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charts/style2.xml" ContentType="application/vnd.ms-office.chartstyle+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harts/colors2.xml" ContentType="application/vnd.ms-office.chartcolorstyle+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customXml/itemProps4.xml" ContentType="application/vnd.openxmlformats-officedocument.customXmlProperties+xml"/>
  <Override PartName="/xl/charts/colors1.xml" ContentType="application/vnd.ms-office.chartcolorsty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charts/style1.xml" ContentType="application/vnd.ms-office.chartstyle+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userName="Mills, Sally" reservationPassword="DCE9"/>
  <workbookPr filterPrivacy="1" codeName="ThisWorkbook"/>
  <bookViews>
    <workbookView xWindow="-15" yWindow="3720" windowWidth="20550" windowHeight="3765" tabRatio="945"/>
  </bookViews>
  <sheets>
    <sheet name="DISCLAIMER" sheetId="249" r:id="rId1"/>
    <sheet name="F_Outputs (Non-Group)" sheetId="235" state="hidden" r:id="rId2"/>
    <sheet name="CLEAR_SHEET" sheetId="248" state="hidden" r:id="rId3"/>
    <sheet name="Validation flags" sheetId="3" r:id="rId4"/>
    <sheet name="APPOINTEE" sheetId="4" r:id="rId5"/>
    <sheet name="AppValidation" sheetId="6" r:id="rId6"/>
    <sheet name="AppPCview" sheetId="7" r:id="rId7"/>
    <sheet name="App1" sheetId="8" r:id="rId8"/>
    <sheet name="App1 guide" sheetId="9" r:id="rId9"/>
    <sheet name="App1a" sheetId="244" r:id="rId10"/>
    <sheet name="App1a guide" sheetId="245" r:id="rId11"/>
    <sheet name="App1b" sheetId="246" r:id="rId12"/>
    <sheet name="App1b guide" sheetId="247" r:id="rId13"/>
    <sheet name="App2" sheetId="10" r:id="rId14"/>
    <sheet name="App4" sheetId="12" r:id="rId15"/>
    <sheet name="App17" sheetId="28" r:id="rId16"/>
    <sheet name="App26" sheetId="38" r:id="rId17"/>
    <sheet name="App29" sheetId="41" r:id="rId18"/>
    <sheet name="WATER&gt;&gt;" sheetId="44" r:id="rId19"/>
    <sheet name="WS1" sheetId="46" r:id="rId20"/>
    <sheet name="WS1a" sheetId="189" r:id="rId21"/>
    <sheet name="WResources&gt;&gt;" sheetId="67" r:id="rId22"/>
    <sheet name="Wr3" sheetId="70" r:id="rId23"/>
    <sheet name="WNetwork+&gt;&gt;" sheetId="76" r:id="rId24"/>
    <sheet name="Wn3" sheetId="79" r:id="rId25"/>
    <sheet name="WASTEWATER&gt;&gt;" sheetId="83" r:id="rId26"/>
    <sheet name="WWS1" sheetId="85" r:id="rId27"/>
    <sheet name="WWS1a" sheetId="191" r:id="rId28"/>
    <sheet name="WWNetwork+&gt;&gt;" sheetId="105" r:id="rId29"/>
    <sheet name="WWn5" sheetId="110" r:id="rId30"/>
    <sheet name="Dummy&gt;&gt;" sheetId="122" r:id="rId31"/>
    <sheet name="Dmmy1" sheetId="153" r:id="rId32"/>
    <sheet name="Dmmy7" sheetId="159" r:id="rId3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'App1'!$B$6:$FJ$106</definedName>
    <definedName name="_xlnm._FilterDatabase" localSheetId="11" hidden="1">App1b!$B$6:$EM$6</definedName>
    <definedName name="_xlnm._FilterDatabase" localSheetId="16" hidden="1">'App26'!$N$1:$N$317</definedName>
    <definedName name="_xlnm._FilterDatabase" localSheetId="6" hidden="1">AppPCview!$A$3:$J$3</definedName>
    <definedName name="_xlnm._FilterDatabase" localSheetId="1" hidden="1">'F_Outputs (Non-Group)'!$A$2:$X$464</definedName>
    <definedName name="_Order1" hidden="1">255</definedName>
    <definedName name="_Order2" hidden="1">255</definedName>
    <definedName name="F" localSheetId="1" hidden="1">{"bal",#N/A,FALSE,"working papers";"income",#N/A,FALSE,"working papers"}</definedName>
    <definedName name="F" localSheetId="20" hidden="1">{"bal",#N/A,FALSE,"working papers";"income",#N/A,FALSE,"working papers"}</definedName>
    <definedName name="F" localSheetId="27" hidden="1">{"bal",#N/A,FALSE,"working papers";"income",#N/A,FALSE,"working papers"}</definedName>
    <definedName name="F" hidden="1">{"bal",#N/A,FALSE,"working papers";"income",#N/A,FALSE,"working papers"}</definedName>
    <definedName name="fdraf" localSheetId="1"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7">'App1'!$B$1:$FJ$48</definedName>
    <definedName name="_xlnm.Print_Area" localSheetId="15">'App17'!$B$1:$O$21</definedName>
    <definedName name="_xlnm.Print_Area" localSheetId="9">App1a!$B$1:$AH$47</definedName>
    <definedName name="_xlnm.Print_Area" localSheetId="11">App1b!$C$1:$EM$48</definedName>
    <definedName name="_xlnm.Print_Area" localSheetId="13">'App2'!$A$1:$AK$74</definedName>
    <definedName name="_xlnm.Print_Area" localSheetId="16">'App26'!$B$1:$N$257,'App26'!$B$259:$K$317</definedName>
    <definedName name="_xlnm.Print_Area" localSheetId="17">'App29'!$B$1:$O$128,'App29'!$B$130:$L$240</definedName>
    <definedName name="_xlnm.Print_Area" localSheetId="14">'App4'!$B$1:$X$46</definedName>
    <definedName name="_xlnm.Print_Area" localSheetId="31">Dmmy1!$B$1:$O$19</definedName>
    <definedName name="_xlnm.Print_Area" localSheetId="32">Dmmy7!$B$1:$P$21</definedName>
    <definedName name="_xlnm.Print_Area" localSheetId="3">'Validation flags'!$A$1:$E$22</definedName>
    <definedName name="_xlnm.Print_Area" localSheetId="24">'Wn3'!$B$1:$P$28</definedName>
    <definedName name="_xlnm.Print_Area" localSheetId="22">'Wr3'!$B$1:$P$28</definedName>
    <definedName name="_xlnm.Print_Area" localSheetId="19">'WS1'!$B$1:$AW$16,'WS1'!$B$18:$U$25,'WS1'!$BB$1:$BJ$11</definedName>
    <definedName name="_xlnm.Print_Area" localSheetId="29">'WWn5'!$B$1:$P$28</definedName>
    <definedName name="_xlnm.Print_Area" localSheetId="26">'WWS1'!$B$1:$BE$25,'WWS1'!$BJ$1:$BS$11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 hidden="1">5</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localSheetId="1" hidden="1">{"bal",#N/A,FALSE,"working papers";"income",#N/A,FALSE,"working papers"}</definedName>
    <definedName name="wrn.papersdraft" hidden="1">{"bal",#N/A,FALSE,"working papers";"income",#N/A,FALSE,"working papers"}</definedName>
    <definedName name="wrn.wpapers." localSheetId="8"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6" hidden="1">{"bal",#N/A,FALSE,"working papers";"income",#N/A,FALSE,"working papers"}</definedName>
    <definedName name="wrn.wpapers." localSheetId="5"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1" hidden="1">{"bal",#N/A,FALSE,"working papers";"income",#N/A,FALSE,"working papers"}</definedName>
    <definedName name="wrn.wpapers." localSheetId="3" hidden="1">{"bal",#N/A,FALSE,"working papers";"income",#N/A,FALSE,"working papers"}</definedName>
    <definedName name="wrn.wpapers." localSheetId="20" hidden="1">{"bal",#N/A,FALSE,"working papers";"income",#N/A,FALSE,"working papers"}</definedName>
    <definedName name="wrn.wpapers." localSheetId="29" hidden="1">{"bal",#N/A,FALSE,"working papers";"income",#N/A,FALSE,"working papers"}</definedName>
    <definedName name="wrn.wpapers." localSheetId="27" hidden="1">{"bal",#N/A,FALSE,"working papers";"income",#N/A,FALSE,"working papers"}</definedName>
    <definedName name="wrn.wpapers." hidden="1">{"bal",#N/A,FALSE,"working papers";"income",#N/A,FALSE,"working papers"}</definedName>
    <definedName name="Z_3751A3F7_A765_4A4D_A6F4_92205CA8297F_.wvu.FilterData" localSheetId="7" hidden="1">'App1'!$D$6:$DE$104</definedName>
    <definedName name="Z_3751A3F7_A765_4A4D_A6F4_92205CA8297F_.wvu.FilterData" localSheetId="11" hidden="1">App1b!$D$6:$CS$104</definedName>
    <definedName name="Z_69104686_4F2A_41D5_9B15_E00B9826BCA2_.wvu.PrintArea" localSheetId="16" hidden="1">'App26'!$B$1:$N$257,'App26'!$B$259:$K$317</definedName>
    <definedName name="Z_69104686_4F2A_41D5_9B15_E00B9826BCA2_.wvu.PrintArea" localSheetId="32" hidden="1">Dmmy7!$B$1:$P$21</definedName>
    <definedName name="Z_A8453347_62D5_433C_AC17_73E6B4F2766F_.wvu.PrintArea" localSheetId="16" hidden="1">'App26'!$B$1:$N$257,'App26'!$B$259:$K$317</definedName>
    <definedName name="Z_A8453347_62D5_433C_AC17_73E6B4F2766F_.wvu.PrintArea" localSheetId="32" hidden="1">Dmmy7!$B$1:$P$21</definedName>
    <definedName name="Z_D4B52F44_4691_4CEE_AF88_48CCB001F972_.wvu.PrintArea" localSheetId="31" hidden="1">Dmmy1!$B$1:$O$19</definedName>
    <definedName name="Z_D4B52F44_4691_4CEE_AF88_48CCB001F972_.wvu.PrintArea" localSheetId="32" hidden="1">Dmmy7!$B$1:$P$21</definedName>
  </definedNames>
  <calcPr calcId="125725"/>
</workbook>
</file>

<file path=xl/calcChain.xml><?xml version="1.0" encoding="utf-8"?>
<calcChain xmlns="http://schemas.openxmlformats.org/spreadsheetml/2006/main">
  <c r="D50" i="8"/>
  <c r="D48"/>
  <c r="D49" s="1"/>
  <c r="DV14" l="1"/>
  <c r="DU14"/>
  <c r="DT14"/>
  <c r="DS14"/>
  <c r="DR14"/>
  <c r="DW14" l="1"/>
  <c r="F464" i="235"/>
  <c r="F463"/>
  <c r="F104" l="1"/>
  <c r="K4" l="1"/>
  <c r="L4"/>
  <c r="M4"/>
  <c r="N4"/>
  <c r="O4"/>
  <c r="P4"/>
  <c r="Q4"/>
  <c r="R4"/>
  <c r="K5"/>
  <c r="L5"/>
  <c r="M5"/>
  <c r="N5"/>
  <c r="O5"/>
  <c r="P5"/>
  <c r="Q5"/>
  <c r="R5"/>
  <c r="K6"/>
  <c r="L6"/>
  <c r="M6"/>
  <c r="N6"/>
  <c r="O6"/>
  <c r="P6"/>
  <c r="Q6"/>
  <c r="R6"/>
  <c r="K7"/>
  <c r="L7"/>
  <c r="M7"/>
  <c r="N7"/>
  <c r="O7"/>
  <c r="P7"/>
  <c r="Q7"/>
  <c r="R7"/>
  <c r="K8"/>
  <c r="L8"/>
  <c r="M8"/>
  <c r="N8"/>
  <c r="O8"/>
  <c r="P8"/>
  <c r="Q8"/>
  <c r="R8"/>
  <c r="K9"/>
  <c r="L9"/>
  <c r="M9"/>
  <c r="N9"/>
  <c r="O9"/>
  <c r="P9"/>
  <c r="Q9"/>
  <c r="R9"/>
  <c r="K10"/>
  <c r="L10"/>
  <c r="M10"/>
  <c r="N10"/>
  <c r="O10"/>
  <c r="P10"/>
  <c r="Q10"/>
  <c r="R10"/>
  <c r="K11"/>
  <c r="L11"/>
  <c r="M11"/>
  <c r="N11"/>
  <c r="O11"/>
  <c r="P11"/>
  <c r="Q11"/>
  <c r="R11"/>
  <c r="K14"/>
  <c r="L14"/>
  <c r="M14"/>
  <c r="N14"/>
  <c r="O14"/>
  <c r="P14"/>
  <c r="Q14"/>
  <c r="R14"/>
  <c r="K15"/>
  <c r="L15"/>
  <c r="M15"/>
  <c r="N15"/>
  <c r="O15"/>
  <c r="P15"/>
  <c r="Q15"/>
  <c r="R15"/>
  <c r="K16"/>
  <c r="L16"/>
  <c r="M16"/>
  <c r="N16"/>
  <c r="O16"/>
  <c r="P16"/>
  <c r="Q16"/>
  <c r="R16"/>
  <c r="K17"/>
  <c r="L17"/>
  <c r="M17"/>
  <c r="N17"/>
  <c r="O17"/>
  <c r="P17"/>
  <c r="Q17"/>
  <c r="R17"/>
  <c r="K18"/>
  <c r="L18"/>
  <c r="M18"/>
  <c r="N18"/>
  <c r="O18"/>
  <c r="P18"/>
  <c r="Q18"/>
  <c r="R18"/>
  <c r="K19"/>
  <c r="L19"/>
  <c r="M19"/>
  <c r="N19"/>
  <c r="O19"/>
  <c r="P19"/>
  <c r="Q19"/>
  <c r="R19"/>
  <c r="K20"/>
  <c r="L20"/>
  <c r="M20"/>
  <c r="N20"/>
  <c r="O20"/>
  <c r="P20"/>
  <c r="Q20"/>
  <c r="R20"/>
  <c r="K21"/>
  <c r="L21"/>
  <c r="M21"/>
  <c r="N21"/>
  <c r="O21"/>
  <c r="P21"/>
  <c r="Q21"/>
  <c r="R21"/>
  <c r="K22"/>
  <c r="L22"/>
  <c r="M22"/>
  <c r="N22"/>
  <c r="O22"/>
  <c r="P22"/>
  <c r="Q22"/>
  <c r="R22"/>
  <c r="K23"/>
  <c r="L23"/>
  <c r="M23"/>
  <c r="N23"/>
  <c r="O23"/>
  <c r="P23"/>
  <c r="Q23"/>
  <c r="R23"/>
  <c r="F26"/>
  <c r="J27"/>
  <c r="K27"/>
  <c r="L27"/>
  <c r="M27"/>
  <c r="N27"/>
  <c r="O27"/>
  <c r="P27"/>
  <c r="Q27"/>
  <c r="R27"/>
  <c r="S27"/>
  <c r="T27"/>
  <c r="U27"/>
  <c r="V27"/>
  <c r="W27"/>
  <c r="J28"/>
  <c r="K28"/>
  <c r="L28"/>
  <c r="M28"/>
  <c r="N28"/>
  <c r="O28"/>
  <c r="P28"/>
  <c r="Q28"/>
  <c r="R28"/>
  <c r="S28"/>
  <c r="T28"/>
  <c r="U28"/>
  <c r="V28"/>
  <c r="W28"/>
  <c r="J29"/>
  <c r="K29"/>
  <c r="L29"/>
  <c r="M29"/>
  <c r="N29"/>
  <c r="O29"/>
  <c r="P29"/>
  <c r="Q29"/>
  <c r="R29"/>
  <c r="S29"/>
  <c r="T29"/>
  <c r="U29"/>
  <c r="V29"/>
  <c r="W29"/>
  <c r="J30"/>
  <c r="K30"/>
  <c r="L30"/>
  <c r="M30"/>
  <c r="N30"/>
  <c r="O30"/>
  <c r="P30"/>
  <c r="Q30"/>
  <c r="R30"/>
  <c r="S30"/>
  <c r="T30"/>
  <c r="U30"/>
  <c r="V30"/>
  <c r="W30"/>
  <c r="J31"/>
  <c r="K31"/>
  <c r="L31"/>
  <c r="M31"/>
  <c r="N31"/>
  <c r="O31"/>
  <c r="P31"/>
  <c r="Q31"/>
  <c r="R31"/>
  <c r="S31"/>
  <c r="T31"/>
  <c r="U31"/>
  <c r="V31"/>
  <c r="W31"/>
  <c r="J32"/>
  <c r="K32"/>
  <c r="L32"/>
  <c r="M32"/>
  <c r="N32"/>
  <c r="O32"/>
  <c r="P32"/>
  <c r="Q32"/>
  <c r="R32"/>
  <c r="S32"/>
  <c r="T32"/>
  <c r="U32"/>
  <c r="V32"/>
  <c r="W32"/>
  <c r="C33"/>
  <c r="D33"/>
  <c r="K33"/>
  <c r="L33"/>
  <c r="M33"/>
  <c r="N33"/>
  <c r="O33"/>
  <c r="P33"/>
  <c r="Q33"/>
  <c r="R33"/>
  <c r="C34"/>
  <c r="D34"/>
  <c r="K34"/>
  <c r="L34"/>
  <c r="M34"/>
  <c r="N34"/>
  <c r="O34"/>
  <c r="P34"/>
  <c r="Q34"/>
  <c r="R34"/>
  <c r="F35"/>
  <c r="J36"/>
  <c r="K36"/>
  <c r="L36"/>
  <c r="M36"/>
  <c r="N36"/>
  <c r="O36"/>
  <c r="P36"/>
  <c r="Q36"/>
  <c r="R36"/>
  <c r="S36"/>
  <c r="T36"/>
  <c r="U36"/>
  <c r="V36"/>
  <c r="W36"/>
  <c r="J37"/>
  <c r="K37"/>
  <c r="L37"/>
  <c r="M37"/>
  <c r="N37"/>
  <c r="O37"/>
  <c r="P37"/>
  <c r="Q37"/>
  <c r="R37"/>
  <c r="S37"/>
  <c r="T37"/>
  <c r="U37"/>
  <c r="V37"/>
  <c r="W37"/>
  <c r="J38"/>
  <c r="K38"/>
  <c r="L38"/>
  <c r="M38"/>
  <c r="N38"/>
  <c r="O38"/>
  <c r="P38"/>
  <c r="Q38"/>
  <c r="R38"/>
  <c r="S38"/>
  <c r="T38"/>
  <c r="U38"/>
  <c r="V38"/>
  <c r="W38"/>
  <c r="J39"/>
  <c r="K39"/>
  <c r="L39"/>
  <c r="M39"/>
  <c r="N39"/>
  <c r="O39"/>
  <c r="P39"/>
  <c r="Q39"/>
  <c r="R39"/>
  <c r="S39"/>
  <c r="T39"/>
  <c r="U39"/>
  <c r="V39"/>
  <c r="W39"/>
  <c r="J40"/>
  <c r="K40"/>
  <c r="L40"/>
  <c r="M40"/>
  <c r="N40"/>
  <c r="O40"/>
  <c r="P40"/>
  <c r="Q40"/>
  <c r="R40"/>
  <c r="S40"/>
  <c r="T40"/>
  <c r="U40"/>
  <c r="V40"/>
  <c r="W40"/>
  <c r="J41"/>
  <c r="K41"/>
  <c r="L41"/>
  <c r="M41"/>
  <c r="N41"/>
  <c r="O41"/>
  <c r="P41"/>
  <c r="Q41"/>
  <c r="R41"/>
  <c r="S41"/>
  <c r="T41"/>
  <c r="U41"/>
  <c r="V41"/>
  <c r="W41"/>
  <c r="C42"/>
  <c r="D42"/>
  <c r="K42"/>
  <c r="L42"/>
  <c r="M42"/>
  <c r="N42"/>
  <c r="O42"/>
  <c r="P42"/>
  <c r="Q42"/>
  <c r="R42"/>
  <c r="C43"/>
  <c r="D43"/>
  <c r="K43"/>
  <c r="L43"/>
  <c r="M43"/>
  <c r="N43"/>
  <c r="O43"/>
  <c r="P43"/>
  <c r="Q43"/>
  <c r="R43"/>
  <c r="F44"/>
  <c r="J45"/>
  <c r="K45"/>
  <c r="L45"/>
  <c r="M45"/>
  <c r="N45"/>
  <c r="O45"/>
  <c r="P45"/>
  <c r="Q45"/>
  <c r="R45"/>
  <c r="S45"/>
  <c r="T45"/>
  <c r="U45"/>
  <c r="V45"/>
  <c r="W45"/>
  <c r="J46"/>
  <c r="K46"/>
  <c r="L46"/>
  <c r="M46"/>
  <c r="N46"/>
  <c r="O46"/>
  <c r="P46"/>
  <c r="Q46"/>
  <c r="R46"/>
  <c r="S46"/>
  <c r="T46"/>
  <c r="U46"/>
  <c r="V46"/>
  <c r="W46"/>
  <c r="J47"/>
  <c r="K47"/>
  <c r="L47"/>
  <c r="M47"/>
  <c r="N47"/>
  <c r="O47"/>
  <c r="P47"/>
  <c r="Q47"/>
  <c r="R47"/>
  <c r="S47"/>
  <c r="T47"/>
  <c r="U47"/>
  <c r="V47"/>
  <c r="W47"/>
  <c r="J48"/>
  <c r="K48"/>
  <c r="L48"/>
  <c r="M48"/>
  <c r="N48"/>
  <c r="O48"/>
  <c r="P48"/>
  <c r="Q48"/>
  <c r="R48"/>
  <c r="S48"/>
  <c r="T48"/>
  <c r="U48"/>
  <c r="V48"/>
  <c r="W48"/>
  <c r="J49"/>
  <c r="K49"/>
  <c r="L49"/>
  <c r="M49"/>
  <c r="N49"/>
  <c r="O49"/>
  <c r="P49"/>
  <c r="Q49"/>
  <c r="R49"/>
  <c r="S49"/>
  <c r="T49"/>
  <c r="U49"/>
  <c r="V49"/>
  <c r="W49"/>
  <c r="J50"/>
  <c r="K50"/>
  <c r="L50"/>
  <c r="M50"/>
  <c r="N50"/>
  <c r="O50"/>
  <c r="P50"/>
  <c r="Q50"/>
  <c r="R50"/>
  <c r="S50"/>
  <c r="T50"/>
  <c r="U50"/>
  <c r="V50"/>
  <c r="W50"/>
  <c r="C51"/>
  <c r="D51"/>
  <c r="K51"/>
  <c r="L51"/>
  <c r="M51"/>
  <c r="N51"/>
  <c r="O51"/>
  <c r="P51"/>
  <c r="Q51"/>
  <c r="R51"/>
  <c r="C52"/>
  <c r="D52"/>
  <c r="K52"/>
  <c r="L52"/>
  <c r="M52"/>
  <c r="N52"/>
  <c r="O52"/>
  <c r="P52"/>
  <c r="Q52"/>
  <c r="R52"/>
  <c r="F53"/>
  <c r="J54"/>
  <c r="K54"/>
  <c r="L54"/>
  <c r="M54"/>
  <c r="N54"/>
  <c r="O54"/>
  <c r="P54"/>
  <c r="Q54"/>
  <c r="R54"/>
  <c r="S54"/>
  <c r="T54"/>
  <c r="U54"/>
  <c r="V54"/>
  <c r="W54"/>
  <c r="J55"/>
  <c r="K55"/>
  <c r="L55"/>
  <c r="M55"/>
  <c r="N55"/>
  <c r="O55"/>
  <c r="P55"/>
  <c r="Q55"/>
  <c r="R55"/>
  <c r="S55"/>
  <c r="T55"/>
  <c r="U55"/>
  <c r="V55"/>
  <c r="W55"/>
  <c r="J56"/>
  <c r="K56"/>
  <c r="L56"/>
  <c r="M56"/>
  <c r="N56"/>
  <c r="O56"/>
  <c r="P56"/>
  <c r="Q56"/>
  <c r="R56"/>
  <c r="S56"/>
  <c r="T56"/>
  <c r="U56"/>
  <c r="V56"/>
  <c r="W56"/>
  <c r="J57"/>
  <c r="K57"/>
  <c r="L57"/>
  <c r="M57"/>
  <c r="N57"/>
  <c r="O57"/>
  <c r="P57"/>
  <c r="Q57"/>
  <c r="R57"/>
  <c r="S57"/>
  <c r="T57"/>
  <c r="U57"/>
  <c r="V57"/>
  <c r="W57"/>
  <c r="J58"/>
  <c r="K58"/>
  <c r="L58"/>
  <c r="M58"/>
  <c r="N58"/>
  <c r="O58"/>
  <c r="P58"/>
  <c r="Q58"/>
  <c r="R58"/>
  <c r="S58"/>
  <c r="T58"/>
  <c r="U58"/>
  <c r="V58"/>
  <c r="W58"/>
  <c r="J59"/>
  <c r="K59"/>
  <c r="L59"/>
  <c r="M59"/>
  <c r="N59"/>
  <c r="O59"/>
  <c r="P59"/>
  <c r="Q59"/>
  <c r="R59"/>
  <c r="S59"/>
  <c r="T59"/>
  <c r="U59"/>
  <c r="V59"/>
  <c r="W59"/>
  <c r="C60"/>
  <c r="D60"/>
  <c r="K60"/>
  <c r="L60"/>
  <c r="M60"/>
  <c r="N60"/>
  <c r="O60"/>
  <c r="P60"/>
  <c r="Q60"/>
  <c r="R60"/>
  <c r="C61"/>
  <c r="D61"/>
  <c r="K61"/>
  <c r="L61"/>
  <c r="M61"/>
  <c r="N61"/>
  <c r="O61"/>
  <c r="P61"/>
  <c r="Q61"/>
  <c r="R61"/>
  <c r="I62"/>
  <c r="J62"/>
  <c r="K62"/>
  <c r="L62"/>
  <c r="M62"/>
  <c r="N62"/>
  <c r="O62"/>
  <c r="P62"/>
  <c r="Q62"/>
  <c r="R62"/>
  <c r="I63"/>
  <c r="J63"/>
  <c r="K63"/>
  <c r="L63"/>
  <c r="M63"/>
  <c r="N63"/>
  <c r="O63"/>
  <c r="P63"/>
  <c r="Q63"/>
  <c r="R63"/>
  <c r="I64"/>
  <c r="J64"/>
  <c r="K64"/>
  <c r="L64"/>
  <c r="M64"/>
  <c r="N64"/>
  <c r="O64"/>
  <c r="P64"/>
  <c r="Q64"/>
  <c r="R64"/>
  <c r="I65"/>
  <c r="J65"/>
  <c r="K65"/>
  <c r="L65"/>
  <c r="M65"/>
  <c r="N65"/>
  <c r="O65"/>
  <c r="P65"/>
  <c r="Q65"/>
  <c r="R65"/>
  <c r="I66"/>
  <c r="J66"/>
  <c r="K66"/>
  <c r="L66"/>
  <c r="M66"/>
  <c r="N66"/>
  <c r="O66"/>
  <c r="P66"/>
  <c r="Q66"/>
  <c r="R66"/>
  <c r="I67"/>
  <c r="J67"/>
  <c r="K67"/>
  <c r="L67"/>
  <c r="M67"/>
  <c r="N67"/>
  <c r="O67"/>
  <c r="P67"/>
  <c r="Q67"/>
  <c r="R67"/>
  <c r="I68"/>
  <c r="J68"/>
  <c r="K68"/>
  <c r="L68"/>
  <c r="M68"/>
  <c r="N68"/>
  <c r="O68"/>
  <c r="P68"/>
  <c r="Q68"/>
  <c r="R68"/>
  <c r="I69"/>
  <c r="J69"/>
  <c r="K69"/>
  <c r="L69"/>
  <c r="M69"/>
  <c r="N69"/>
  <c r="O69"/>
  <c r="P69"/>
  <c r="Q69"/>
  <c r="R69"/>
  <c r="I70"/>
  <c r="J70"/>
  <c r="K70"/>
  <c r="L70"/>
  <c r="M70"/>
  <c r="N70"/>
  <c r="O70"/>
  <c r="P70"/>
  <c r="Q70"/>
  <c r="R70"/>
  <c r="F71"/>
  <c r="I71"/>
  <c r="J71"/>
  <c r="K71"/>
  <c r="L71"/>
  <c r="M71"/>
  <c r="N71"/>
  <c r="O71"/>
  <c r="P71"/>
  <c r="Q71"/>
  <c r="R71"/>
  <c r="F72"/>
  <c r="I72"/>
  <c r="J72"/>
  <c r="K72"/>
  <c r="L72"/>
  <c r="M72"/>
  <c r="N72"/>
  <c r="O72"/>
  <c r="P72"/>
  <c r="Q72"/>
  <c r="R72"/>
  <c r="F73"/>
  <c r="G73"/>
  <c r="H73"/>
  <c r="I73"/>
  <c r="J73"/>
  <c r="K73"/>
  <c r="L73"/>
  <c r="M73"/>
  <c r="N73"/>
  <c r="O73"/>
  <c r="P73"/>
  <c r="Q73"/>
  <c r="R73"/>
  <c r="F74"/>
  <c r="S74"/>
  <c r="T74"/>
  <c r="U74"/>
  <c r="V74"/>
  <c r="W74"/>
  <c r="F75"/>
  <c r="G75"/>
  <c r="H75"/>
  <c r="I75"/>
  <c r="J75"/>
  <c r="K75"/>
  <c r="L75"/>
  <c r="M75"/>
  <c r="N75"/>
  <c r="O75"/>
  <c r="P75"/>
  <c r="Q75"/>
  <c r="R75"/>
  <c r="S75"/>
  <c r="T75"/>
  <c r="U75"/>
  <c r="V75"/>
  <c r="W75"/>
  <c r="F76"/>
  <c r="G76"/>
  <c r="H76"/>
  <c r="I76"/>
  <c r="J76"/>
  <c r="K76"/>
  <c r="L76"/>
  <c r="M76"/>
  <c r="N76"/>
  <c r="O76"/>
  <c r="P76"/>
  <c r="Q76"/>
  <c r="R76"/>
  <c r="S76"/>
  <c r="T76"/>
  <c r="U76"/>
  <c r="V76"/>
  <c r="W76"/>
  <c r="F77"/>
  <c r="G77"/>
  <c r="H77"/>
  <c r="I77"/>
  <c r="J77"/>
  <c r="K77"/>
  <c r="L77"/>
  <c r="M77"/>
  <c r="N77"/>
  <c r="O77"/>
  <c r="P77"/>
  <c r="Q77"/>
  <c r="R77"/>
  <c r="S77"/>
  <c r="T77"/>
  <c r="U77"/>
  <c r="V77"/>
  <c r="W77"/>
  <c r="F78"/>
  <c r="G78"/>
  <c r="H78"/>
  <c r="I78"/>
  <c r="J78"/>
  <c r="K78"/>
  <c r="L78"/>
  <c r="M78"/>
  <c r="N78"/>
  <c r="O78"/>
  <c r="P78"/>
  <c r="Q78"/>
  <c r="R78"/>
  <c r="S78"/>
  <c r="T78"/>
  <c r="U78"/>
  <c r="V78"/>
  <c r="W78"/>
  <c r="F79"/>
  <c r="G79"/>
  <c r="H79"/>
  <c r="I79"/>
  <c r="J79"/>
  <c r="K79"/>
  <c r="L79"/>
  <c r="M79"/>
  <c r="N79"/>
  <c r="O79"/>
  <c r="P79"/>
  <c r="Q79"/>
  <c r="R79"/>
  <c r="S79"/>
  <c r="T79"/>
  <c r="U79"/>
  <c r="V79"/>
  <c r="W79"/>
  <c r="F80"/>
  <c r="G80"/>
  <c r="H80"/>
  <c r="I80"/>
  <c r="J80"/>
  <c r="K80"/>
  <c r="L80"/>
  <c r="M80"/>
  <c r="N80"/>
  <c r="O80"/>
  <c r="P80"/>
  <c r="Q80"/>
  <c r="R80"/>
  <c r="S80"/>
  <c r="T80"/>
  <c r="U80"/>
  <c r="V80"/>
  <c r="W80"/>
  <c r="F81"/>
  <c r="G81"/>
  <c r="H81"/>
  <c r="I81"/>
  <c r="J81"/>
  <c r="K81"/>
  <c r="L81"/>
  <c r="M81"/>
  <c r="N81"/>
  <c r="O81"/>
  <c r="P81"/>
  <c r="Q81"/>
  <c r="R81"/>
  <c r="S81"/>
  <c r="T81"/>
  <c r="U81"/>
  <c r="V81"/>
  <c r="W81"/>
  <c r="F82"/>
  <c r="G82"/>
  <c r="H82"/>
  <c r="I82"/>
  <c r="J82"/>
  <c r="K82"/>
  <c r="L82"/>
  <c r="M82"/>
  <c r="N82"/>
  <c r="O82"/>
  <c r="P82"/>
  <c r="Q82"/>
  <c r="R82"/>
  <c r="S82"/>
  <c r="T82"/>
  <c r="U82"/>
  <c r="V82"/>
  <c r="W82"/>
  <c r="F83"/>
  <c r="G83"/>
  <c r="H83"/>
  <c r="I83"/>
  <c r="J83"/>
  <c r="K83"/>
  <c r="L83"/>
  <c r="M83"/>
  <c r="N83"/>
  <c r="O83"/>
  <c r="P83"/>
  <c r="Q83"/>
  <c r="R83"/>
  <c r="S83"/>
  <c r="T83"/>
  <c r="U83"/>
  <c r="V83"/>
  <c r="W83"/>
  <c r="F84"/>
  <c r="G84"/>
  <c r="H84"/>
  <c r="I84"/>
  <c r="J84"/>
  <c r="K84"/>
  <c r="L84"/>
  <c r="M84"/>
  <c r="N84"/>
  <c r="O84"/>
  <c r="P84"/>
  <c r="Q84"/>
  <c r="R84"/>
  <c r="S84"/>
  <c r="T84"/>
  <c r="U84"/>
  <c r="V84"/>
  <c r="W84"/>
  <c r="F85"/>
  <c r="G85"/>
  <c r="H85"/>
  <c r="I85"/>
  <c r="J85"/>
  <c r="K85"/>
  <c r="L85"/>
  <c r="M85"/>
  <c r="N85"/>
  <c r="O85"/>
  <c r="P85"/>
  <c r="Q85"/>
  <c r="R85"/>
  <c r="S85"/>
  <c r="T85"/>
  <c r="U85"/>
  <c r="V85"/>
  <c r="W85"/>
  <c r="F86"/>
  <c r="G86"/>
  <c r="H86"/>
  <c r="I86"/>
  <c r="J86"/>
  <c r="K86"/>
  <c r="L86"/>
  <c r="M86"/>
  <c r="N86"/>
  <c r="O86"/>
  <c r="P86"/>
  <c r="Q86"/>
  <c r="R86"/>
  <c r="S86"/>
  <c r="T86"/>
  <c r="U86"/>
  <c r="V86"/>
  <c r="W86"/>
  <c r="F87"/>
  <c r="G87"/>
  <c r="H87"/>
  <c r="I87"/>
  <c r="J87"/>
  <c r="K87"/>
  <c r="L87"/>
  <c r="M87"/>
  <c r="N87"/>
  <c r="O87"/>
  <c r="P87"/>
  <c r="Q87"/>
  <c r="R87"/>
  <c r="S87"/>
  <c r="T87"/>
  <c r="U87"/>
  <c r="V87"/>
  <c r="W87"/>
  <c r="F88"/>
  <c r="G88"/>
  <c r="H88"/>
  <c r="I88"/>
  <c r="J88"/>
  <c r="K88"/>
  <c r="L88"/>
  <c r="M88"/>
  <c r="N88"/>
  <c r="O88"/>
  <c r="P88"/>
  <c r="Q88"/>
  <c r="R88"/>
  <c r="S88"/>
  <c r="T88"/>
  <c r="U88"/>
  <c r="V88"/>
  <c r="W88"/>
  <c r="F89"/>
  <c r="G89"/>
  <c r="H89"/>
  <c r="I89"/>
  <c r="J89"/>
  <c r="K89"/>
  <c r="L89"/>
  <c r="M89"/>
  <c r="N89"/>
  <c r="O89"/>
  <c r="P89"/>
  <c r="Q89"/>
  <c r="R89"/>
  <c r="S89"/>
  <c r="T89"/>
  <c r="U89"/>
  <c r="V89"/>
  <c r="W89"/>
  <c r="F90"/>
  <c r="G90"/>
  <c r="H90"/>
  <c r="I90"/>
  <c r="J90"/>
  <c r="K90"/>
  <c r="L90"/>
  <c r="M90"/>
  <c r="N90"/>
  <c r="O90"/>
  <c r="P90"/>
  <c r="Q90"/>
  <c r="R90"/>
  <c r="S90"/>
  <c r="T90"/>
  <c r="U90"/>
  <c r="V90"/>
  <c r="W90"/>
  <c r="F91"/>
  <c r="G91"/>
  <c r="H91"/>
  <c r="I91"/>
  <c r="J91"/>
  <c r="K91"/>
  <c r="L91"/>
  <c r="M91"/>
  <c r="N91"/>
  <c r="O91"/>
  <c r="P91"/>
  <c r="Q91"/>
  <c r="R91"/>
  <c r="S91"/>
  <c r="T91"/>
  <c r="U91"/>
  <c r="V91"/>
  <c r="W91"/>
  <c r="F92"/>
  <c r="G92"/>
  <c r="H92"/>
  <c r="I92"/>
  <c r="J92"/>
  <c r="K92"/>
  <c r="L92"/>
  <c r="M92"/>
  <c r="N92"/>
  <c r="O92"/>
  <c r="P92"/>
  <c r="Q92"/>
  <c r="R92"/>
  <c r="S92"/>
  <c r="T92"/>
  <c r="U92"/>
  <c r="V92"/>
  <c r="W92"/>
  <c r="F93"/>
  <c r="G93"/>
  <c r="H93"/>
  <c r="I93"/>
  <c r="J93"/>
  <c r="K93"/>
  <c r="L93"/>
  <c r="M93"/>
  <c r="N93"/>
  <c r="O93"/>
  <c r="P93"/>
  <c r="Q93"/>
  <c r="R93"/>
  <c r="S93"/>
  <c r="T93"/>
  <c r="U93"/>
  <c r="V93"/>
  <c r="W93"/>
  <c r="F94"/>
  <c r="G94"/>
  <c r="H94"/>
  <c r="I94"/>
  <c r="J94"/>
  <c r="K94"/>
  <c r="L94"/>
  <c r="M94"/>
  <c r="N94"/>
  <c r="O94"/>
  <c r="P94"/>
  <c r="Q94"/>
  <c r="R94"/>
  <c r="S94"/>
  <c r="T94"/>
  <c r="U94"/>
  <c r="V94"/>
  <c r="W94"/>
  <c r="F95"/>
  <c r="G95"/>
  <c r="H95"/>
  <c r="I95"/>
  <c r="J95"/>
  <c r="K95"/>
  <c r="L95"/>
  <c r="M95"/>
  <c r="N95"/>
  <c r="O95"/>
  <c r="P95"/>
  <c r="Q95"/>
  <c r="R95"/>
  <c r="S95"/>
  <c r="T95"/>
  <c r="U95"/>
  <c r="V95"/>
  <c r="W95"/>
  <c r="F96"/>
  <c r="G96"/>
  <c r="H96"/>
  <c r="I96"/>
  <c r="J96"/>
  <c r="K96"/>
  <c r="L96"/>
  <c r="M96"/>
  <c r="N96"/>
  <c r="O96"/>
  <c r="P96"/>
  <c r="Q96"/>
  <c r="R96"/>
  <c r="S96"/>
  <c r="T96"/>
  <c r="U96"/>
  <c r="V96"/>
  <c r="W96"/>
  <c r="F97"/>
  <c r="G97"/>
  <c r="H97"/>
  <c r="I97"/>
  <c r="J97"/>
  <c r="K97"/>
  <c r="L97"/>
  <c r="M97"/>
  <c r="N97"/>
  <c r="O97"/>
  <c r="P97"/>
  <c r="Q97"/>
  <c r="R97"/>
  <c r="S97"/>
  <c r="T97"/>
  <c r="U97"/>
  <c r="V97"/>
  <c r="W97"/>
  <c r="F98"/>
  <c r="G98"/>
  <c r="H98"/>
  <c r="I98"/>
  <c r="J98"/>
  <c r="K98"/>
  <c r="L98"/>
  <c r="M98"/>
  <c r="N98"/>
  <c r="O98"/>
  <c r="P98"/>
  <c r="Q98"/>
  <c r="R98"/>
  <c r="S98"/>
  <c r="T98"/>
  <c r="U98"/>
  <c r="V98"/>
  <c r="W98"/>
  <c r="F99"/>
  <c r="G99"/>
  <c r="H99"/>
  <c r="I99"/>
  <c r="J99"/>
  <c r="K99"/>
  <c r="L99"/>
  <c r="M99"/>
  <c r="N99"/>
  <c r="O99"/>
  <c r="P99"/>
  <c r="Q99"/>
  <c r="R99"/>
  <c r="S99"/>
  <c r="T99"/>
  <c r="U99"/>
  <c r="V99"/>
  <c r="W99"/>
  <c r="F100"/>
  <c r="G100"/>
  <c r="H100"/>
  <c r="I100"/>
  <c r="J100"/>
  <c r="K100"/>
  <c r="L100"/>
  <c r="M100"/>
  <c r="N100"/>
  <c r="O100"/>
  <c r="P100"/>
  <c r="Q100"/>
  <c r="R100"/>
  <c r="S100"/>
  <c r="T100"/>
  <c r="U100"/>
  <c r="V100"/>
  <c r="W100"/>
  <c r="F101"/>
  <c r="G101"/>
  <c r="H101"/>
  <c r="I101"/>
  <c r="J101"/>
  <c r="K101"/>
  <c r="L101"/>
  <c r="M101"/>
  <c r="N101"/>
  <c r="O101"/>
  <c r="P101"/>
  <c r="Q101"/>
  <c r="R101"/>
  <c r="S101"/>
  <c r="T101"/>
  <c r="U101"/>
  <c r="V101"/>
  <c r="W101"/>
  <c r="F102"/>
  <c r="G102"/>
  <c r="H102"/>
  <c r="I102"/>
  <c r="J102"/>
  <c r="K102"/>
  <c r="L102"/>
  <c r="M102"/>
  <c r="N102"/>
  <c r="O102"/>
  <c r="P102"/>
  <c r="Q102"/>
  <c r="R102"/>
  <c r="S102"/>
  <c r="T102"/>
  <c r="U102"/>
  <c r="V102"/>
  <c r="W102"/>
  <c r="F103"/>
  <c r="G103"/>
  <c r="H103"/>
  <c r="I103"/>
  <c r="J103"/>
  <c r="K103"/>
  <c r="L103"/>
  <c r="M103"/>
  <c r="N103"/>
  <c r="O103"/>
  <c r="P103"/>
  <c r="Q103"/>
  <c r="R103"/>
  <c r="S103"/>
  <c r="T103"/>
  <c r="U103"/>
  <c r="V103"/>
  <c r="W103"/>
  <c r="G104"/>
  <c r="H104"/>
  <c r="I104"/>
  <c r="J104"/>
  <c r="K104"/>
  <c r="L104"/>
  <c r="M104"/>
  <c r="N104"/>
  <c r="O104"/>
  <c r="P104"/>
  <c r="Q104"/>
  <c r="R104"/>
  <c r="F105"/>
  <c r="S105"/>
  <c r="T105"/>
  <c r="U105"/>
  <c r="V105"/>
  <c r="W105"/>
  <c r="F106"/>
  <c r="G106"/>
  <c r="H106"/>
  <c r="I106"/>
  <c r="J106"/>
  <c r="K106"/>
  <c r="L106"/>
  <c r="M106"/>
  <c r="N106"/>
  <c r="O106"/>
  <c r="P106"/>
  <c r="Q106"/>
  <c r="R106"/>
  <c r="S106"/>
  <c r="T106"/>
  <c r="U106"/>
  <c r="V106"/>
  <c r="W106"/>
  <c r="F107"/>
  <c r="G107"/>
  <c r="H107"/>
  <c r="I107"/>
  <c r="J107"/>
  <c r="K107"/>
  <c r="L107"/>
  <c r="M107"/>
  <c r="N107"/>
  <c r="O107"/>
  <c r="P107"/>
  <c r="Q107"/>
  <c r="R107"/>
  <c r="S107"/>
  <c r="T107"/>
  <c r="U107"/>
  <c r="V107"/>
  <c r="W107"/>
  <c r="F108"/>
  <c r="G108"/>
  <c r="H108"/>
  <c r="I108"/>
  <c r="J108"/>
  <c r="K108"/>
  <c r="L108"/>
  <c r="M108"/>
  <c r="N108"/>
  <c r="O108"/>
  <c r="P108"/>
  <c r="Q108"/>
  <c r="R108"/>
  <c r="S108"/>
  <c r="T108"/>
  <c r="U108"/>
  <c r="V108"/>
  <c r="W108"/>
  <c r="F109"/>
  <c r="G109"/>
  <c r="H109"/>
  <c r="I109"/>
  <c r="J109"/>
  <c r="K109"/>
  <c r="L109"/>
  <c r="M109"/>
  <c r="N109"/>
  <c r="O109"/>
  <c r="P109"/>
  <c r="Q109"/>
  <c r="R109"/>
  <c r="S109"/>
  <c r="T109"/>
  <c r="U109"/>
  <c r="V109"/>
  <c r="W109"/>
  <c r="F110"/>
  <c r="G110"/>
  <c r="H110"/>
  <c r="I110"/>
  <c r="J110"/>
  <c r="K110"/>
  <c r="L110"/>
  <c r="M110"/>
  <c r="N110"/>
  <c r="O110"/>
  <c r="P110"/>
  <c r="Q110"/>
  <c r="R110"/>
  <c r="S110"/>
  <c r="T110"/>
  <c r="U110"/>
  <c r="V110"/>
  <c r="W110"/>
  <c r="F111"/>
  <c r="G111"/>
  <c r="H111"/>
  <c r="I111"/>
  <c r="J111"/>
  <c r="K111"/>
  <c r="L111"/>
  <c r="M111"/>
  <c r="N111"/>
  <c r="O111"/>
  <c r="P111"/>
  <c r="Q111"/>
  <c r="R111"/>
  <c r="S111"/>
  <c r="T111"/>
  <c r="U111"/>
  <c r="V111"/>
  <c r="W111"/>
  <c r="F112"/>
  <c r="G112"/>
  <c r="H112"/>
  <c r="I112"/>
  <c r="J112"/>
  <c r="K112"/>
  <c r="L112"/>
  <c r="M112"/>
  <c r="N112"/>
  <c r="O112"/>
  <c r="P112"/>
  <c r="Q112"/>
  <c r="R112"/>
  <c r="S112"/>
  <c r="T112"/>
  <c r="U112"/>
  <c r="V112"/>
  <c r="W112"/>
  <c r="F113"/>
  <c r="G113"/>
  <c r="H113"/>
  <c r="I113"/>
  <c r="J113"/>
  <c r="K113"/>
  <c r="L113"/>
  <c r="M113"/>
  <c r="N113"/>
  <c r="O113"/>
  <c r="P113"/>
  <c r="Q113"/>
  <c r="R113"/>
  <c r="S113"/>
  <c r="T113"/>
  <c r="U113"/>
  <c r="V113"/>
  <c r="W113"/>
  <c r="F114"/>
  <c r="G114"/>
  <c r="H114"/>
  <c r="I114"/>
  <c r="J114"/>
  <c r="K114"/>
  <c r="L114"/>
  <c r="M114"/>
  <c r="N114"/>
  <c r="O114"/>
  <c r="P114"/>
  <c r="Q114"/>
  <c r="R114"/>
  <c r="S114"/>
  <c r="T114"/>
  <c r="U114"/>
  <c r="V114"/>
  <c r="W114"/>
  <c r="F115"/>
  <c r="G115"/>
  <c r="H115"/>
  <c r="I115"/>
  <c r="J115"/>
  <c r="K115"/>
  <c r="L115"/>
  <c r="M115"/>
  <c r="N115"/>
  <c r="O115"/>
  <c r="P115"/>
  <c r="Q115"/>
  <c r="R115"/>
  <c r="S115"/>
  <c r="T115"/>
  <c r="U115"/>
  <c r="V115"/>
  <c r="W115"/>
  <c r="F116"/>
  <c r="G116"/>
  <c r="H116"/>
  <c r="I116"/>
  <c r="J116"/>
  <c r="K116"/>
  <c r="L116"/>
  <c r="M116"/>
  <c r="N116"/>
  <c r="O116"/>
  <c r="P116"/>
  <c r="Q116"/>
  <c r="R116"/>
  <c r="S116"/>
  <c r="T116"/>
  <c r="U116"/>
  <c r="V116"/>
  <c r="W116"/>
  <c r="F117"/>
  <c r="G117"/>
  <c r="H117"/>
  <c r="I117"/>
  <c r="J117"/>
  <c r="K117"/>
  <c r="L117"/>
  <c r="M117"/>
  <c r="N117"/>
  <c r="O117"/>
  <c r="P117"/>
  <c r="Q117"/>
  <c r="R117"/>
  <c r="S117"/>
  <c r="T117"/>
  <c r="U117"/>
  <c r="V117"/>
  <c r="W117"/>
  <c r="F118"/>
  <c r="G118"/>
  <c r="H118"/>
  <c r="I118"/>
  <c r="J118"/>
  <c r="K118"/>
  <c r="L118"/>
  <c r="M118"/>
  <c r="N118"/>
  <c r="O118"/>
  <c r="P118"/>
  <c r="Q118"/>
  <c r="R118"/>
  <c r="S118"/>
  <c r="T118"/>
  <c r="U118"/>
  <c r="V118"/>
  <c r="W118"/>
  <c r="F119"/>
  <c r="G119"/>
  <c r="H119"/>
  <c r="I119"/>
  <c r="J119"/>
  <c r="K119"/>
  <c r="L119"/>
  <c r="M119"/>
  <c r="N119"/>
  <c r="O119"/>
  <c r="P119"/>
  <c r="Q119"/>
  <c r="R119"/>
  <c r="S119"/>
  <c r="T119"/>
  <c r="U119"/>
  <c r="V119"/>
  <c r="W119"/>
  <c r="F120"/>
  <c r="G120"/>
  <c r="H120"/>
  <c r="I120"/>
  <c r="J120"/>
  <c r="K120"/>
  <c r="L120"/>
  <c r="M120"/>
  <c r="N120"/>
  <c r="O120"/>
  <c r="P120"/>
  <c r="Q120"/>
  <c r="R120"/>
  <c r="S120"/>
  <c r="T120"/>
  <c r="U120"/>
  <c r="V120"/>
  <c r="W120"/>
  <c r="F121"/>
  <c r="G121"/>
  <c r="H121"/>
  <c r="I121"/>
  <c r="J121"/>
  <c r="K121"/>
  <c r="L121"/>
  <c r="M121"/>
  <c r="N121"/>
  <c r="O121"/>
  <c r="P121"/>
  <c r="Q121"/>
  <c r="R121"/>
  <c r="S121"/>
  <c r="T121"/>
  <c r="U121"/>
  <c r="V121"/>
  <c r="W121"/>
  <c r="F122"/>
  <c r="G122"/>
  <c r="H122"/>
  <c r="I122"/>
  <c r="J122"/>
  <c r="K122"/>
  <c r="L122"/>
  <c r="M122"/>
  <c r="N122"/>
  <c r="O122"/>
  <c r="P122"/>
  <c r="Q122"/>
  <c r="R122"/>
  <c r="S122"/>
  <c r="T122"/>
  <c r="U122"/>
  <c r="V122"/>
  <c r="W122"/>
  <c r="F123"/>
  <c r="G123"/>
  <c r="H123"/>
  <c r="I123"/>
  <c r="J123"/>
  <c r="K123"/>
  <c r="L123"/>
  <c r="M123"/>
  <c r="N123"/>
  <c r="O123"/>
  <c r="P123"/>
  <c r="Q123"/>
  <c r="R123"/>
  <c r="S123"/>
  <c r="T123"/>
  <c r="U123"/>
  <c r="V123"/>
  <c r="W123"/>
  <c r="F124"/>
  <c r="G124"/>
  <c r="H124"/>
  <c r="I124"/>
  <c r="J124"/>
  <c r="K124"/>
  <c r="L124"/>
  <c r="M124"/>
  <c r="N124"/>
  <c r="O124"/>
  <c r="P124"/>
  <c r="Q124"/>
  <c r="R124"/>
  <c r="S124"/>
  <c r="T124"/>
  <c r="U124"/>
  <c r="V124"/>
  <c r="W124"/>
  <c r="F125"/>
  <c r="G125"/>
  <c r="H125"/>
  <c r="I125"/>
  <c r="J125"/>
  <c r="K125"/>
  <c r="L125"/>
  <c r="M125"/>
  <c r="N125"/>
  <c r="O125"/>
  <c r="P125"/>
  <c r="Q125"/>
  <c r="R125"/>
  <c r="S125"/>
  <c r="T125"/>
  <c r="U125"/>
  <c r="V125"/>
  <c r="W125"/>
  <c r="F126"/>
  <c r="G126"/>
  <c r="H126"/>
  <c r="I126"/>
  <c r="J126"/>
  <c r="K126"/>
  <c r="L126"/>
  <c r="M126"/>
  <c r="N126"/>
  <c r="O126"/>
  <c r="P126"/>
  <c r="Q126"/>
  <c r="R126"/>
  <c r="S126"/>
  <c r="T126"/>
  <c r="U126"/>
  <c r="V126"/>
  <c r="W126"/>
  <c r="F127"/>
  <c r="G127"/>
  <c r="H127"/>
  <c r="I127"/>
  <c r="J127"/>
  <c r="K127"/>
  <c r="L127"/>
  <c r="M127"/>
  <c r="N127"/>
  <c r="O127"/>
  <c r="P127"/>
  <c r="Q127"/>
  <c r="R127"/>
  <c r="S127"/>
  <c r="T127"/>
  <c r="U127"/>
  <c r="V127"/>
  <c r="W127"/>
  <c r="F128"/>
  <c r="G128"/>
  <c r="H128"/>
  <c r="I128"/>
  <c r="J128"/>
  <c r="K128"/>
  <c r="L128"/>
  <c r="M128"/>
  <c r="N128"/>
  <c r="O128"/>
  <c r="P128"/>
  <c r="Q128"/>
  <c r="R128"/>
  <c r="S128"/>
  <c r="T128"/>
  <c r="U128"/>
  <c r="V128"/>
  <c r="W128"/>
  <c r="F129"/>
  <c r="G129"/>
  <c r="H129"/>
  <c r="I129"/>
  <c r="J129"/>
  <c r="K129"/>
  <c r="L129"/>
  <c r="M129"/>
  <c r="N129"/>
  <c r="O129"/>
  <c r="P129"/>
  <c r="Q129"/>
  <c r="R129"/>
  <c r="S129"/>
  <c r="T129"/>
  <c r="U129"/>
  <c r="V129"/>
  <c r="W129"/>
  <c r="F130"/>
  <c r="G130"/>
  <c r="H130"/>
  <c r="I130"/>
  <c r="J130"/>
  <c r="K130"/>
  <c r="L130"/>
  <c r="M130"/>
  <c r="N130"/>
  <c r="O130"/>
  <c r="P130"/>
  <c r="Q130"/>
  <c r="R130"/>
  <c r="S130"/>
  <c r="T130"/>
  <c r="U130"/>
  <c r="V130"/>
  <c r="W130"/>
  <c r="F131"/>
  <c r="G131"/>
  <c r="H131"/>
  <c r="I131"/>
  <c r="J131"/>
  <c r="K131"/>
  <c r="L131"/>
  <c r="M131"/>
  <c r="N131"/>
  <c r="O131"/>
  <c r="P131"/>
  <c r="Q131"/>
  <c r="R131"/>
  <c r="S131"/>
  <c r="T131"/>
  <c r="U131"/>
  <c r="V131"/>
  <c r="W131"/>
  <c r="F132"/>
  <c r="G132"/>
  <c r="H132"/>
  <c r="I132"/>
  <c r="J132"/>
  <c r="K132"/>
  <c r="L132"/>
  <c r="M132"/>
  <c r="N132"/>
  <c r="O132"/>
  <c r="P132"/>
  <c r="Q132"/>
  <c r="R132"/>
  <c r="S132"/>
  <c r="T132"/>
  <c r="U132"/>
  <c r="V132"/>
  <c r="W132"/>
  <c r="F133"/>
  <c r="G133"/>
  <c r="H133"/>
  <c r="I133"/>
  <c r="J133"/>
  <c r="K133"/>
  <c r="L133"/>
  <c r="M133"/>
  <c r="N133"/>
  <c r="O133"/>
  <c r="P133"/>
  <c r="Q133"/>
  <c r="R133"/>
  <c r="S133"/>
  <c r="T133"/>
  <c r="U133"/>
  <c r="V133"/>
  <c r="W133"/>
  <c r="F134"/>
  <c r="G134"/>
  <c r="H134"/>
  <c r="I134"/>
  <c r="J134"/>
  <c r="K134"/>
  <c r="L134"/>
  <c r="M134"/>
  <c r="N134"/>
  <c r="O134"/>
  <c r="P134"/>
  <c r="Q134"/>
  <c r="R134"/>
  <c r="S134"/>
  <c r="T134"/>
  <c r="U134"/>
  <c r="V134"/>
  <c r="W134"/>
  <c r="M324"/>
  <c r="M325"/>
  <c r="M326"/>
  <c r="M327"/>
  <c r="M328"/>
  <c r="M330"/>
  <c r="M331"/>
  <c r="M332"/>
  <c r="M333"/>
  <c r="M334"/>
  <c r="M336"/>
  <c r="M337"/>
  <c r="M338"/>
  <c r="M339"/>
  <c r="M340"/>
  <c r="K423"/>
  <c r="L423"/>
  <c r="M423"/>
  <c r="K424"/>
  <c r="L424"/>
  <c r="M424"/>
  <c r="K425"/>
  <c r="L425"/>
  <c r="M425"/>
  <c r="K426"/>
  <c r="L426"/>
  <c r="M426"/>
  <c r="K427"/>
  <c r="L427"/>
  <c r="M427"/>
  <c r="K428"/>
  <c r="L428"/>
  <c r="M428"/>
  <c r="K429"/>
  <c r="L429"/>
  <c r="M429"/>
  <c r="K430"/>
  <c r="L430"/>
  <c r="M430"/>
  <c r="M433"/>
  <c r="M436"/>
  <c r="M437"/>
  <c r="M438"/>
  <c r="M439"/>
  <c r="M440"/>
  <c r="K441"/>
  <c r="L441"/>
  <c r="M441"/>
  <c r="K442"/>
  <c r="L442"/>
  <c r="M442"/>
  <c r="K443"/>
  <c r="L443"/>
  <c r="M443"/>
  <c r="K444"/>
  <c r="L444"/>
  <c r="M444"/>
  <c r="K445"/>
  <c r="L445"/>
  <c r="M445"/>
  <c r="K446"/>
  <c r="L446"/>
  <c r="M446"/>
  <c r="K447"/>
  <c r="L447"/>
  <c r="M447"/>
  <c r="K448"/>
  <c r="L448"/>
  <c r="M448"/>
  <c r="K449"/>
  <c r="L449"/>
  <c r="M449"/>
  <c r="K450"/>
  <c r="L450"/>
  <c r="M450"/>
  <c r="M453"/>
  <c r="M454"/>
  <c r="M455"/>
  <c r="M456"/>
  <c r="M459"/>
  <c r="M460"/>
  <c r="M461"/>
  <c r="M462"/>
  <c r="N139"/>
  <c r="O139"/>
  <c r="P139"/>
  <c r="Q139"/>
  <c r="R139"/>
  <c r="N140"/>
  <c r="O140"/>
  <c r="P140"/>
  <c r="Q140"/>
  <c r="R140"/>
  <c r="N141"/>
  <c r="O141"/>
  <c r="P141"/>
  <c r="Q141"/>
  <c r="R141"/>
  <c r="N142"/>
  <c r="O142"/>
  <c r="P142"/>
  <c r="Q142"/>
  <c r="R142"/>
  <c r="N143"/>
  <c r="O143"/>
  <c r="P143"/>
  <c r="Q143"/>
  <c r="R143"/>
  <c r="N144"/>
  <c r="O144"/>
  <c r="P144"/>
  <c r="Q144"/>
  <c r="R144"/>
  <c r="N145"/>
  <c r="O145"/>
  <c r="P145"/>
  <c r="Q145"/>
  <c r="R145"/>
  <c r="N146"/>
  <c r="O146"/>
  <c r="P146"/>
  <c r="Q146"/>
  <c r="R146"/>
  <c r="N147"/>
  <c r="O147"/>
  <c r="P147"/>
  <c r="Q147"/>
  <c r="R147"/>
  <c r="N148"/>
  <c r="O148"/>
  <c r="P148"/>
  <c r="Q148"/>
  <c r="R148"/>
  <c r="N149"/>
  <c r="O149"/>
  <c r="P149"/>
  <c r="Q149"/>
  <c r="R149"/>
  <c r="N150"/>
  <c r="O150"/>
  <c r="P150"/>
  <c r="Q150"/>
  <c r="R150"/>
  <c r="N151"/>
  <c r="O151"/>
  <c r="P151"/>
  <c r="Q151"/>
  <c r="R151"/>
  <c r="N152"/>
  <c r="O152"/>
  <c r="P152"/>
  <c r="Q152"/>
  <c r="R152"/>
  <c r="N153"/>
  <c r="O153"/>
  <c r="P153"/>
  <c r="Q153"/>
  <c r="R153"/>
  <c r="N154"/>
  <c r="O154"/>
  <c r="P154"/>
  <c r="Q154"/>
  <c r="R154"/>
  <c r="N155"/>
  <c r="O155"/>
  <c r="P155"/>
  <c r="Q155"/>
  <c r="R155"/>
  <c r="N156"/>
  <c r="O156"/>
  <c r="P156"/>
  <c r="Q156"/>
  <c r="R156"/>
  <c r="N157"/>
  <c r="O157"/>
  <c r="P157"/>
  <c r="Q157"/>
  <c r="R157"/>
  <c r="N158"/>
  <c r="O158"/>
  <c r="P158"/>
  <c r="Q158"/>
  <c r="R158"/>
  <c r="N159"/>
  <c r="O159"/>
  <c r="P159"/>
  <c r="Q159"/>
  <c r="R159"/>
  <c r="N160"/>
  <c r="O160"/>
  <c r="P160"/>
  <c r="Q160"/>
  <c r="R160"/>
  <c r="N161"/>
  <c r="O161"/>
  <c r="P161"/>
  <c r="Q161"/>
  <c r="R161"/>
  <c r="N162"/>
  <c r="O162"/>
  <c r="P162"/>
  <c r="Q162"/>
  <c r="R162"/>
  <c r="N163"/>
  <c r="O163"/>
  <c r="P163"/>
  <c r="Q163"/>
  <c r="R163"/>
  <c r="N165"/>
  <c r="O165"/>
  <c r="P165"/>
  <c r="Q165"/>
  <c r="R165"/>
  <c r="N166"/>
  <c r="O166"/>
  <c r="P166"/>
  <c r="Q166"/>
  <c r="R166"/>
  <c r="N167"/>
  <c r="O167"/>
  <c r="P167"/>
  <c r="Q167"/>
  <c r="R167"/>
  <c r="N169"/>
  <c r="O169"/>
  <c r="P169"/>
  <c r="Q169"/>
  <c r="R169"/>
  <c r="N170"/>
  <c r="O170"/>
  <c r="P170"/>
  <c r="Q170"/>
  <c r="R170"/>
  <c r="N172"/>
  <c r="O172"/>
  <c r="P172"/>
  <c r="Q172"/>
  <c r="R172"/>
  <c r="N173"/>
  <c r="O173"/>
  <c r="P173"/>
  <c r="Q173"/>
  <c r="R173"/>
  <c r="N175"/>
  <c r="O175"/>
  <c r="P175"/>
  <c r="Q175"/>
  <c r="R175"/>
  <c r="N176"/>
  <c r="O176"/>
  <c r="P176"/>
  <c r="Q176"/>
  <c r="R176"/>
  <c r="N178"/>
  <c r="O178"/>
  <c r="P178"/>
  <c r="Q178"/>
  <c r="R178"/>
  <c r="N179"/>
  <c r="O179"/>
  <c r="P179"/>
  <c r="Q179"/>
  <c r="R179"/>
  <c r="N180"/>
  <c r="O180"/>
  <c r="P180"/>
  <c r="Q180"/>
  <c r="R180"/>
  <c r="N182"/>
  <c r="O182"/>
  <c r="P182"/>
  <c r="Q182"/>
  <c r="R182"/>
  <c r="N183"/>
  <c r="O183"/>
  <c r="P183"/>
  <c r="Q183"/>
  <c r="R183"/>
  <c r="N184"/>
  <c r="O184"/>
  <c r="P184"/>
  <c r="Q184"/>
  <c r="R184"/>
  <c r="N186"/>
  <c r="O186"/>
  <c r="P186"/>
  <c r="Q186"/>
  <c r="R186"/>
  <c r="N187"/>
  <c r="O187"/>
  <c r="P187"/>
  <c r="Q187"/>
  <c r="R187"/>
  <c r="N189"/>
  <c r="O189"/>
  <c r="P189"/>
  <c r="Q189"/>
  <c r="R189"/>
  <c r="N190"/>
  <c r="O190"/>
  <c r="P190"/>
  <c r="Q190"/>
  <c r="R190"/>
  <c r="N192"/>
  <c r="O192"/>
  <c r="P192"/>
  <c r="Q192"/>
  <c r="R192"/>
  <c r="N193"/>
  <c r="O193"/>
  <c r="P193"/>
  <c r="Q193"/>
  <c r="R193"/>
  <c r="N195"/>
  <c r="O195"/>
  <c r="P195"/>
  <c r="Q195"/>
  <c r="R195"/>
  <c r="N196"/>
  <c r="O196"/>
  <c r="P196"/>
  <c r="Q196"/>
  <c r="R196"/>
  <c r="N198"/>
  <c r="O198"/>
  <c r="P198"/>
  <c r="Q198"/>
  <c r="R198"/>
  <c r="N199"/>
  <c r="O199"/>
  <c r="P199"/>
  <c r="Q199"/>
  <c r="R199"/>
  <c r="N201"/>
  <c r="O201"/>
  <c r="P201"/>
  <c r="Q201"/>
  <c r="R201"/>
  <c r="N202"/>
  <c r="O202"/>
  <c r="P202"/>
  <c r="Q202"/>
  <c r="R202"/>
  <c r="N203"/>
  <c r="O203"/>
  <c r="P203"/>
  <c r="Q203"/>
  <c r="R203"/>
  <c r="N204"/>
  <c r="O204"/>
  <c r="P204"/>
  <c r="Q204"/>
  <c r="R204"/>
  <c r="N205"/>
  <c r="O205"/>
  <c r="P205"/>
  <c r="Q205"/>
  <c r="R205"/>
  <c r="N206"/>
  <c r="O206"/>
  <c r="P206"/>
  <c r="Q206"/>
  <c r="R206"/>
  <c r="N207"/>
  <c r="O207"/>
  <c r="P207"/>
  <c r="Q207"/>
  <c r="R207"/>
  <c r="N208"/>
  <c r="O208"/>
  <c r="P208"/>
  <c r="Q208"/>
  <c r="R208"/>
  <c r="N209"/>
  <c r="O209"/>
  <c r="P209"/>
  <c r="Q209"/>
  <c r="R209"/>
  <c r="N210"/>
  <c r="O210"/>
  <c r="P210"/>
  <c r="Q210"/>
  <c r="R210"/>
  <c r="N211"/>
  <c r="O211"/>
  <c r="P211"/>
  <c r="Q211"/>
  <c r="R211"/>
  <c r="N212"/>
  <c r="O212"/>
  <c r="P212"/>
  <c r="Q212"/>
  <c r="R212"/>
  <c r="N213"/>
  <c r="O213"/>
  <c r="P213"/>
  <c r="Q213"/>
  <c r="R213"/>
  <c r="N214"/>
  <c r="O214"/>
  <c r="P214"/>
  <c r="Q214"/>
  <c r="R214"/>
  <c r="N215"/>
  <c r="O215"/>
  <c r="P215"/>
  <c r="Q215"/>
  <c r="R215"/>
  <c r="N216"/>
  <c r="O216"/>
  <c r="P216"/>
  <c r="Q216"/>
  <c r="R216"/>
  <c r="N217"/>
  <c r="O217"/>
  <c r="P217"/>
  <c r="Q217"/>
  <c r="R217"/>
  <c r="N218"/>
  <c r="O218"/>
  <c r="P218"/>
  <c r="Q218"/>
  <c r="R218"/>
  <c r="N219"/>
  <c r="O219"/>
  <c r="P219"/>
  <c r="Q219"/>
  <c r="R219"/>
  <c r="N220"/>
  <c r="O220"/>
  <c r="P220"/>
  <c r="Q220"/>
  <c r="R220"/>
  <c r="N221"/>
  <c r="O221"/>
  <c r="P221"/>
  <c r="Q221"/>
  <c r="R221"/>
  <c r="N222"/>
  <c r="O222"/>
  <c r="P222"/>
  <c r="Q222"/>
  <c r="R222"/>
  <c r="N223"/>
  <c r="O223"/>
  <c r="P223"/>
  <c r="Q223"/>
  <c r="R223"/>
  <c r="N224"/>
  <c r="O224"/>
  <c r="P224"/>
  <c r="Q224"/>
  <c r="R224"/>
  <c r="N225"/>
  <c r="O225"/>
  <c r="P225"/>
  <c r="Q225"/>
  <c r="R225"/>
  <c r="N226"/>
  <c r="O226"/>
  <c r="P226"/>
  <c r="Q226"/>
  <c r="R226"/>
  <c r="N227"/>
  <c r="O227"/>
  <c r="P227"/>
  <c r="Q227"/>
  <c r="R227"/>
  <c r="N228"/>
  <c r="O228"/>
  <c r="P228"/>
  <c r="Q228"/>
  <c r="R228"/>
  <c r="N229"/>
  <c r="O229"/>
  <c r="P229"/>
  <c r="Q229"/>
  <c r="R229"/>
  <c r="N230"/>
  <c r="O230"/>
  <c r="P230"/>
  <c r="Q230"/>
  <c r="R230"/>
  <c r="N231"/>
  <c r="O231"/>
  <c r="P231"/>
  <c r="Q231"/>
  <c r="R231"/>
  <c r="N342"/>
  <c r="O342"/>
  <c r="P342"/>
  <c r="Q342"/>
  <c r="R342"/>
  <c r="N343"/>
  <c r="O343"/>
  <c r="P343"/>
  <c r="Q343"/>
  <c r="R343"/>
  <c r="N344"/>
  <c r="O344"/>
  <c r="P344"/>
  <c r="Q344"/>
  <c r="R344"/>
  <c r="N345"/>
  <c r="O345"/>
  <c r="P345"/>
  <c r="Q345"/>
  <c r="R345"/>
  <c r="N346"/>
  <c r="O346"/>
  <c r="P346"/>
  <c r="Q346"/>
  <c r="R346"/>
  <c r="N347"/>
  <c r="O347"/>
  <c r="P347"/>
  <c r="Q347"/>
  <c r="R347"/>
  <c r="N349"/>
  <c r="O349"/>
  <c r="P349"/>
  <c r="Q349"/>
  <c r="R349"/>
  <c r="N350"/>
  <c r="O350"/>
  <c r="P350"/>
  <c r="Q350"/>
  <c r="R350"/>
  <c r="N351"/>
  <c r="O351"/>
  <c r="P351"/>
  <c r="Q351"/>
  <c r="R351"/>
  <c r="N352"/>
  <c r="O352"/>
  <c r="P352"/>
  <c r="Q352"/>
  <c r="R352"/>
  <c r="N353"/>
  <c r="O353"/>
  <c r="P353"/>
  <c r="Q353"/>
  <c r="R353"/>
  <c r="N354"/>
  <c r="O354"/>
  <c r="P354"/>
  <c r="Q354"/>
  <c r="R354"/>
  <c r="N356"/>
  <c r="O356"/>
  <c r="P356"/>
  <c r="Q356"/>
  <c r="R356"/>
  <c r="N357"/>
  <c r="O357"/>
  <c r="P357"/>
  <c r="Q357"/>
  <c r="R357"/>
  <c r="N358"/>
  <c r="O358"/>
  <c r="P358"/>
  <c r="Q358"/>
  <c r="R358"/>
  <c r="N359"/>
  <c r="O359"/>
  <c r="P359"/>
  <c r="Q359"/>
  <c r="R359"/>
  <c r="N360"/>
  <c r="O360"/>
  <c r="P360"/>
  <c r="Q360"/>
  <c r="R360"/>
  <c r="N361"/>
  <c r="O361"/>
  <c r="P361"/>
  <c r="Q361"/>
  <c r="R361"/>
  <c r="N363"/>
  <c r="O363"/>
  <c r="P363"/>
  <c r="Q363"/>
  <c r="R363"/>
  <c r="N364"/>
  <c r="O364"/>
  <c r="P364"/>
  <c r="Q364"/>
  <c r="R364"/>
  <c r="N365"/>
  <c r="O365"/>
  <c r="P365"/>
  <c r="Q365"/>
  <c r="R365"/>
  <c r="N366"/>
  <c r="O366"/>
  <c r="P366"/>
  <c r="Q366"/>
  <c r="R366"/>
  <c r="N367"/>
  <c r="O367"/>
  <c r="P367"/>
  <c r="Q367"/>
  <c r="R367"/>
  <c r="N368"/>
  <c r="O368"/>
  <c r="P368"/>
  <c r="Q368"/>
  <c r="R368"/>
  <c r="N370"/>
  <c r="O370"/>
  <c r="P370"/>
  <c r="Q370"/>
  <c r="R370"/>
  <c r="N371"/>
  <c r="O371"/>
  <c r="P371"/>
  <c r="Q371"/>
  <c r="R371"/>
  <c r="N372"/>
  <c r="O372"/>
  <c r="P372"/>
  <c r="Q372"/>
  <c r="R372"/>
  <c r="N373"/>
  <c r="O373"/>
  <c r="P373"/>
  <c r="Q373"/>
  <c r="R373"/>
  <c r="N374"/>
  <c r="O374"/>
  <c r="P374"/>
  <c r="Q374"/>
  <c r="R374"/>
  <c r="N375"/>
  <c r="O375"/>
  <c r="P375"/>
  <c r="Q375"/>
  <c r="R375"/>
  <c r="N377"/>
  <c r="O377"/>
  <c r="P377"/>
  <c r="Q377"/>
  <c r="R377"/>
  <c r="N378"/>
  <c r="O378"/>
  <c r="P378"/>
  <c r="Q378"/>
  <c r="R378"/>
  <c r="N379"/>
  <c r="O379"/>
  <c r="P379"/>
  <c r="Q379"/>
  <c r="R379"/>
  <c r="N380"/>
  <c r="O380"/>
  <c r="P380"/>
  <c r="Q380"/>
  <c r="R380"/>
  <c r="N381"/>
  <c r="O381"/>
  <c r="P381"/>
  <c r="Q381"/>
  <c r="R381"/>
  <c r="N382"/>
  <c r="O382"/>
  <c r="P382"/>
  <c r="Q382"/>
  <c r="R382"/>
  <c r="N383"/>
  <c r="O383"/>
  <c r="P383"/>
  <c r="Q383"/>
  <c r="R383"/>
  <c r="N384"/>
  <c r="O384"/>
  <c r="P384"/>
  <c r="Q384"/>
  <c r="R384"/>
  <c r="N385"/>
  <c r="O385"/>
  <c r="P385"/>
  <c r="Q385"/>
  <c r="R385"/>
  <c r="N386"/>
  <c r="O386"/>
  <c r="P386"/>
  <c r="Q386"/>
  <c r="R386"/>
  <c r="N387"/>
  <c r="O387"/>
  <c r="P387"/>
  <c r="Q387"/>
  <c r="R387"/>
  <c r="N388"/>
  <c r="O388"/>
  <c r="P388"/>
  <c r="Q388"/>
  <c r="R388"/>
  <c r="N389"/>
  <c r="O389"/>
  <c r="P389"/>
  <c r="Q389"/>
  <c r="R389"/>
  <c r="N390"/>
  <c r="O390"/>
  <c r="P390"/>
  <c r="Q390"/>
  <c r="R390"/>
  <c r="N391"/>
  <c r="O391"/>
  <c r="P391"/>
  <c r="Q391"/>
  <c r="R391"/>
  <c r="N392"/>
  <c r="O392"/>
  <c r="P392"/>
  <c r="Q392"/>
  <c r="R392"/>
  <c r="N393"/>
  <c r="O393"/>
  <c r="P393"/>
  <c r="Q393"/>
  <c r="R393"/>
  <c r="N394"/>
  <c r="O394"/>
  <c r="P394"/>
  <c r="Q394"/>
  <c r="R394"/>
  <c r="N395"/>
  <c r="O395"/>
  <c r="P395"/>
  <c r="Q395"/>
  <c r="R395"/>
  <c r="N396"/>
  <c r="O396"/>
  <c r="P396"/>
  <c r="Q396"/>
  <c r="R396"/>
  <c r="N397"/>
  <c r="O397"/>
  <c r="P397"/>
  <c r="Q397"/>
  <c r="R397"/>
  <c r="N398"/>
  <c r="O398"/>
  <c r="P398"/>
  <c r="Q398"/>
  <c r="R398"/>
  <c r="N399"/>
  <c r="O399"/>
  <c r="P399"/>
  <c r="Q399"/>
  <c r="R399"/>
  <c r="N400"/>
  <c r="O400"/>
  <c r="P400"/>
  <c r="Q400"/>
  <c r="R400"/>
  <c r="N401"/>
  <c r="O401"/>
  <c r="P401"/>
  <c r="Q401"/>
  <c r="R401"/>
  <c r="N402"/>
  <c r="O402"/>
  <c r="P402"/>
  <c r="Q402"/>
  <c r="R402"/>
  <c r="N403"/>
  <c r="O403"/>
  <c r="P403"/>
  <c r="Q403"/>
  <c r="R403"/>
  <c r="N404"/>
  <c r="O404"/>
  <c r="P404"/>
  <c r="Q404"/>
  <c r="R404"/>
  <c r="N405"/>
  <c r="O405"/>
  <c r="P405"/>
  <c r="Q405"/>
  <c r="R405"/>
  <c r="N406"/>
  <c r="O406"/>
  <c r="P406"/>
  <c r="Q406"/>
  <c r="R406"/>
  <c r="N407"/>
  <c r="O407"/>
  <c r="P407"/>
  <c r="Q407"/>
  <c r="R407"/>
  <c r="N408"/>
  <c r="O408"/>
  <c r="P408"/>
  <c r="Q408"/>
  <c r="R408"/>
  <c r="N409"/>
  <c r="O409"/>
  <c r="P409"/>
  <c r="Q409"/>
  <c r="R409"/>
  <c r="N410"/>
  <c r="O410"/>
  <c r="P410"/>
  <c r="Q410"/>
  <c r="R410"/>
  <c r="N411"/>
  <c r="O411"/>
  <c r="P411"/>
  <c r="Q411"/>
  <c r="R411"/>
  <c r="N412"/>
  <c r="O412"/>
  <c r="P412"/>
  <c r="Q412"/>
  <c r="R412"/>
  <c r="N413"/>
  <c r="O413"/>
  <c r="P413"/>
  <c r="Q413"/>
  <c r="R413"/>
  <c r="N414"/>
  <c r="O414"/>
  <c r="P414"/>
  <c r="Q414"/>
  <c r="R414"/>
  <c r="N415"/>
  <c r="O415"/>
  <c r="P415"/>
  <c r="Q415"/>
  <c r="R415"/>
  <c r="N416"/>
  <c r="O416"/>
  <c r="P416"/>
  <c r="Q416"/>
  <c r="R416"/>
  <c r="N417"/>
  <c r="O417"/>
  <c r="P417"/>
  <c r="Q417"/>
  <c r="R417"/>
  <c r="N418"/>
  <c r="O418"/>
  <c r="P418"/>
  <c r="Q418"/>
  <c r="R418"/>
  <c r="N419"/>
  <c r="O419"/>
  <c r="P419"/>
  <c r="Q419"/>
  <c r="R419"/>
  <c r="N420"/>
  <c r="O420"/>
  <c r="P420"/>
  <c r="Q420"/>
  <c r="R420"/>
  <c r="N421"/>
  <c r="O421"/>
  <c r="P421"/>
  <c r="Q421"/>
  <c r="R421"/>
  <c r="N422"/>
  <c r="O422"/>
  <c r="P422"/>
  <c r="Q422"/>
  <c r="R422"/>
  <c r="N423"/>
  <c r="O423"/>
  <c r="P423"/>
  <c r="Q423"/>
  <c r="R423"/>
  <c r="N424"/>
  <c r="O424"/>
  <c r="P424"/>
  <c r="Q424"/>
  <c r="R424"/>
  <c r="N425"/>
  <c r="O425"/>
  <c r="P425"/>
  <c r="Q425"/>
  <c r="R425"/>
  <c r="N426"/>
  <c r="O426"/>
  <c r="P426"/>
  <c r="Q426"/>
  <c r="R426"/>
  <c r="N427"/>
  <c r="O427"/>
  <c r="P427"/>
  <c r="Q427"/>
  <c r="R427"/>
  <c r="N428"/>
  <c r="O428"/>
  <c r="P428"/>
  <c r="Q428"/>
  <c r="R428"/>
  <c r="N429"/>
  <c r="O429"/>
  <c r="P429"/>
  <c r="Q429"/>
  <c r="R429"/>
  <c r="N430"/>
  <c r="O430"/>
  <c r="P430"/>
  <c r="Q430"/>
  <c r="R430"/>
  <c r="N433"/>
  <c r="O433"/>
  <c r="P433"/>
  <c r="Q433"/>
  <c r="R433"/>
  <c r="N434"/>
  <c r="O434"/>
  <c r="P434"/>
  <c r="Q434"/>
  <c r="R434"/>
  <c r="N435"/>
  <c r="O435"/>
  <c r="P435"/>
  <c r="Q435"/>
  <c r="R435"/>
  <c r="N436"/>
  <c r="O436"/>
  <c r="P436"/>
  <c r="Q436"/>
  <c r="R436"/>
  <c r="N437"/>
  <c r="O437"/>
  <c r="P437"/>
  <c r="Q437"/>
  <c r="R437"/>
  <c r="N438"/>
  <c r="O438"/>
  <c r="P438"/>
  <c r="Q438"/>
  <c r="R438"/>
  <c r="N439"/>
  <c r="O439"/>
  <c r="P439"/>
  <c r="Q439"/>
  <c r="R439"/>
  <c r="N440"/>
  <c r="O440"/>
  <c r="P440"/>
  <c r="Q440"/>
  <c r="R440"/>
  <c r="N441"/>
  <c r="O441"/>
  <c r="P441"/>
  <c r="Q441"/>
  <c r="R441"/>
  <c r="N442"/>
  <c r="O442"/>
  <c r="P442"/>
  <c r="Q442"/>
  <c r="R442"/>
  <c r="N443"/>
  <c r="O443"/>
  <c r="P443"/>
  <c r="Q443"/>
  <c r="R443"/>
  <c r="N444"/>
  <c r="O444"/>
  <c r="P444"/>
  <c r="Q444"/>
  <c r="R444"/>
  <c r="N445"/>
  <c r="O445"/>
  <c r="P445"/>
  <c r="Q445"/>
  <c r="R445"/>
  <c r="N446"/>
  <c r="O446"/>
  <c r="P446"/>
  <c r="Q446"/>
  <c r="R446"/>
  <c r="N447"/>
  <c r="O447"/>
  <c r="P447"/>
  <c r="Q447"/>
  <c r="R447"/>
  <c r="N448"/>
  <c r="O448"/>
  <c r="P448"/>
  <c r="Q448"/>
  <c r="R448"/>
  <c r="N449"/>
  <c r="O449"/>
  <c r="P449"/>
  <c r="Q449"/>
  <c r="R449"/>
  <c r="N450"/>
  <c r="O450"/>
  <c r="P450"/>
  <c r="Q450"/>
  <c r="R450"/>
  <c r="N453"/>
  <c r="O453"/>
  <c r="P453"/>
  <c r="Q453"/>
  <c r="R453"/>
  <c r="N454"/>
  <c r="O454"/>
  <c r="P454"/>
  <c r="Q454"/>
  <c r="R454"/>
  <c r="N455"/>
  <c r="O455"/>
  <c r="P455"/>
  <c r="Q455"/>
  <c r="R455"/>
  <c r="N456"/>
  <c r="O456"/>
  <c r="P456"/>
  <c r="Q456"/>
  <c r="R456"/>
  <c r="N457"/>
  <c r="O457"/>
  <c r="P457"/>
  <c r="Q457"/>
  <c r="R457"/>
  <c r="N458"/>
  <c r="O458"/>
  <c r="P458"/>
  <c r="Q458"/>
  <c r="R458"/>
  <c r="N459"/>
  <c r="O459"/>
  <c r="P459"/>
  <c r="Q459"/>
  <c r="R459"/>
  <c r="N460"/>
  <c r="O460"/>
  <c r="P460"/>
  <c r="Q460"/>
  <c r="R460"/>
  <c r="N461"/>
  <c r="O461"/>
  <c r="P461"/>
  <c r="Q461"/>
  <c r="R461"/>
  <c r="N462"/>
  <c r="O462"/>
  <c r="P462"/>
  <c r="Q462"/>
  <c r="R462"/>
  <c r="AE11" i="244" l="1"/>
  <c r="AE22"/>
  <c r="AE8"/>
  <c r="AE9"/>
  <c r="AE10"/>
  <c r="AE12"/>
  <c r="AE13"/>
  <c r="AE14"/>
  <c r="AE15"/>
  <c r="AE16"/>
  <c r="AE17"/>
  <c r="AE18"/>
  <c r="AE19"/>
  <c r="AE20"/>
  <c r="AE21"/>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7"/>
  <c r="AD3" i="246" l="1"/>
  <c r="AC3"/>
  <c r="AB3"/>
  <c r="AA3"/>
  <c r="P3" i="3" l="1"/>
  <c r="BF39" i="12"/>
  <c r="BG39"/>
  <c r="BH39"/>
  <c r="BI39"/>
  <c r="BJ39"/>
  <c r="BK39"/>
  <c r="BL39"/>
  <c r="BM39"/>
  <c r="BN39"/>
  <c r="BO39"/>
  <c r="BP39"/>
  <c r="BQ39"/>
  <c r="BR39"/>
  <c r="BS39"/>
  <c r="BT39"/>
  <c r="BU39"/>
  <c r="BE39"/>
  <c r="BQ31"/>
  <c r="BR31"/>
  <c r="BS31"/>
  <c r="BT31"/>
  <c r="BU31"/>
  <c r="BQ32"/>
  <c r="BR32"/>
  <c r="BS32"/>
  <c r="BT32"/>
  <c r="BU32"/>
  <c r="BQ33"/>
  <c r="BR33"/>
  <c r="BS33"/>
  <c r="BT33"/>
  <c r="BU33"/>
  <c r="BQ34"/>
  <c r="BR34"/>
  <c r="BS34"/>
  <c r="BT34"/>
  <c r="BU34"/>
  <c r="BQ35"/>
  <c r="BR35"/>
  <c r="BS35"/>
  <c r="BT35"/>
  <c r="BU35"/>
  <c r="BQ36"/>
  <c r="BR36"/>
  <c r="BS36"/>
  <c r="BT36"/>
  <c r="BU36"/>
  <c r="BQ37"/>
  <c r="BR37"/>
  <c r="BS37"/>
  <c r="BT37"/>
  <c r="BU37"/>
  <c r="CJ8" l="1"/>
  <c r="CI8"/>
  <c r="BU8"/>
  <c r="BZ7"/>
  <c r="CD7"/>
  <c r="CH7"/>
  <c r="BH7"/>
  <c r="BL7"/>
  <c r="BP7"/>
  <c r="BZ38"/>
  <c r="CD38"/>
  <c r="CH38"/>
  <c r="CL38"/>
  <c r="BG38"/>
  <c r="BK38"/>
  <c r="BO38"/>
  <c r="BS38"/>
  <c r="BX30"/>
  <c r="CB30"/>
  <c r="CF30"/>
  <c r="CJ30"/>
  <c r="BW30"/>
  <c r="BI30"/>
  <c r="BM30"/>
  <c r="BQ30"/>
  <c r="BU30"/>
  <c r="BG16"/>
  <c r="BK16"/>
  <c r="BO16"/>
  <c r="BS16"/>
  <c r="BX16"/>
  <c r="CB16"/>
  <c r="CF16"/>
  <c r="CJ16"/>
  <c r="BE17"/>
  <c r="BI17"/>
  <c r="BM17"/>
  <c r="BQ17"/>
  <c r="BU17"/>
  <c r="BZ17"/>
  <c r="CD17"/>
  <c r="CH17"/>
  <c r="CL17"/>
  <c r="BG18"/>
  <c r="BK18"/>
  <c r="BO18"/>
  <c r="BS18"/>
  <c r="BX18"/>
  <c r="CB18"/>
  <c r="CF18"/>
  <c r="CJ18"/>
  <c r="BE19"/>
  <c r="BI19"/>
  <c r="BM19"/>
  <c r="BQ19"/>
  <c r="BU19"/>
  <c r="BZ19"/>
  <c r="CD19"/>
  <c r="CH19"/>
  <c r="CL19"/>
  <c r="BG20"/>
  <c r="BK20"/>
  <c r="BO20"/>
  <c r="BS20"/>
  <c r="BX20"/>
  <c r="CB20"/>
  <c r="CF20"/>
  <c r="CJ20"/>
  <c r="BE21"/>
  <c r="BI21"/>
  <c r="BM21"/>
  <c r="BQ21"/>
  <c r="BU21"/>
  <c r="BZ21"/>
  <c r="CD21"/>
  <c r="CH21"/>
  <c r="CL21"/>
  <c r="BG22"/>
  <c r="BK22"/>
  <c r="BO22"/>
  <c r="BS22"/>
  <c r="BX22"/>
  <c r="CB22"/>
  <c r="CF22"/>
  <c r="CJ22"/>
  <c r="CK8"/>
  <c r="BR8"/>
  <c r="BQ8"/>
  <c r="CA7"/>
  <c r="CE7"/>
  <c r="BW7"/>
  <c r="BI7"/>
  <c r="BM7"/>
  <c r="BE7"/>
  <c r="CA38"/>
  <c r="CE38"/>
  <c r="CI38"/>
  <c r="CM38"/>
  <c r="BH38"/>
  <c r="BL38"/>
  <c r="BP38"/>
  <c r="BT38"/>
  <c r="BY30"/>
  <c r="CC30"/>
  <c r="CG30"/>
  <c r="CK30"/>
  <c r="BF30"/>
  <c r="BJ30"/>
  <c r="BN30"/>
  <c r="BR30"/>
  <c r="BE30"/>
  <c r="BH16"/>
  <c r="BL16"/>
  <c r="BP16"/>
  <c r="BT16"/>
  <c r="BY16"/>
  <c r="CC16"/>
  <c r="CG16"/>
  <c r="CK16"/>
  <c r="BF17"/>
  <c r="BJ17"/>
  <c r="BN17"/>
  <c r="BR17"/>
  <c r="BW17"/>
  <c r="CA17"/>
  <c r="CE17"/>
  <c r="CI17"/>
  <c r="CM17"/>
  <c r="BH18"/>
  <c r="BL18"/>
  <c r="BP18"/>
  <c r="BT18"/>
  <c r="BY18"/>
  <c r="CC18"/>
  <c r="CG18"/>
  <c r="CK18"/>
  <c r="BF19"/>
  <c r="BJ19"/>
  <c r="BN19"/>
  <c r="BR19"/>
  <c r="BW19"/>
  <c r="CA19"/>
  <c r="CE19"/>
  <c r="CI19"/>
  <c r="CM19"/>
  <c r="BH20"/>
  <c r="BL20"/>
  <c r="BP20"/>
  <c r="BT20"/>
  <c r="BY20"/>
  <c r="CC20"/>
  <c r="CG20"/>
  <c r="CK20"/>
  <c r="BF21"/>
  <c r="BJ21"/>
  <c r="BN21"/>
  <c r="BR21"/>
  <c r="BW21"/>
  <c r="CA21"/>
  <c r="CE21"/>
  <c r="CI21"/>
  <c r="CM21"/>
  <c r="BH22"/>
  <c r="BL22"/>
  <c r="BP22"/>
  <c r="BT22"/>
  <c r="BY22"/>
  <c r="CC22"/>
  <c r="CG22"/>
  <c r="CK22"/>
  <c r="CL8"/>
  <c r="BS8"/>
  <c r="BX7"/>
  <c r="CB7"/>
  <c r="CF7"/>
  <c r="BF7"/>
  <c r="BJ7"/>
  <c r="BN7"/>
  <c r="BX38"/>
  <c r="CB38"/>
  <c r="CF38"/>
  <c r="CJ38"/>
  <c r="BW38"/>
  <c r="BI38"/>
  <c r="BM38"/>
  <c r="BQ38"/>
  <c r="BU38"/>
  <c r="BZ30"/>
  <c r="CD30"/>
  <c r="CH30"/>
  <c r="CL30"/>
  <c r="BG30"/>
  <c r="BK30"/>
  <c r="BO30"/>
  <c r="BS30"/>
  <c r="BE16"/>
  <c r="BI16"/>
  <c r="BM16"/>
  <c r="BQ16"/>
  <c r="BU16"/>
  <c r="BZ16"/>
  <c r="CD16"/>
  <c r="CH16"/>
  <c r="CL16"/>
  <c r="BG17"/>
  <c r="BK17"/>
  <c r="BO17"/>
  <c r="BS17"/>
  <c r="BX17"/>
  <c r="CB17"/>
  <c r="CF17"/>
  <c r="CJ17"/>
  <c r="BE18"/>
  <c r="BI18"/>
  <c r="BM18"/>
  <c r="BQ18"/>
  <c r="BU18"/>
  <c r="BZ18"/>
  <c r="CD18"/>
  <c r="CH18"/>
  <c r="CL18"/>
  <c r="BG19"/>
  <c r="BK19"/>
  <c r="BO19"/>
  <c r="BS19"/>
  <c r="BX19"/>
  <c r="CB19"/>
  <c r="CF19"/>
  <c r="CJ19"/>
  <c r="BE20"/>
  <c r="BI20"/>
  <c r="BM20"/>
  <c r="BQ20"/>
  <c r="BU20"/>
  <c r="BZ20"/>
  <c r="CD20"/>
  <c r="CH20"/>
  <c r="CL20"/>
  <c r="BG21"/>
  <c r="BK21"/>
  <c r="BO21"/>
  <c r="BS21"/>
  <c r="BX21"/>
  <c r="CB21"/>
  <c r="CF21"/>
  <c r="CJ21"/>
  <c r="BE22"/>
  <c r="BI22"/>
  <c r="BM22"/>
  <c r="BQ22"/>
  <c r="BU22"/>
  <c r="BZ22"/>
  <c r="CD22"/>
  <c r="CH22"/>
  <c r="CL22"/>
  <c r="CM8"/>
  <c r="CG7"/>
  <c r="BY38"/>
  <c r="BF38"/>
  <c r="BE38"/>
  <c r="CM30"/>
  <c r="BT30"/>
  <c r="BR16"/>
  <c r="CI16"/>
  <c r="BP17"/>
  <c r="CG17"/>
  <c r="BN18"/>
  <c r="CE18"/>
  <c r="BL19"/>
  <c r="CC19"/>
  <c r="BJ20"/>
  <c r="CA20"/>
  <c r="BH21"/>
  <c r="BY21"/>
  <c r="BF22"/>
  <c r="BW22"/>
  <c r="CM22"/>
  <c r="BH23"/>
  <c r="BL23"/>
  <c r="BP23"/>
  <c r="BT23"/>
  <c r="BY23"/>
  <c r="CC23"/>
  <c r="CG23"/>
  <c r="CK23"/>
  <c r="BF24"/>
  <c r="BJ24"/>
  <c r="BN24"/>
  <c r="BR24"/>
  <c r="BW24"/>
  <c r="CA24"/>
  <c r="CE24"/>
  <c r="CI24"/>
  <c r="CM24"/>
  <c r="BH25"/>
  <c r="BL25"/>
  <c r="BP25"/>
  <c r="BT25"/>
  <c r="BY25"/>
  <c r="CC25"/>
  <c r="CG25"/>
  <c r="CK25"/>
  <c r="BF26"/>
  <c r="BJ26"/>
  <c r="BN26"/>
  <c r="BR26"/>
  <c r="BW26"/>
  <c r="CA26"/>
  <c r="CE26"/>
  <c r="CI26"/>
  <c r="CM26"/>
  <c r="BH27"/>
  <c r="BL27"/>
  <c r="BP27"/>
  <c r="BT27"/>
  <c r="BY27"/>
  <c r="CC27"/>
  <c r="CG27"/>
  <c r="CK27"/>
  <c r="BY15"/>
  <c r="CC15"/>
  <c r="CG15"/>
  <c r="CK15"/>
  <c r="BF15"/>
  <c r="BJ15"/>
  <c r="BN15"/>
  <c r="BR15"/>
  <c r="BE15"/>
  <c r="CK38"/>
  <c r="CE16"/>
  <c r="BJ18"/>
  <c r="BY19"/>
  <c r="CM20"/>
  <c r="BR22"/>
  <c r="BK23"/>
  <c r="BX23"/>
  <c r="CB23"/>
  <c r="BE24"/>
  <c r="BQ24"/>
  <c r="CD24"/>
  <c r="BG25"/>
  <c r="BT8"/>
  <c r="BG7"/>
  <c r="CC38"/>
  <c r="BJ38"/>
  <c r="CA30"/>
  <c r="BH30"/>
  <c r="BF16"/>
  <c r="BW16"/>
  <c r="CM16"/>
  <c r="BT17"/>
  <c r="CK17"/>
  <c r="BR18"/>
  <c r="CI18"/>
  <c r="BP19"/>
  <c r="CG19"/>
  <c r="BN20"/>
  <c r="CE20"/>
  <c r="BL21"/>
  <c r="CC21"/>
  <c r="BJ22"/>
  <c r="CA22"/>
  <c r="BE23"/>
  <c r="BI23"/>
  <c r="BM23"/>
  <c r="BQ23"/>
  <c r="BU23"/>
  <c r="BZ23"/>
  <c r="CD23"/>
  <c r="CH23"/>
  <c r="CL23"/>
  <c r="BG24"/>
  <c r="BK24"/>
  <c r="BO24"/>
  <c r="BS24"/>
  <c r="BX24"/>
  <c r="CB24"/>
  <c r="CF24"/>
  <c r="CJ24"/>
  <c r="BE25"/>
  <c r="BI25"/>
  <c r="BM25"/>
  <c r="BQ25"/>
  <c r="BU25"/>
  <c r="BZ25"/>
  <c r="CD25"/>
  <c r="CH25"/>
  <c r="CL25"/>
  <c r="BG26"/>
  <c r="BK26"/>
  <c r="BO26"/>
  <c r="BS26"/>
  <c r="BX26"/>
  <c r="CB26"/>
  <c r="CF26"/>
  <c r="CJ26"/>
  <c r="BE27"/>
  <c r="BI27"/>
  <c r="BM27"/>
  <c r="BQ27"/>
  <c r="BU27"/>
  <c r="BZ27"/>
  <c r="CD27"/>
  <c r="CH27"/>
  <c r="CL27"/>
  <c r="BZ15"/>
  <c r="CD15"/>
  <c r="CH15"/>
  <c r="CL15"/>
  <c r="BG15"/>
  <c r="BK15"/>
  <c r="BO15"/>
  <c r="BS15"/>
  <c r="CC7"/>
  <c r="BR38"/>
  <c r="BP30"/>
  <c r="BL17"/>
  <c r="BH19"/>
  <c r="BW20"/>
  <c r="CK21"/>
  <c r="BG23"/>
  <c r="BO23"/>
  <c r="CJ23"/>
  <c r="BM24"/>
  <c r="BZ24"/>
  <c r="CH24"/>
  <c r="BY7"/>
  <c r="BK7"/>
  <c r="CG38"/>
  <c r="BN38"/>
  <c r="CE30"/>
  <c r="BL30"/>
  <c r="BJ16"/>
  <c r="CA16"/>
  <c r="BH17"/>
  <c r="BY17"/>
  <c r="BF18"/>
  <c r="BW18"/>
  <c r="CM18"/>
  <c r="BT19"/>
  <c r="CK19"/>
  <c r="BR20"/>
  <c r="CI20"/>
  <c r="BP21"/>
  <c r="CG21"/>
  <c r="BN22"/>
  <c r="CE22"/>
  <c r="BF23"/>
  <c r="BJ23"/>
  <c r="BN23"/>
  <c r="BR23"/>
  <c r="BW23"/>
  <c r="CA23"/>
  <c r="CE23"/>
  <c r="CI23"/>
  <c r="CM23"/>
  <c r="BH24"/>
  <c r="BL24"/>
  <c r="BP24"/>
  <c r="BT24"/>
  <c r="BY24"/>
  <c r="CC24"/>
  <c r="CG24"/>
  <c r="CK24"/>
  <c r="BF25"/>
  <c r="BJ25"/>
  <c r="BN25"/>
  <c r="BR25"/>
  <c r="BW25"/>
  <c r="CA25"/>
  <c r="CE25"/>
  <c r="CI25"/>
  <c r="CM25"/>
  <c r="BH26"/>
  <c r="BL26"/>
  <c r="BP26"/>
  <c r="BT26"/>
  <c r="BY26"/>
  <c r="CC26"/>
  <c r="CG26"/>
  <c r="CK26"/>
  <c r="BF27"/>
  <c r="BJ27"/>
  <c r="BN27"/>
  <c r="BR27"/>
  <c r="BW27"/>
  <c r="CA27"/>
  <c r="CE27"/>
  <c r="CI27"/>
  <c r="CM27"/>
  <c r="CA15"/>
  <c r="CE15"/>
  <c r="CI15"/>
  <c r="CM15"/>
  <c r="BH15"/>
  <c r="BL15"/>
  <c r="BP15"/>
  <c r="BT15"/>
  <c r="BO7"/>
  <c r="CI30"/>
  <c r="BN16"/>
  <c r="CC17"/>
  <c r="CA18"/>
  <c r="BF20"/>
  <c r="BT21"/>
  <c r="CI22"/>
  <c r="BS23"/>
  <c r="CF23"/>
  <c r="BI24"/>
  <c r="BU24"/>
  <c r="CL24"/>
  <c r="BO25"/>
  <c r="BK25"/>
  <c r="CF25"/>
  <c r="BM26"/>
  <c r="CD26"/>
  <c r="BK27"/>
  <c r="CB27"/>
  <c r="CB15"/>
  <c r="BI15"/>
  <c r="CB25"/>
  <c r="BG27"/>
  <c r="BW15"/>
  <c r="BS25"/>
  <c r="CJ25"/>
  <c r="BQ26"/>
  <c r="CH26"/>
  <c r="BO27"/>
  <c r="CF27"/>
  <c r="CF15"/>
  <c r="BM15"/>
  <c r="BI26"/>
  <c r="BZ26"/>
  <c r="BX15"/>
  <c r="BX25"/>
  <c r="BE26"/>
  <c r="BU26"/>
  <c r="CL26"/>
  <c r="BS27"/>
  <c r="CJ27"/>
  <c r="CJ15"/>
  <c r="BQ15"/>
  <c r="BX27"/>
  <c r="BU15"/>
  <c r="B58" l="1"/>
  <c r="B59" s="1"/>
  <c r="B60" s="1"/>
  <c r="B61" s="1"/>
  <c r="B62" s="1"/>
  <c r="B63" s="1"/>
  <c r="B64" s="1"/>
  <c r="B65" s="1"/>
  <c r="B66" s="1"/>
  <c r="B67" s="1"/>
  <c r="B68" s="1"/>
  <c r="B69" s="1"/>
  <c r="B70" s="1"/>
  <c r="B71" s="1"/>
  <c r="B72" s="1"/>
  <c r="B73" s="1"/>
  <c r="B74" s="1"/>
  <c r="B75" s="1"/>
  <c r="B76" s="1"/>
  <c r="B77" s="1"/>
  <c r="B79" l="1"/>
  <c r="B80" s="1"/>
  <c r="B81" s="1"/>
  <c r="B82" s="1"/>
  <c r="B83" s="1"/>
  <c r="B84" s="1"/>
  <c r="B85" s="1"/>
  <c r="B86" s="1"/>
  <c r="B87" s="1"/>
  <c r="B88" s="1"/>
  <c r="AW31" l="1"/>
  <c r="AX31"/>
  <c r="AY31"/>
  <c r="AZ31"/>
  <c r="AW32"/>
  <c r="AX32"/>
  <c r="AY32"/>
  <c r="AZ32"/>
  <c r="AW33"/>
  <c r="AX33"/>
  <c r="AY33"/>
  <c r="AZ33"/>
  <c r="AW34"/>
  <c r="AX34"/>
  <c r="AY34"/>
  <c r="AZ34"/>
  <c r="AW35"/>
  <c r="AX35"/>
  <c r="AY35"/>
  <c r="AZ35"/>
  <c r="AW36"/>
  <c r="AX36"/>
  <c r="AY36"/>
  <c r="AZ36"/>
  <c r="AW37"/>
  <c r="AX37"/>
  <c r="AY37"/>
  <c r="AZ37"/>
  <c r="AW38"/>
  <c r="AX38"/>
  <c r="AY38"/>
  <c r="AZ38"/>
  <c r="AW39"/>
  <c r="AX39"/>
  <c r="AY39"/>
  <c r="AZ39"/>
  <c r="AZ30"/>
  <c r="AY30"/>
  <c r="AX30"/>
  <c r="AW30"/>
  <c r="AW8"/>
  <c r="AX8"/>
  <c r="AY8"/>
  <c r="AZ8"/>
  <c r="AW9"/>
  <c r="AX9"/>
  <c r="AY9"/>
  <c r="AZ9"/>
  <c r="AW10"/>
  <c r="AX10"/>
  <c r="AY10"/>
  <c r="AZ10"/>
  <c r="AW11"/>
  <c r="AX11"/>
  <c r="AY11"/>
  <c r="AZ11"/>
  <c r="AW12"/>
  <c r="AX12"/>
  <c r="AY12"/>
  <c r="AZ12"/>
  <c r="AW13"/>
  <c r="AX13"/>
  <c r="AY13"/>
  <c r="AZ13"/>
  <c r="AW14"/>
  <c r="AX14"/>
  <c r="AY14"/>
  <c r="AZ14"/>
  <c r="AW15"/>
  <c r="AX15"/>
  <c r="AY15"/>
  <c r="AZ15"/>
  <c r="AW16"/>
  <c r="AX16"/>
  <c r="AY16"/>
  <c r="AZ16"/>
  <c r="AW17"/>
  <c r="AX17"/>
  <c r="AY17"/>
  <c r="AZ17"/>
  <c r="AW18"/>
  <c r="AX18"/>
  <c r="AY18"/>
  <c r="AZ18"/>
  <c r="AW19"/>
  <c r="AX19"/>
  <c r="AY19"/>
  <c r="AZ19"/>
  <c r="AW20"/>
  <c r="AX20"/>
  <c r="AY20"/>
  <c r="AZ20"/>
  <c r="AW21"/>
  <c r="AX21"/>
  <c r="AY21"/>
  <c r="AZ21"/>
  <c r="AW22"/>
  <c r="AX22"/>
  <c r="AY22"/>
  <c r="AZ22"/>
  <c r="AW23"/>
  <c r="AX23"/>
  <c r="AY23"/>
  <c r="AZ23"/>
  <c r="AW24"/>
  <c r="AX24"/>
  <c r="AY24"/>
  <c r="AZ24"/>
  <c r="AW25"/>
  <c r="AX25"/>
  <c r="AY25"/>
  <c r="AZ25"/>
  <c r="AW26"/>
  <c r="AX26"/>
  <c r="AY26"/>
  <c r="AZ26"/>
  <c r="AW27"/>
  <c r="AX27"/>
  <c r="AY27"/>
  <c r="AZ27"/>
  <c r="AZ7"/>
  <c r="AY7"/>
  <c r="AX7"/>
  <c r="AW7"/>
  <c r="P6" i="246" l="1"/>
  <c r="O6"/>
  <c r="N6"/>
  <c r="M6"/>
  <c r="L6"/>
  <c r="K6"/>
  <c r="J6"/>
  <c r="I6"/>
  <c r="EI3"/>
  <c r="EH3"/>
  <c r="EG3"/>
  <c r="EF3"/>
  <c r="EE3"/>
  <c r="ED3"/>
  <c r="EC3"/>
  <c r="DX3"/>
  <c r="DW3"/>
  <c r="DV3"/>
  <c r="DU3"/>
  <c r="DT3"/>
  <c r="DS3"/>
  <c r="DR3"/>
  <c r="DQ3"/>
  <c r="DP3"/>
  <c r="DO3"/>
  <c r="DN3"/>
  <c r="DM3"/>
  <c r="DL3"/>
  <c r="DK3"/>
  <c r="DJ3"/>
  <c r="DI3"/>
  <c r="DH3"/>
  <c r="DG3"/>
  <c r="DF3"/>
  <c r="DE3"/>
  <c r="DD3"/>
  <c r="DC3"/>
  <c r="DB3"/>
  <c r="DA3"/>
  <c r="CZ3"/>
  <c r="CY3"/>
  <c r="CX3"/>
  <c r="CW3"/>
  <c r="CV3"/>
  <c r="CU3"/>
  <c r="CT3"/>
  <c r="CS3"/>
  <c r="CR3"/>
  <c r="CQ3"/>
  <c r="CP3"/>
  <c r="CM3"/>
  <c r="CL3"/>
  <c r="CI3"/>
  <c r="CH3"/>
  <c r="CG3"/>
  <c r="CF3"/>
  <c r="CE3"/>
  <c r="CD3"/>
  <c r="CC3"/>
  <c r="CB3"/>
  <c r="CA3"/>
  <c r="BZ3"/>
  <c r="BY3"/>
  <c r="BX3"/>
  <c r="BW3"/>
  <c r="BV3"/>
  <c r="BU3"/>
  <c r="BT3"/>
  <c r="BS3"/>
  <c r="BR3"/>
  <c r="BQ3"/>
  <c r="BP3"/>
  <c r="BO3"/>
  <c r="BN3"/>
  <c r="BM3"/>
  <c r="BL3"/>
  <c r="BK3"/>
  <c r="BJ3"/>
  <c r="BI3"/>
  <c r="BH3"/>
  <c r="BG3"/>
  <c r="BF3"/>
  <c r="BE3"/>
  <c r="BD3"/>
  <c r="BC3"/>
  <c r="BB3"/>
  <c r="BA3"/>
  <c r="AZ3"/>
  <c r="AY3"/>
  <c r="AX3"/>
  <c r="AW3"/>
  <c r="AV3"/>
  <c r="AU3"/>
  <c r="AT3"/>
  <c r="AS3"/>
  <c r="AR3"/>
  <c r="AQ3"/>
  <c r="AP3"/>
  <c r="AO3"/>
  <c r="AN3"/>
  <c r="AM3"/>
  <c r="AL3"/>
  <c r="AK3"/>
  <c r="AJ3"/>
  <c r="AI3"/>
  <c r="AH3"/>
  <c r="AG3"/>
  <c r="AF3"/>
  <c r="AE3"/>
  <c r="Z3"/>
  <c r="Y3"/>
  <c r="X3"/>
  <c r="W3"/>
  <c r="V3"/>
  <c r="U3"/>
  <c r="T3"/>
  <c r="S3"/>
  <c r="R3"/>
  <c r="Q3"/>
  <c r="I3"/>
  <c r="H3"/>
  <c r="G3"/>
  <c r="F3"/>
  <c r="E3"/>
  <c r="D3"/>
  <c r="C3"/>
  <c r="D65" i="7" l="1"/>
  <c r="E65"/>
  <c r="F65"/>
  <c r="G65"/>
  <c r="C65"/>
  <c r="D64"/>
  <c r="E64"/>
  <c r="F64"/>
  <c r="G64"/>
  <c r="C64"/>
  <c r="D63"/>
  <c r="E63"/>
  <c r="F63"/>
  <c r="G63"/>
  <c r="C63"/>
  <c r="D3" i="244" l="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BG16" i="10" l="1"/>
  <c r="BF16"/>
  <c r="BE16"/>
  <c r="BD16"/>
  <c r="BC16"/>
  <c r="BB16"/>
  <c r="BA16"/>
  <c r="BG15"/>
  <c r="BF15"/>
  <c r="BE15"/>
  <c r="BD15"/>
  <c r="BC15"/>
  <c r="BB15"/>
  <c r="BA15"/>
  <c r="AZ16"/>
  <c r="AZ15"/>
  <c r="AP16" l="1"/>
  <c r="AP15"/>
  <c r="EU3" i="8" l="1"/>
  <c r="B55" i="9" s="1"/>
  <c r="EJ3" i="8"/>
  <c r="B53" i="9" s="1"/>
  <c r="L9" i="153" l="1"/>
  <c r="X458" i="235" s="1"/>
  <c r="L8" i="153"/>
  <c r="X457" i="235" s="1"/>
  <c r="C149" i="41" l="1"/>
  <c r="U25" l="1"/>
  <c r="Q25" s="1"/>
  <c r="U28"/>
  <c r="Q28" s="1"/>
  <c r="U24"/>
  <c r="Q24" s="1"/>
  <c r="Q52" l="1"/>
  <c r="Z62"/>
  <c r="Y62"/>
  <c r="X62"/>
  <c r="W62"/>
  <c r="V62"/>
  <c r="Z55"/>
  <c r="Y55"/>
  <c r="X55"/>
  <c r="W55"/>
  <c r="V55"/>
  <c r="Z48"/>
  <c r="Y48"/>
  <c r="X48"/>
  <c r="W48"/>
  <c r="V48"/>
  <c r="Z41"/>
  <c r="Y41"/>
  <c r="X41"/>
  <c r="W41"/>
  <c r="V41"/>
  <c r="Z34"/>
  <c r="Y34"/>
  <c r="X34"/>
  <c r="W34"/>
  <c r="V34"/>
  <c r="G29"/>
  <c r="M341" i="235" s="1"/>
  <c r="Q34" i="41" l="1"/>
  <c r="Q41"/>
  <c r="Q48"/>
  <c r="Q55"/>
  <c r="Q62"/>
  <c r="C23" i="191" l="1"/>
  <c r="BB11"/>
  <c r="R452" i="235" s="1"/>
  <c r="BB10" i="191"/>
  <c r="R451" i="235" s="1"/>
  <c r="AV11" i="191"/>
  <c r="Q452" i="235" s="1"/>
  <c r="AV10" i="191"/>
  <c r="Q451" i="235" s="1"/>
  <c r="AP11" i="191"/>
  <c r="P452" i="235" s="1"/>
  <c r="AP10" i="191"/>
  <c r="P451" i="235" s="1"/>
  <c r="AJ11" i="191"/>
  <c r="O452" i="235" s="1"/>
  <c r="AJ10" i="191"/>
  <c r="O451" i="235" s="1"/>
  <c r="AD11" i="191"/>
  <c r="N452" i="235" s="1"/>
  <c r="AD10" i="191"/>
  <c r="N451" i="235" s="1"/>
  <c r="X11" i="191"/>
  <c r="M452" i="235" s="1"/>
  <c r="X10" i="191"/>
  <c r="M451" i="235" s="1"/>
  <c r="R11" i="191"/>
  <c r="L452" i="235" s="1"/>
  <c r="R10" i="191"/>
  <c r="L451" i="235" s="1"/>
  <c r="L10" i="191"/>
  <c r="K451" i="235" s="1"/>
  <c r="C23" i="85"/>
  <c r="BB11"/>
  <c r="R25" i="235" s="1"/>
  <c r="BB10" i="85"/>
  <c r="R24" i="235" s="1"/>
  <c r="AV11" i="85"/>
  <c r="Q25" i="235" s="1"/>
  <c r="AV10" i="85"/>
  <c r="Q24" i="235" s="1"/>
  <c r="AP11" i="85"/>
  <c r="P25" i="235" s="1"/>
  <c r="AP10" i="85"/>
  <c r="P24" i="235" s="1"/>
  <c r="AJ11" i="85"/>
  <c r="O25" i="235" s="1"/>
  <c r="AJ10" i="85"/>
  <c r="O24" i="235" s="1"/>
  <c r="AD11" i="85"/>
  <c r="N25" i="235" s="1"/>
  <c r="AD10" i="85"/>
  <c r="N24" i="235" s="1"/>
  <c r="X11" i="85"/>
  <c r="M25" i="235" s="1"/>
  <c r="X10" i="85"/>
  <c r="M24" i="235" s="1"/>
  <c r="R11" i="85"/>
  <c r="L25" i="235" s="1"/>
  <c r="R10" i="85"/>
  <c r="L24" i="235" s="1"/>
  <c r="L11" i="85"/>
  <c r="K25" i="235" s="1"/>
  <c r="L10" i="85"/>
  <c r="K24" i="235" s="1"/>
  <c r="C23" i="189"/>
  <c r="DA9"/>
  <c r="CZ9"/>
  <c r="CY9"/>
  <c r="CX9"/>
  <c r="CV9"/>
  <c r="CU9"/>
  <c r="CT9"/>
  <c r="CS9"/>
  <c r="CQ9"/>
  <c r="CP9"/>
  <c r="CO9"/>
  <c r="CN9"/>
  <c r="CL9"/>
  <c r="CK9"/>
  <c r="CJ9"/>
  <c r="CI9"/>
  <c r="CG9"/>
  <c r="CF9"/>
  <c r="CE9"/>
  <c r="CD9"/>
  <c r="CB9"/>
  <c r="CA9"/>
  <c r="BZ9"/>
  <c r="BY9"/>
  <c r="BW9"/>
  <c r="BV9"/>
  <c r="BU9"/>
  <c r="BT9"/>
  <c r="BR9"/>
  <c r="BQ9"/>
  <c r="BP9"/>
  <c r="BO9"/>
  <c r="AT10"/>
  <c r="R432" i="235" s="1"/>
  <c r="AT9" i="189"/>
  <c r="R431" i="235" s="1"/>
  <c r="AO10" i="189"/>
  <c r="Q432" i="235" s="1"/>
  <c r="AO9" i="189"/>
  <c r="Q431" i="235" s="1"/>
  <c r="AJ10" i="189"/>
  <c r="P432" i="235" s="1"/>
  <c r="AJ9" i="189"/>
  <c r="P431" i="235" s="1"/>
  <c r="AE10" i="189"/>
  <c r="O432" i="235" s="1"/>
  <c r="AE9" i="189"/>
  <c r="O431" i="235" s="1"/>
  <c r="Z10" i="189"/>
  <c r="N432" i="235" s="1"/>
  <c r="Z9" i="189"/>
  <c r="N431" i="235" s="1"/>
  <c r="U10" i="189"/>
  <c r="M432" i="235" s="1"/>
  <c r="U9" i="189"/>
  <c r="M431" i="235" s="1"/>
  <c r="P10" i="189"/>
  <c r="L432" i="235" s="1"/>
  <c r="P9" i="189"/>
  <c r="L431" i="235" s="1"/>
  <c r="K9" i="189"/>
  <c r="K431" i="235" s="1"/>
  <c r="DA9" i="46"/>
  <c r="CZ9"/>
  <c r="CY9"/>
  <c r="CX9"/>
  <c r="CV9"/>
  <c r="CU9"/>
  <c r="CT9"/>
  <c r="CS9"/>
  <c r="CQ9"/>
  <c r="CP9"/>
  <c r="CO9"/>
  <c r="CN9"/>
  <c r="CL9"/>
  <c r="CK9"/>
  <c r="CJ9"/>
  <c r="CI9"/>
  <c r="CG9"/>
  <c r="CF9"/>
  <c r="CE9"/>
  <c r="CD9"/>
  <c r="CB9"/>
  <c r="CA9"/>
  <c r="BZ9"/>
  <c r="BY9"/>
  <c r="BW9"/>
  <c r="BV9"/>
  <c r="BU9"/>
  <c r="BT9"/>
  <c r="BR9"/>
  <c r="BQ9"/>
  <c r="BP9"/>
  <c r="BO9"/>
  <c r="C23"/>
  <c r="AT10"/>
  <c r="R13" i="235" s="1"/>
  <c r="AT9" i="46"/>
  <c r="R12" i="235" s="1"/>
  <c r="AO10" i="46"/>
  <c r="Q13" i="235" s="1"/>
  <c r="AO9" i="46"/>
  <c r="Q12" i="235" s="1"/>
  <c r="AJ10" i="46"/>
  <c r="P13" i="235" s="1"/>
  <c r="AJ9" i="46"/>
  <c r="P12" i="235" s="1"/>
  <c r="AE10" i="46"/>
  <c r="O13" i="235" s="1"/>
  <c r="AE9" i="46"/>
  <c r="O12" i="235" s="1"/>
  <c r="Z10" i="46"/>
  <c r="N13" i="235" s="1"/>
  <c r="Z9" i="46"/>
  <c r="N12" i="235" s="1"/>
  <c r="U10" i="46"/>
  <c r="M13" i="235" s="1"/>
  <c r="U9" i="46"/>
  <c r="M12" i="235" s="1"/>
  <c r="P10" i="46"/>
  <c r="L13" i="235" s="1"/>
  <c r="P9" i="46"/>
  <c r="L12" i="235" s="1"/>
  <c r="K10" i="46"/>
  <c r="K13" i="235" s="1"/>
  <c r="K9" i="46"/>
  <c r="K12" i="235" s="1"/>
  <c r="G9" i="28"/>
  <c r="N136" i="235" s="1"/>
  <c r="H9" i="28"/>
  <c r="O136" i="235" s="1"/>
  <c r="I9" i="28"/>
  <c r="J9"/>
  <c r="Q136" i="235" s="1"/>
  <c r="K9" i="28"/>
  <c r="R136" i="235" s="1"/>
  <c r="G10" i="28"/>
  <c r="N137" i="235" s="1"/>
  <c r="H10" i="28"/>
  <c r="O137" i="235" s="1"/>
  <c r="I10" i="28"/>
  <c r="P137" i="235" s="1"/>
  <c r="J10" i="28"/>
  <c r="Q137" i="235" s="1"/>
  <c r="K10" i="28"/>
  <c r="R137" i="235" s="1"/>
  <c r="AY9" i="189" l="1"/>
  <c r="AY9" i="46"/>
  <c r="L10" i="28"/>
  <c r="L9"/>
  <c r="P136" i="235"/>
  <c r="M9" i="159"/>
  <c r="X460" i="235" s="1"/>
  <c r="M10" i="159"/>
  <c r="X461" i="235" s="1"/>
  <c r="M9" i="110"/>
  <c r="X454" i="235" s="1"/>
  <c r="M11" i="110"/>
  <c r="X456" i="235" s="1"/>
  <c r="M10" i="110"/>
  <c r="X455" i="235" s="1"/>
  <c r="AA10" i="79"/>
  <c r="Z10"/>
  <c r="Y10"/>
  <c r="X10"/>
  <c r="W10"/>
  <c r="V10"/>
  <c r="AA9"/>
  <c r="Z9"/>
  <c r="Y9"/>
  <c r="X9"/>
  <c r="W9"/>
  <c r="V9"/>
  <c r="M9"/>
  <c r="X438" i="235" s="1"/>
  <c r="M10" i="79"/>
  <c r="X439" i="235" s="1"/>
  <c r="M11" i="79"/>
  <c r="X440" i="235" s="1"/>
  <c r="V9" i="70"/>
  <c r="AA10"/>
  <c r="Z10"/>
  <c r="Y10"/>
  <c r="X10"/>
  <c r="W10"/>
  <c r="V10"/>
  <c r="AA9"/>
  <c r="Z9"/>
  <c r="Y9"/>
  <c r="X9"/>
  <c r="W9"/>
  <c r="R10" l="1"/>
  <c r="R9"/>
  <c r="M9"/>
  <c r="X434" i="235" s="1"/>
  <c r="M10" i="70"/>
  <c r="X435" i="235" s="1"/>
  <c r="C142" i="41" l="1"/>
  <c r="DA10" i="189" l="1"/>
  <c r="CZ10"/>
  <c r="CY10"/>
  <c r="CX10"/>
  <c r="CV10"/>
  <c r="CU10"/>
  <c r="CT10"/>
  <c r="CS10"/>
  <c r="CQ10"/>
  <c r="CP10"/>
  <c r="CO10"/>
  <c r="CN10"/>
  <c r="CL10"/>
  <c r="CK10"/>
  <c r="CJ10"/>
  <c r="CI10"/>
  <c r="CG10"/>
  <c r="CF10"/>
  <c r="CE10"/>
  <c r="CD10"/>
  <c r="CB10"/>
  <c r="CA10"/>
  <c r="BZ10"/>
  <c r="BY10"/>
  <c r="BW10"/>
  <c r="BV10"/>
  <c r="BU10"/>
  <c r="BT10"/>
  <c r="BR10"/>
  <c r="BQ10"/>
  <c r="BP10"/>
  <c r="BO10"/>
  <c r="AY10" l="1"/>
  <c r="BJ1" l="1"/>
  <c r="BS1" i="191"/>
  <c r="T129" i="38" l="1"/>
  <c r="X129"/>
  <c r="W129"/>
  <c r="V129"/>
  <c r="U129"/>
  <c r="P129" l="1"/>
  <c r="O3" i="3" l="1"/>
  <c r="M3"/>
  <c r="BX39" i="12" l="1"/>
  <c r="CB39"/>
  <c r="CF39"/>
  <c r="CJ39"/>
  <c r="BW39"/>
  <c r="CL31"/>
  <c r="CK32"/>
  <c r="CJ33"/>
  <c r="CI34"/>
  <c r="CM34"/>
  <c r="CL35"/>
  <c r="CK36"/>
  <c r="CJ37"/>
  <c r="BY39"/>
  <c r="CC39"/>
  <c r="CG39"/>
  <c r="CK39"/>
  <c r="CI31"/>
  <c r="CM31"/>
  <c r="CL32"/>
  <c r="CK33"/>
  <c r="CJ34"/>
  <c r="CI35"/>
  <c r="CM35"/>
  <c r="CL36"/>
  <c r="CK37"/>
  <c r="BZ39"/>
  <c r="CD39"/>
  <c r="CH39"/>
  <c r="CL39"/>
  <c r="CJ31"/>
  <c r="CI32"/>
  <c r="CM32"/>
  <c r="CL33"/>
  <c r="CK34"/>
  <c r="CJ35"/>
  <c r="CI36"/>
  <c r="CM36"/>
  <c r="CL37"/>
  <c r="CM39"/>
  <c r="CI33"/>
  <c r="CJ36"/>
  <c r="CA39"/>
  <c r="CM33"/>
  <c r="CI37"/>
  <c r="CE39"/>
  <c r="CK31"/>
  <c r="CL34"/>
  <c r="CM37"/>
  <c r="CK35"/>
  <c r="CI39"/>
  <c r="CJ32"/>
  <c r="AU39" l="1"/>
  <c r="G3" i="3" l="1"/>
  <c r="H3" s="1"/>
  <c r="BX13" i="12" l="1"/>
  <c r="BW13"/>
  <c r="BU13"/>
  <c r="CL10"/>
  <c r="BS10"/>
  <c r="CK13"/>
  <c r="BR13"/>
  <c r="CI10"/>
  <c r="BP10"/>
  <c r="CH13"/>
  <c r="BO13"/>
  <c r="CF10"/>
  <c r="BM10"/>
  <c r="CE13"/>
  <c r="BL13"/>
  <c r="CC10"/>
  <c r="BJ10"/>
  <c r="BH10"/>
  <c r="BR10"/>
  <c r="CJ13"/>
  <c r="CH10"/>
  <c r="BO10"/>
  <c r="BN13"/>
  <c r="CD13"/>
  <c r="CB10"/>
  <c r="BH13"/>
  <c r="BF10"/>
  <c r="CB13"/>
  <c r="BI13"/>
  <c r="BZ10"/>
  <c r="BG10"/>
  <c r="BY13"/>
  <c r="BF13"/>
  <c r="BE13"/>
  <c r="CM10"/>
  <c r="BT10"/>
  <c r="CL13"/>
  <c r="BS13"/>
  <c r="CJ10"/>
  <c r="BQ10"/>
  <c r="CI13"/>
  <c r="BP13"/>
  <c r="CG10"/>
  <c r="BN10"/>
  <c r="CF13"/>
  <c r="BM13"/>
  <c r="CD10"/>
  <c r="BK10"/>
  <c r="CC13"/>
  <c r="BJ13"/>
  <c r="CA10"/>
  <c r="BZ13"/>
  <c r="BG13"/>
  <c r="BX10"/>
  <c r="BW10"/>
  <c r="BU10"/>
  <c r="CM13"/>
  <c r="BT13"/>
  <c r="CK10"/>
  <c r="BQ13"/>
  <c r="CG13"/>
  <c r="CE10"/>
  <c r="BL10"/>
  <c r="BK13"/>
  <c r="BI10"/>
  <c r="CA13"/>
  <c r="BY10"/>
  <c r="BE10"/>
  <c r="BX9"/>
  <c r="BW9"/>
  <c r="BU9"/>
  <c r="CL11"/>
  <c r="BR11"/>
  <c r="CI12"/>
  <c r="BP12"/>
  <c r="CG14"/>
  <c r="BN14"/>
  <c r="CI9"/>
  <c r="CG11"/>
  <c r="BK12"/>
  <c r="BY9"/>
  <c r="BF9"/>
  <c r="BE9"/>
  <c r="CM11"/>
  <c r="BS11"/>
  <c r="CJ12"/>
  <c r="BQ12"/>
  <c r="CH14"/>
  <c r="BO14"/>
  <c r="BL9"/>
  <c r="BG12"/>
  <c r="BM14"/>
  <c r="CL9"/>
  <c r="BS9"/>
  <c r="CJ11"/>
  <c r="BP11"/>
  <c r="CG12"/>
  <c r="BN12"/>
  <c r="CE14"/>
  <c r="BL14"/>
  <c r="CK11"/>
  <c r="CL12"/>
  <c r="BQ14"/>
  <c r="BN11"/>
  <c r="BH9"/>
  <c r="BO9"/>
  <c r="CC12"/>
  <c r="BH14"/>
  <c r="BI14"/>
  <c r="CB9"/>
  <c r="BI9"/>
  <c r="BZ11"/>
  <c r="BF11"/>
  <c r="BE11"/>
  <c r="CM12"/>
  <c r="BT12"/>
  <c r="CK14"/>
  <c r="BR14"/>
  <c r="CM9"/>
  <c r="BI11"/>
  <c r="CF14"/>
  <c r="CC9"/>
  <c r="BJ9"/>
  <c r="CA11"/>
  <c r="BG11"/>
  <c r="BX12"/>
  <c r="BW12"/>
  <c r="BU12"/>
  <c r="CL14"/>
  <c r="BS14"/>
  <c r="BY11"/>
  <c r="BO12"/>
  <c r="BZ9"/>
  <c r="BG9"/>
  <c r="BX11"/>
  <c r="BW11"/>
  <c r="BT11"/>
  <c r="CK12"/>
  <c r="BR12"/>
  <c r="CI14"/>
  <c r="BP14"/>
  <c r="BM11"/>
  <c r="BS12"/>
  <c r="BQ9"/>
  <c r="CE12"/>
  <c r="CC14"/>
  <c r="CA9"/>
  <c r="CH12"/>
  <c r="CK9"/>
  <c r="CI11"/>
  <c r="CF12"/>
  <c r="CD14"/>
  <c r="CJ14"/>
  <c r="CF11"/>
  <c r="BJ12"/>
  <c r="CC11"/>
  <c r="CF9"/>
  <c r="BM9"/>
  <c r="CD11"/>
  <c r="BJ11"/>
  <c r="CA12"/>
  <c r="BH12"/>
  <c r="BY14"/>
  <c r="BF14"/>
  <c r="BE14"/>
  <c r="BP9"/>
  <c r="BU11"/>
  <c r="BW14"/>
  <c r="CG9"/>
  <c r="BN9"/>
  <c r="CE11"/>
  <c r="BK11"/>
  <c r="CB12"/>
  <c r="BI12"/>
  <c r="BZ14"/>
  <c r="BG14"/>
  <c r="CE9"/>
  <c r="BX14"/>
  <c r="CD9"/>
  <c r="BK9"/>
  <c r="CB11"/>
  <c r="BH11"/>
  <c r="BY12"/>
  <c r="BF12"/>
  <c r="BE12"/>
  <c r="CM14"/>
  <c r="BT14"/>
  <c r="BQ11"/>
  <c r="CB14"/>
  <c r="CJ9"/>
  <c r="CH11"/>
  <c r="BL12"/>
  <c r="BJ14"/>
  <c r="BT9"/>
  <c r="BU14"/>
  <c r="BR9"/>
  <c r="BO11"/>
  <c r="BM12"/>
  <c r="BK14"/>
  <c r="BZ12"/>
  <c r="CH9"/>
  <c r="BL11"/>
  <c r="CA14"/>
  <c r="CD12"/>
  <c r="U26" i="41"/>
  <c r="Q26" s="1"/>
  <c r="U27"/>
  <c r="Q27" s="1"/>
  <c r="DQ10" i="191"/>
  <c r="DL10"/>
  <c r="DH10"/>
  <c r="DC10"/>
  <c r="CX10"/>
  <c r="CS10"/>
  <c r="CN10"/>
  <c r="CJ10"/>
  <c r="CE10"/>
  <c r="BZ10"/>
  <c r="DQ10" i="85"/>
  <c r="DL10"/>
  <c r="DH10"/>
  <c r="DC10"/>
  <c r="CX10"/>
  <c r="CS10"/>
  <c r="CN10"/>
  <c r="CJ10"/>
  <c r="CE10"/>
  <c r="BZ10"/>
  <c r="DJ10" i="191"/>
  <c r="CQ10"/>
  <c r="CB10"/>
  <c r="DJ10" i="85"/>
  <c r="CZ10"/>
  <c r="CV10"/>
  <c r="CL10"/>
  <c r="CB10"/>
  <c r="CT10" i="191"/>
  <c r="CF10"/>
  <c r="DR10" i="85"/>
  <c r="DD10"/>
  <c r="CP10"/>
  <c r="CA10"/>
  <c r="DP10" i="191"/>
  <c r="DK10"/>
  <c r="DF10"/>
  <c r="DB10"/>
  <c r="CW10"/>
  <c r="CR10"/>
  <c r="CM10"/>
  <c r="CH10"/>
  <c r="CD10"/>
  <c r="BY10"/>
  <c r="DP10" i="85"/>
  <c r="DK10"/>
  <c r="DF10"/>
  <c r="DB10"/>
  <c r="CW10"/>
  <c r="CR10"/>
  <c r="CM10"/>
  <c r="CH10"/>
  <c r="CD10"/>
  <c r="BY10"/>
  <c r="DO10" i="191"/>
  <c r="DE10"/>
  <c r="CZ10"/>
  <c r="CV10"/>
  <c r="CL10"/>
  <c r="CG10"/>
  <c r="BX10"/>
  <c r="DO10" i="85"/>
  <c r="DE10"/>
  <c r="CQ10"/>
  <c r="CG10"/>
  <c r="BX10"/>
  <c r="DR10" i="191"/>
  <c r="DN10"/>
  <c r="DI10"/>
  <c r="DD10"/>
  <c r="CY10"/>
  <c r="CP10"/>
  <c r="CK10"/>
  <c r="CA10"/>
  <c r="DN10" i="85"/>
  <c r="DI10"/>
  <c r="CY10"/>
  <c r="CT10"/>
  <c r="CK10"/>
  <c r="CF10"/>
  <c r="Z10" i="110"/>
  <c r="V10"/>
  <c r="X9"/>
  <c r="Y10"/>
  <c r="AA9"/>
  <c r="W9"/>
  <c r="AA10"/>
  <c r="Y9"/>
  <c r="X10"/>
  <c r="Z9"/>
  <c r="V9"/>
  <c r="W10"/>
  <c r="DP11" i="191"/>
  <c r="DK11"/>
  <c r="DF11"/>
  <c r="DB11"/>
  <c r="CW11"/>
  <c r="CR11"/>
  <c r="CM11"/>
  <c r="CH11"/>
  <c r="CD11"/>
  <c r="BY11"/>
  <c r="DR11"/>
  <c r="DN11"/>
  <c r="DI11"/>
  <c r="DD11"/>
  <c r="CY11"/>
  <c r="CT11"/>
  <c r="CP11"/>
  <c r="CK11"/>
  <c r="CF11"/>
  <c r="CA11"/>
  <c r="DL11"/>
  <c r="DC11"/>
  <c r="CS11"/>
  <c r="CJ11"/>
  <c r="BZ11"/>
  <c r="DQ11"/>
  <c r="DH11"/>
  <c r="CX11"/>
  <c r="CN11"/>
  <c r="CE11"/>
  <c r="DO11"/>
  <c r="CV11"/>
  <c r="CB11"/>
  <c r="CQ11"/>
  <c r="DJ11"/>
  <c r="CL11"/>
  <c r="DE11"/>
  <c r="CG11"/>
  <c r="BX11"/>
  <c r="CZ11"/>
  <c r="L11"/>
  <c r="K452" i="235" s="1"/>
  <c r="K10" i="189"/>
  <c r="K432" i="235" s="1"/>
  <c r="AU24" i="12" l="1"/>
  <c r="AU22"/>
  <c r="AU20"/>
  <c r="AU18"/>
  <c r="AU16"/>
  <c r="AU9"/>
  <c r="AU8"/>
  <c r="AU25"/>
  <c r="AU23"/>
  <c r="AU21"/>
  <c r="AU19"/>
  <c r="AU17"/>
  <c r="AU26"/>
  <c r="AU15"/>
  <c r="R10" i="110"/>
  <c r="BG10" i="191"/>
  <c r="R9" i="110"/>
  <c r="BG10" i="85"/>
  <c r="BG11" i="191"/>
  <c r="C25" i="3"/>
  <c r="C19" l="1"/>
  <c r="AE125" i="38" l="1"/>
  <c r="AD125"/>
  <c r="AC125"/>
  <c r="AB125"/>
  <c r="AA125"/>
  <c r="AE124"/>
  <c r="AD124"/>
  <c r="AC124"/>
  <c r="AB124"/>
  <c r="AA124"/>
  <c r="AE123"/>
  <c r="AD123"/>
  <c r="AC123"/>
  <c r="AB123"/>
  <c r="AA123"/>
  <c r="AE122"/>
  <c r="AD122"/>
  <c r="AC122"/>
  <c r="AB122"/>
  <c r="AA122"/>
  <c r="AE121"/>
  <c r="AD121"/>
  <c r="AC121"/>
  <c r="AB121"/>
  <c r="AA121"/>
  <c r="AE118"/>
  <c r="AD118"/>
  <c r="AC118"/>
  <c r="AB118"/>
  <c r="AA118"/>
  <c r="AE117"/>
  <c r="AD117"/>
  <c r="AC117"/>
  <c r="AB117"/>
  <c r="AA117"/>
  <c r="AE116"/>
  <c r="AD116"/>
  <c r="AC116"/>
  <c r="AB116"/>
  <c r="AA116"/>
  <c r="AE115"/>
  <c r="AD115"/>
  <c r="AC115"/>
  <c r="AB115"/>
  <c r="AA115"/>
  <c r="AE114"/>
  <c r="AD114"/>
  <c r="AC114"/>
  <c r="AB114"/>
  <c r="AA114"/>
  <c r="AE111"/>
  <c r="AD111"/>
  <c r="AC111"/>
  <c r="AB111"/>
  <c r="AA111"/>
  <c r="AE110"/>
  <c r="AD110"/>
  <c r="AC110"/>
  <c r="AB110"/>
  <c r="AA110"/>
  <c r="AE109"/>
  <c r="AD109"/>
  <c r="AC109"/>
  <c r="AB109"/>
  <c r="AA109"/>
  <c r="AE106"/>
  <c r="AD106"/>
  <c r="AC106"/>
  <c r="AB106"/>
  <c r="AA106"/>
  <c r="AE105"/>
  <c r="AD105"/>
  <c r="AC105"/>
  <c r="AB105"/>
  <c r="AA105"/>
  <c r="AE104"/>
  <c r="AD104"/>
  <c r="AC104"/>
  <c r="AB104"/>
  <c r="AA104"/>
  <c r="AE101"/>
  <c r="AD101"/>
  <c r="AC101"/>
  <c r="AB101"/>
  <c r="AA101"/>
  <c r="AE100"/>
  <c r="AD100"/>
  <c r="AC100"/>
  <c r="AB100"/>
  <c r="AA100"/>
  <c r="AE99"/>
  <c r="AD99"/>
  <c r="AC99"/>
  <c r="AB99"/>
  <c r="AA99"/>
  <c r="AE98"/>
  <c r="AD98"/>
  <c r="AC98"/>
  <c r="AB98"/>
  <c r="AA98"/>
  <c r="AE97"/>
  <c r="AD97"/>
  <c r="AC97"/>
  <c r="AB97"/>
  <c r="AA97"/>
  <c r="AE96"/>
  <c r="AD96"/>
  <c r="AC96"/>
  <c r="AB96"/>
  <c r="AA96"/>
  <c r="AE93"/>
  <c r="AD93"/>
  <c r="AC93"/>
  <c r="AB93"/>
  <c r="AA93"/>
  <c r="AE92"/>
  <c r="AD92"/>
  <c r="AC92"/>
  <c r="AB92"/>
  <c r="AA92"/>
  <c r="AE91"/>
  <c r="AD91"/>
  <c r="AC91"/>
  <c r="AB91"/>
  <c r="AA91"/>
  <c r="AE90"/>
  <c r="AD90"/>
  <c r="AC90"/>
  <c r="AB90"/>
  <c r="AA90"/>
  <c r="AE89"/>
  <c r="AD89"/>
  <c r="AC89"/>
  <c r="AB89"/>
  <c r="AA89"/>
  <c r="AE88"/>
  <c r="AD88"/>
  <c r="AC88"/>
  <c r="AB88"/>
  <c r="AA88"/>
  <c r="AE85"/>
  <c r="AD85"/>
  <c r="AC85"/>
  <c r="AB85"/>
  <c r="AA85"/>
  <c r="AE82"/>
  <c r="AD82"/>
  <c r="AC82"/>
  <c r="AB82"/>
  <c r="AA82"/>
  <c r="AE78"/>
  <c r="AD78"/>
  <c r="AC78"/>
  <c r="AB78"/>
  <c r="AA78"/>
  <c r="AE77"/>
  <c r="AD77"/>
  <c r="AC77"/>
  <c r="AB77"/>
  <c r="AA77"/>
  <c r="AE73"/>
  <c r="AD73"/>
  <c r="AC73"/>
  <c r="AB73"/>
  <c r="AA73"/>
  <c r="AE72"/>
  <c r="AD72"/>
  <c r="AC72"/>
  <c r="AB72"/>
  <c r="AA72"/>
  <c r="AE68"/>
  <c r="AD68"/>
  <c r="AC68"/>
  <c r="AB68"/>
  <c r="AA68"/>
  <c r="AE67"/>
  <c r="AD67"/>
  <c r="AC67"/>
  <c r="AB67"/>
  <c r="AA67"/>
  <c r="AE65"/>
  <c r="AD65"/>
  <c r="AC65"/>
  <c r="AB65"/>
  <c r="AA65"/>
  <c r="AE64"/>
  <c r="AD64"/>
  <c r="AC64"/>
  <c r="AB64"/>
  <c r="AA64"/>
  <c r="AE62"/>
  <c r="AD62"/>
  <c r="AC62"/>
  <c r="AB62"/>
  <c r="AA62"/>
  <c r="AE61"/>
  <c r="AD61"/>
  <c r="AC61"/>
  <c r="AB61"/>
  <c r="AA61"/>
  <c r="AE59"/>
  <c r="AD59"/>
  <c r="AC59"/>
  <c r="AB59"/>
  <c r="AA59"/>
  <c r="AE58"/>
  <c r="AD58"/>
  <c r="AC58"/>
  <c r="AB58"/>
  <c r="AA58"/>
  <c r="AE57"/>
  <c r="AD57"/>
  <c r="AC57"/>
  <c r="AB57"/>
  <c r="AA57"/>
  <c r="AE55"/>
  <c r="AD55"/>
  <c r="AC55"/>
  <c r="AB55"/>
  <c r="AA55"/>
  <c r="AE54"/>
  <c r="AD54"/>
  <c r="AC54"/>
  <c r="AB54"/>
  <c r="AA54"/>
  <c r="AE53"/>
  <c r="AD53"/>
  <c r="AC53"/>
  <c r="AB53"/>
  <c r="AA53"/>
  <c r="AE49"/>
  <c r="AD49"/>
  <c r="AC49"/>
  <c r="AB49"/>
  <c r="AA49"/>
  <c r="AE48"/>
  <c r="AD48"/>
  <c r="AC48"/>
  <c r="AB48"/>
  <c r="AA48"/>
  <c r="AE46"/>
  <c r="AD46"/>
  <c r="AC46"/>
  <c r="AB46"/>
  <c r="AA46"/>
  <c r="AE45"/>
  <c r="AD45"/>
  <c r="AC45"/>
  <c r="AB45"/>
  <c r="AA45"/>
  <c r="AE43"/>
  <c r="AD43"/>
  <c r="AC43"/>
  <c r="AB43"/>
  <c r="AA43"/>
  <c r="AE42"/>
  <c r="AD42"/>
  <c r="AC42"/>
  <c r="AB42"/>
  <c r="AA42"/>
  <c r="AE40"/>
  <c r="AD40"/>
  <c r="AC40"/>
  <c r="AB40"/>
  <c r="AA40"/>
  <c r="AE39"/>
  <c r="AD39"/>
  <c r="AC39"/>
  <c r="AB39"/>
  <c r="AA39"/>
  <c r="AE38"/>
  <c r="AD38"/>
  <c r="AC38"/>
  <c r="AB38"/>
  <c r="AA38"/>
  <c r="AE36"/>
  <c r="AD36"/>
  <c r="AC36"/>
  <c r="AB36"/>
  <c r="AA36"/>
  <c r="AE35"/>
  <c r="AD35"/>
  <c r="AC35"/>
  <c r="AB35"/>
  <c r="AA35"/>
  <c r="AE34"/>
  <c r="AD34"/>
  <c r="AC34"/>
  <c r="AB34"/>
  <c r="AA34"/>
  <c r="AE31"/>
  <c r="AD31"/>
  <c r="AC31"/>
  <c r="AB31"/>
  <c r="AA31"/>
  <c r="AE30"/>
  <c r="AD30"/>
  <c r="AC30"/>
  <c r="AB30"/>
  <c r="AA30"/>
  <c r="AE29"/>
  <c r="AD29"/>
  <c r="AC29"/>
  <c r="AB29"/>
  <c r="AA29"/>
  <c r="AE28"/>
  <c r="AD28"/>
  <c r="AC28"/>
  <c r="AB28"/>
  <c r="AA28"/>
  <c r="AE27"/>
  <c r="AD27"/>
  <c r="AC27"/>
  <c r="AB27"/>
  <c r="AA27"/>
  <c r="AE26"/>
  <c r="AD26"/>
  <c r="AC26"/>
  <c r="AB26"/>
  <c r="AA26"/>
  <c r="AE25"/>
  <c r="AD25"/>
  <c r="AC25"/>
  <c r="AB25"/>
  <c r="AA25"/>
  <c r="AE24"/>
  <c r="AD24"/>
  <c r="AC24"/>
  <c r="AB24"/>
  <c r="AA24"/>
  <c r="AE23"/>
  <c r="AD23"/>
  <c r="AC23"/>
  <c r="AB23"/>
  <c r="AA23"/>
  <c r="AE22"/>
  <c r="AD22"/>
  <c r="AC22"/>
  <c r="AB22"/>
  <c r="AA22"/>
  <c r="AE21"/>
  <c r="AD21"/>
  <c r="AC21"/>
  <c r="AB21"/>
  <c r="AA21"/>
  <c r="AE18"/>
  <c r="AD18"/>
  <c r="AC18"/>
  <c r="AB18"/>
  <c r="AA18"/>
  <c r="AE17"/>
  <c r="AD17"/>
  <c r="AC17"/>
  <c r="AB17"/>
  <c r="AA17"/>
  <c r="AE16"/>
  <c r="AD16"/>
  <c r="AC16"/>
  <c r="AB16"/>
  <c r="AA16"/>
  <c r="AE15"/>
  <c r="AD15"/>
  <c r="AC15"/>
  <c r="AB15"/>
  <c r="AA15"/>
  <c r="AE14"/>
  <c r="AD14"/>
  <c r="AC14"/>
  <c r="AB14"/>
  <c r="AA14"/>
  <c r="AE13"/>
  <c r="AD13"/>
  <c r="AC13"/>
  <c r="AB13"/>
  <c r="AA13"/>
  <c r="AE12"/>
  <c r="AD12"/>
  <c r="AC12"/>
  <c r="AB12"/>
  <c r="AA12"/>
  <c r="AE11"/>
  <c r="AD11"/>
  <c r="AC11"/>
  <c r="AB11"/>
  <c r="AA11"/>
  <c r="AE10"/>
  <c r="AD10"/>
  <c r="AC10"/>
  <c r="AB10"/>
  <c r="AA10"/>
  <c r="AE9"/>
  <c r="AD9"/>
  <c r="AC9"/>
  <c r="AB9"/>
  <c r="AA9"/>
  <c r="AE8"/>
  <c r="AD8"/>
  <c r="AC8"/>
  <c r="AB8"/>
  <c r="AA8"/>
  <c r="AA131" l="1"/>
  <c r="BG61" i="10" l="1"/>
  <c r="BF61"/>
  <c r="BE61"/>
  <c r="BD61"/>
  <c r="BC61"/>
  <c r="BB61"/>
  <c r="BA61"/>
  <c r="AZ61"/>
  <c r="AY61"/>
  <c r="AX61"/>
  <c r="AS67"/>
  <c r="AS64"/>
  <c r="AV67"/>
  <c r="AU67"/>
  <c r="AV64"/>
  <c r="AU64"/>
  <c r="BG67"/>
  <c r="BF67"/>
  <c r="BE67"/>
  <c r="BD67"/>
  <c r="BC67"/>
  <c r="BB67"/>
  <c r="BA67"/>
  <c r="AZ67"/>
  <c r="AY67"/>
  <c r="AX67"/>
  <c r="AY64"/>
  <c r="BG64"/>
  <c r="BF64"/>
  <c r="BE64"/>
  <c r="BD64"/>
  <c r="BC64"/>
  <c r="BB64"/>
  <c r="BA64"/>
  <c r="AZ64"/>
  <c r="AX64"/>
  <c r="AY9"/>
  <c r="AW8"/>
  <c r="AP8" s="1"/>
  <c r="AP64" l="1"/>
  <c r="AS61" l="1"/>
  <c r="AP61" s="1"/>
  <c r="C24" i="79" l="1"/>
  <c r="CE37" i="12" l="1"/>
  <c r="CA37"/>
  <c r="BW37"/>
  <c r="CE36"/>
  <c r="CA36"/>
  <c r="BW36"/>
  <c r="CE35"/>
  <c r="CA35"/>
  <c r="BW35"/>
  <c r="CE34"/>
  <c r="CA34"/>
  <c r="BW34"/>
  <c r="CE33"/>
  <c r="CA33"/>
  <c r="BW33"/>
  <c r="CE32"/>
  <c r="CA32"/>
  <c r="BW32"/>
  <c r="CE31"/>
  <c r="CA31"/>
  <c r="BW31"/>
  <c r="CF36"/>
  <c r="CB35"/>
  <c r="CB34"/>
  <c r="CB33"/>
  <c r="CB32"/>
  <c r="CB31"/>
  <c r="CH37"/>
  <c r="CD37"/>
  <c r="BZ37"/>
  <c r="CH36"/>
  <c r="CD36"/>
  <c r="BZ36"/>
  <c r="CH35"/>
  <c r="CD35"/>
  <c r="BZ35"/>
  <c r="CH34"/>
  <c r="CD34"/>
  <c r="BZ34"/>
  <c r="CH33"/>
  <c r="CD33"/>
  <c r="BZ33"/>
  <c r="CH32"/>
  <c r="CD32"/>
  <c r="BZ32"/>
  <c r="CH31"/>
  <c r="CD31"/>
  <c r="BZ31"/>
  <c r="CF37"/>
  <c r="BX37"/>
  <c r="BX36"/>
  <c r="CF34"/>
  <c r="CF33"/>
  <c r="BX33"/>
  <c r="BX32"/>
  <c r="BX31"/>
  <c r="CG37"/>
  <c r="CC37"/>
  <c r="BY37"/>
  <c r="CG36"/>
  <c r="CC36"/>
  <c r="BY36"/>
  <c r="CG35"/>
  <c r="CC35"/>
  <c r="BY35"/>
  <c r="CG34"/>
  <c r="CC34"/>
  <c r="BY34"/>
  <c r="CG33"/>
  <c r="CC33"/>
  <c r="BY33"/>
  <c r="CG32"/>
  <c r="CC32"/>
  <c r="BY32"/>
  <c r="CG31"/>
  <c r="CC31"/>
  <c r="BY31"/>
  <c r="CB37"/>
  <c r="CB36"/>
  <c r="CF35"/>
  <c r="BX35"/>
  <c r="BX34"/>
  <c r="CF32"/>
  <c r="CF31"/>
  <c r="AU27" l="1"/>
  <c r="D2" i="6" l="1"/>
  <c r="Q1" i="12" l="1"/>
  <c r="Z1"/>
  <c r="G1"/>
  <c r="CS1" i="246"/>
  <c r="AG1"/>
  <c r="BO1"/>
  <c r="DF1"/>
  <c r="CI1"/>
  <c r="Z1"/>
  <c r="EH1"/>
  <c r="AY1"/>
  <c r="H1"/>
  <c r="AG1" i="244"/>
  <c r="H1"/>
  <c r="AA1"/>
  <c r="T1"/>
  <c r="P1"/>
  <c r="H2" i="6"/>
  <c r="I1" i="246" s="1"/>
  <c r="AT1" i="189"/>
  <c r="BB1" i="191"/>
  <c r="AU14" i="12" l="1"/>
  <c r="AU12"/>
  <c r="AU11"/>
  <c r="AU7"/>
  <c r="I1" i="8" l="1"/>
  <c r="C7" l="1"/>
  <c r="C7" i="244" s="1"/>
  <c r="N7" s="1"/>
  <c r="C34" i="8"/>
  <c r="C7" i="246" l="1"/>
  <c r="EH7" s="1"/>
  <c r="AZ7"/>
  <c r="D7" i="244"/>
  <c r="L7"/>
  <c r="H7"/>
  <c r="E7"/>
  <c r="M7"/>
  <c r="G7"/>
  <c r="H7" i="246"/>
  <c r="K7"/>
  <c r="S7"/>
  <c r="F7"/>
  <c r="R7"/>
  <c r="X7"/>
  <c r="T7"/>
  <c r="Y7"/>
  <c r="Z7"/>
  <c r="K7" i="244"/>
  <c r="F7"/>
  <c r="I7"/>
  <c r="J7"/>
  <c r="O7"/>
  <c r="E7" i="246" l="1"/>
  <c r="L7"/>
  <c r="D7"/>
  <c r="BC7"/>
  <c r="EE7"/>
  <c r="DV7"/>
  <c r="CQ7"/>
  <c r="CR7"/>
  <c r="CS7"/>
  <c r="BA7"/>
  <c r="DU7"/>
  <c r="J7"/>
  <c r="M7"/>
  <c r="O7"/>
  <c r="W7"/>
  <c r="I7"/>
  <c r="BD7"/>
  <c r="DS7"/>
  <c r="DT7"/>
  <c r="EC7"/>
  <c r="EG7"/>
  <c r="P7"/>
  <c r="N7"/>
  <c r="U7"/>
  <c r="V7"/>
  <c r="G7"/>
  <c r="BB7"/>
  <c r="DW7"/>
  <c r="DR7"/>
  <c r="EF7"/>
  <c r="ED7"/>
  <c r="V65" i="41"/>
  <c r="G37" i="38" l="1"/>
  <c r="N164" i="235" s="1"/>
  <c r="Q25" i="38" l="1"/>
  <c r="Q27"/>
  <c r="Q65"/>
  <c r="Q21"/>
  <c r="Q31"/>
  <c r="Q18"/>
  <c r="Q17"/>
  <c r="Q15"/>
  <c r="Q14"/>
  <c r="Q45"/>
  <c r="Q43"/>
  <c r="Q64"/>
  <c r="Q23"/>
  <c r="Q24"/>
  <c r="Q28"/>
  <c r="Q29"/>
  <c r="Q38"/>
  <c r="Q48"/>
  <c r="Q100"/>
  <c r="Q35"/>
  <c r="Q39"/>
  <c r="Q49"/>
  <c r="Q55"/>
  <c r="Q58"/>
  <c r="Q77"/>
  <c r="Q104"/>
  <c r="Q105"/>
  <c r="Q106"/>
  <c r="Q110"/>
  <c r="Q111"/>
  <c r="Q42"/>
  <c r="Q53"/>
  <c r="Q61"/>
  <c r="Q78"/>
  <c r="Q85"/>
  <c r="Q34"/>
  <c r="Q82"/>
  <c r="Q98"/>
  <c r="Q13"/>
  <c r="Q88"/>
  <c r="Q89"/>
  <c r="Q90"/>
  <c r="Q92"/>
  <c r="Q93"/>
  <c r="Q11"/>
  <c r="Q10"/>
  <c r="Q9"/>
  <c r="Q67"/>
  <c r="Q30"/>
  <c r="Q26"/>
  <c r="Q22"/>
  <c r="Q72"/>
  <c r="Q99"/>
  <c r="Q122"/>
  <c r="Q123"/>
  <c r="Q124"/>
  <c r="Q96"/>
  <c r="Q114"/>
  <c r="Q116"/>
  <c r="Q117"/>
  <c r="Q118"/>
  <c r="Q62"/>
  <c r="Q57"/>
  <c r="Q68"/>
  <c r="Q16"/>
  <c r="Q12"/>
  <c r="Q46"/>
  <c r="Q125"/>
  <c r="Q121"/>
  <c r="Q8"/>
  <c r="Q36"/>
  <c r="Q59"/>
  <c r="Q73"/>
  <c r="Q109"/>
  <c r="Q115"/>
  <c r="Q40"/>
  <c r="Q54"/>
  <c r="Q91"/>
  <c r="Q97"/>
  <c r="Q101"/>
  <c r="U12" i="41" l="1"/>
  <c r="Z119"/>
  <c r="Y119"/>
  <c r="X119"/>
  <c r="W119"/>
  <c r="V119"/>
  <c r="Z112"/>
  <c r="Y112"/>
  <c r="X112"/>
  <c r="W112"/>
  <c r="V112"/>
  <c r="Z107"/>
  <c r="Y107"/>
  <c r="X107"/>
  <c r="W107"/>
  <c r="V107"/>
  <c r="Z102"/>
  <c r="Y102"/>
  <c r="X102"/>
  <c r="W102"/>
  <c r="V102"/>
  <c r="Z95"/>
  <c r="Y95"/>
  <c r="X95"/>
  <c r="W95"/>
  <c r="V95"/>
  <c r="Z90"/>
  <c r="Y90"/>
  <c r="X90"/>
  <c r="W90"/>
  <c r="V90"/>
  <c r="Z83"/>
  <c r="Y83"/>
  <c r="X83"/>
  <c r="W83"/>
  <c r="V83"/>
  <c r="Z78"/>
  <c r="Y78"/>
  <c r="X78"/>
  <c r="W78"/>
  <c r="V78"/>
  <c r="Z73"/>
  <c r="Y73"/>
  <c r="X73"/>
  <c r="W73"/>
  <c r="V73"/>
  <c r="Z65"/>
  <c r="Y65"/>
  <c r="X65"/>
  <c r="W65"/>
  <c r="Z64"/>
  <c r="Y64"/>
  <c r="X64"/>
  <c r="W64"/>
  <c r="V64"/>
  <c r="Z63"/>
  <c r="Y63"/>
  <c r="X63"/>
  <c r="W63"/>
  <c r="V63"/>
  <c r="Z61"/>
  <c r="Y61"/>
  <c r="X61"/>
  <c r="W61"/>
  <c r="V61"/>
  <c r="Z60"/>
  <c r="Y60"/>
  <c r="X60"/>
  <c r="W60"/>
  <c r="V60"/>
  <c r="U20"/>
  <c r="T16" i="38"/>
  <c r="X29"/>
  <c r="W29"/>
  <c r="V29"/>
  <c r="U29"/>
  <c r="T29"/>
  <c r="X16"/>
  <c r="W16"/>
  <c r="V16"/>
  <c r="U16"/>
  <c r="X125"/>
  <c r="W125"/>
  <c r="V125"/>
  <c r="U125"/>
  <c r="T125"/>
  <c r="X118"/>
  <c r="W118"/>
  <c r="V118"/>
  <c r="U118"/>
  <c r="T118"/>
  <c r="X100"/>
  <c r="W100"/>
  <c r="V100"/>
  <c r="U100"/>
  <c r="T100"/>
  <c r="X92"/>
  <c r="W92"/>
  <c r="V92"/>
  <c r="U92"/>
  <c r="T92"/>
  <c r="X68"/>
  <c r="W68"/>
  <c r="V68"/>
  <c r="U68"/>
  <c r="T68"/>
  <c r="X67"/>
  <c r="W67"/>
  <c r="V67"/>
  <c r="U67"/>
  <c r="T67"/>
  <c r="X49"/>
  <c r="W49"/>
  <c r="V49"/>
  <c r="U49"/>
  <c r="T49"/>
  <c r="X48"/>
  <c r="W48"/>
  <c r="V48"/>
  <c r="U48"/>
  <c r="T48"/>
  <c r="G47" i="10" l="1"/>
  <c r="AA11" i="159" l="1"/>
  <c r="Z11"/>
  <c r="Y11"/>
  <c r="X11"/>
  <c r="W11"/>
  <c r="V11"/>
  <c r="AA8"/>
  <c r="Z8"/>
  <c r="Y8"/>
  <c r="X8"/>
  <c r="W8"/>
  <c r="V8"/>
  <c r="Z9" i="153"/>
  <c r="Y9"/>
  <c r="X9"/>
  <c r="W9"/>
  <c r="V9"/>
  <c r="C29" i="3" l="1"/>
  <c r="C30"/>
  <c r="AY48" i="10" l="1"/>
  <c r="AZ48"/>
  <c r="BA48"/>
  <c r="BB48"/>
  <c r="BC48"/>
  <c r="BD48"/>
  <c r="BE48"/>
  <c r="BF48"/>
  <c r="BG48"/>
  <c r="AY49"/>
  <c r="AZ49"/>
  <c r="BA49"/>
  <c r="BB49"/>
  <c r="BC49"/>
  <c r="BD49"/>
  <c r="BE49"/>
  <c r="BF49"/>
  <c r="BG49"/>
  <c r="AX48"/>
  <c r="AX49"/>
  <c r="M1" i="159" l="1"/>
  <c r="AT1" i="46"/>
  <c r="L1" i="41"/>
  <c r="ET1" i="8"/>
  <c r="M1" i="110"/>
  <c r="BB1" i="85"/>
  <c r="M1" i="79"/>
  <c r="M1" i="70"/>
  <c r="L1" i="28"/>
  <c r="AK1" i="12"/>
  <c r="AK1" i="10"/>
  <c r="K1" i="153"/>
  <c r="K1" i="38"/>
  <c r="AP48" i="10"/>
  <c r="AP49"/>
  <c r="T26" i="38" l="1"/>
  <c r="U26"/>
  <c r="V26"/>
  <c r="W26"/>
  <c r="X26"/>
  <c r="H8" i="28" l="1"/>
  <c r="O135" i="235" s="1"/>
  <c r="I8" i="28"/>
  <c r="P135" i="235" s="1"/>
  <c r="J8" i="28"/>
  <c r="Q135" i="235" s="1"/>
  <c r="K8" i="28"/>
  <c r="R135" i="235" s="1"/>
  <c r="H11" i="28"/>
  <c r="O138" i="235" s="1"/>
  <c r="I11" i="28"/>
  <c r="P138" i="235" s="1"/>
  <c r="J11" i="28"/>
  <c r="Q138" i="235" s="1"/>
  <c r="K11" i="28"/>
  <c r="R138" i="235" s="1"/>
  <c r="G11" i="28"/>
  <c r="N138" i="235" s="1"/>
  <c r="G8" i="28"/>
  <c r="N135" i="235" s="1"/>
  <c r="C6" i="7" l="1"/>
  <c r="AD12" i="159" l="1"/>
  <c r="D30" i="3"/>
  <c r="V46" i="38" l="1"/>
  <c r="W45"/>
  <c r="U46"/>
  <c r="X46"/>
  <c r="T46"/>
  <c r="U45"/>
  <c r="V45"/>
  <c r="U10" i="41"/>
  <c r="W46" i="38"/>
  <c r="T45"/>
  <c r="X45"/>
  <c r="BB1" i="12"/>
  <c r="AU13" l="1"/>
  <c r="AU10"/>
  <c r="AA11" i="79"/>
  <c r="AA8"/>
  <c r="Z11"/>
  <c r="Y11"/>
  <c r="X11"/>
  <c r="W11"/>
  <c r="V11"/>
  <c r="Z8"/>
  <c r="Y8"/>
  <c r="X8"/>
  <c r="W8"/>
  <c r="V8"/>
  <c r="C21" i="3" l="1"/>
  <c r="AA11" i="70" l="1"/>
  <c r="Z11"/>
  <c r="Y11"/>
  <c r="X11"/>
  <c r="W11"/>
  <c r="V11"/>
  <c r="AA8"/>
  <c r="Z8"/>
  <c r="Y8"/>
  <c r="X8"/>
  <c r="W8"/>
  <c r="V8"/>
  <c r="CX10" i="46"/>
  <c r="CY10"/>
  <c r="CZ10"/>
  <c r="DA10"/>
  <c r="CS10"/>
  <c r="CT10"/>
  <c r="CU10"/>
  <c r="CV10"/>
  <c r="CN10"/>
  <c r="CO10"/>
  <c r="CP10"/>
  <c r="CQ10"/>
  <c r="CI10"/>
  <c r="CJ10"/>
  <c r="CK10"/>
  <c r="CL10"/>
  <c r="BU10"/>
  <c r="BV10"/>
  <c r="BW10"/>
  <c r="BY10"/>
  <c r="BZ10"/>
  <c r="CA10"/>
  <c r="CB10"/>
  <c r="CD10"/>
  <c r="CE10"/>
  <c r="CF10"/>
  <c r="CG10"/>
  <c r="BT10"/>
  <c r="BR10"/>
  <c r="BQ10"/>
  <c r="BP10"/>
  <c r="BO10"/>
  <c r="V12" i="70" l="1"/>
  <c r="C20" i="3" s="1"/>
  <c r="G50" i="10" l="1"/>
  <c r="R6" i="41" l="1"/>
  <c r="U16"/>
  <c r="Q16" s="1"/>
  <c r="L11" i="28" l="1"/>
  <c r="R11" i="70" l="1"/>
  <c r="R8"/>
  <c r="M11" i="159" l="1"/>
  <c r="X462" i="235" s="1"/>
  <c r="M8" i="159"/>
  <c r="X459" i="235" s="1"/>
  <c r="AY10" i="46" l="1"/>
  <c r="Z122" i="41" l="1"/>
  <c r="Y122"/>
  <c r="X122"/>
  <c r="W122"/>
  <c r="V122"/>
  <c r="V116"/>
  <c r="W116"/>
  <c r="X116"/>
  <c r="Y116"/>
  <c r="Z116"/>
  <c r="Z115"/>
  <c r="Y115"/>
  <c r="X115"/>
  <c r="W115"/>
  <c r="V115"/>
  <c r="V99"/>
  <c r="W99"/>
  <c r="X99"/>
  <c r="Y99"/>
  <c r="Z99"/>
  <c r="V103"/>
  <c r="W103"/>
  <c r="X103"/>
  <c r="Y103"/>
  <c r="Z103"/>
  <c r="V104"/>
  <c r="W104"/>
  <c r="X104"/>
  <c r="Y104"/>
  <c r="Z104"/>
  <c r="V108"/>
  <c r="W108"/>
  <c r="X108"/>
  <c r="Y108"/>
  <c r="Z108"/>
  <c r="V109"/>
  <c r="W109"/>
  <c r="X109"/>
  <c r="Y109"/>
  <c r="Z109"/>
  <c r="Z98"/>
  <c r="Y98"/>
  <c r="X98"/>
  <c r="W98"/>
  <c r="V98"/>
  <c r="V87"/>
  <c r="W87"/>
  <c r="X87"/>
  <c r="Y87"/>
  <c r="Z87"/>
  <c r="V91"/>
  <c r="W91"/>
  <c r="X91"/>
  <c r="Y91"/>
  <c r="Z91"/>
  <c r="V92"/>
  <c r="W92"/>
  <c r="X92"/>
  <c r="Y92"/>
  <c r="Z92"/>
  <c r="Z86"/>
  <c r="Y86"/>
  <c r="X86"/>
  <c r="W86"/>
  <c r="V86"/>
  <c r="V70"/>
  <c r="W70"/>
  <c r="X70"/>
  <c r="Y70"/>
  <c r="Z70"/>
  <c r="V74"/>
  <c r="W74"/>
  <c r="X74"/>
  <c r="Y74"/>
  <c r="Z74"/>
  <c r="V75"/>
  <c r="W75"/>
  <c r="X75"/>
  <c r="Y75"/>
  <c r="Z75"/>
  <c r="V79"/>
  <c r="W79"/>
  <c r="X79"/>
  <c r="Y79"/>
  <c r="Z79"/>
  <c r="V80"/>
  <c r="W80"/>
  <c r="X80"/>
  <c r="Y80"/>
  <c r="Z80"/>
  <c r="Z69"/>
  <c r="Y69"/>
  <c r="X69"/>
  <c r="W69"/>
  <c r="V69"/>
  <c r="Z44"/>
  <c r="Y44"/>
  <c r="X44"/>
  <c r="W44"/>
  <c r="V44"/>
  <c r="Z43"/>
  <c r="Y43"/>
  <c r="X43"/>
  <c r="W43"/>
  <c r="V43"/>
  <c r="Z42"/>
  <c r="Y42"/>
  <c r="X42"/>
  <c r="W42"/>
  <c r="V42"/>
  <c r="Z40"/>
  <c r="Y40"/>
  <c r="X40"/>
  <c r="W40"/>
  <c r="V40"/>
  <c r="Z39"/>
  <c r="Y39"/>
  <c r="X39"/>
  <c r="W39"/>
  <c r="V39"/>
  <c r="W32"/>
  <c r="X32"/>
  <c r="Y32"/>
  <c r="Z32"/>
  <c r="W33"/>
  <c r="X33"/>
  <c r="Y33"/>
  <c r="Z33"/>
  <c r="W35"/>
  <c r="X35"/>
  <c r="Y35"/>
  <c r="Z35"/>
  <c r="W36"/>
  <c r="X36"/>
  <c r="Y36"/>
  <c r="Z36"/>
  <c r="W37"/>
  <c r="X37"/>
  <c r="Y37"/>
  <c r="Z37"/>
  <c r="V37"/>
  <c r="V36"/>
  <c r="V35"/>
  <c r="V33"/>
  <c r="V32"/>
  <c r="Q20"/>
  <c r="U17"/>
  <c r="Q17" s="1"/>
  <c r="Q12"/>
  <c r="U8"/>
  <c r="Q8" s="1"/>
  <c r="P41" i="38"/>
  <c r="X40"/>
  <c r="W40"/>
  <c r="V40"/>
  <c r="U40"/>
  <c r="T40"/>
  <c r="X39"/>
  <c r="W39"/>
  <c r="V39"/>
  <c r="U39"/>
  <c r="T39"/>
  <c r="X38"/>
  <c r="W38"/>
  <c r="V38"/>
  <c r="U38"/>
  <c r="T38"/>
  <c r="X36"/>
  <c r="W36"/>
  <c r="V36"/>
  <c r="U36"/>
  <c r="T36"/>
  <c r="X35"/>
  <c r="W35"/>
  <c r="V35"/>
  <c r="U35"/>
  <c r="T35"/>
  <c r="X34"/>
  <c r="W34"/>
  <c r="V34"/>
  <c r="U34"/>
  <c r="T34"/>
  <c r="X53"/>
  <c r="W53"/>
  <c r="V53"/>
  <c r="U53"/>
  <c r="T53"/>
  <c r="X54"/>
  <c r="W54"/>
  <c r="V54"/>
  <c r="U54"/>
  <c r="T54"/>
  <c r="X55"/>
  <c r="W55"/>
  <c r="V55"/>
  <c r="U55"/>
  <c r="T55"/>
  <c r="X57"/>
  <c r="W57"/>
  <c r="V57"/>
  <c r="U57"/>
  <c r="T57"/>
  <c r="X58"/>
  <c r="W58"/>
  <c r="V58"/>
  <c r="U58"/>
  <c r="T58"/>
  <c r="X59"/>
  <c r="W59"/>
  <c r="V59"/>
  <c r="U59"/>
  <c r="T59"/>
  <c r="P60"/>
  <c r="X72"/>
  <c r="W72"/>
  <c r="V72"/>
  <c r="U72"/>
  <c r="T72"/>
  <c r="X73"/>
  <c r="W73"/>
  <c r="V73"/>
  <c r="U73"/>
  <c r="T73"/>
  <c r="X77"/>
  <c r="W77"/>
  <c r="V77"/>
  <c r="U77"/>
  <c r="T77"/>
  <c r="X78"/>
  <c r="W78"/>
  <c r="V78"/>
  <c r="U78"/>
  <c r="T78"/>
  <c r="X82"/>
  <c r="W82"/>
  <c r="V82"/>
  <c r="U82"/>
  <c r="T82"/>
  <c r="X85"/>
  <c r="W85"/>
  <c r="V85"/>
  <c r="U85"/>
  <c r="T85"/>
  <c r="X104"/>
  <c r="W104"/>
  <c r="V104"/>
  <c r="U104"/>
  <c r="T104"/>
  <c r="X105"/>
  <c r="W105"/>
  <c r="V105"/>
  <c r="U105"/>
  <c r="T105"/>
  <c r="X106"/>
  <c r="W106"/>
  <c r="V106"/>
  <c r="U106"/>
  <c r="T106"/>
  <c r="X109"/>
  <c r="W109"/>
  <c r="V109"/>
  <c r="U109"/>
  <c r="T109"/>
  <c r="X110"/>
  <c r="W110"/>
  <c r="V110"/>
  <c r="U110"/>
  <c r="T110"/>
  <c r="X111"/>
  <c r="W111"/>
  <c r="V111"/>
  <c r="U111"/>
  <c r="T111"/>
  <c r="X122"/>
  <c r="W122"/>
  <c r="V122"/>
  <c r="U122"/>
  <c r="T122"/>
  <c r="X121"/>
  <c r="W121"/>
  <c r="V121"/>
  <c r="U121"/>
  <c r="T121"/>
  <c r="X115"/>
  <c r="W115"/>
  <c r="V115"/>
  <c r="U115"/>
  <c r="T115"/>
  <c r="X114"/>
  <c r="W114"/>
  <c r="V114"/>
  <c r="U114"/>
  <c r="T114"/>
  <c r="X101"/>
  <c r="W101"/>
  <c r="V101"/>
  <c r="U101"/>
  <c r="T101"/>
  <c r="X97"/>
  <c r="W97"/>
  <c r="V97"/>
  <c r="U97"/>
  <c r="T97"/>
  <c r="X96"/>
  <c r="W96"/>
  <c r="V96"/>
  <c r="U96"/>
  <c r="T96"/>
  <c r="X93"/>
  <c r="W93"/>
  <c r="V93"/>
  <c r="U93"/>
  <c r="T93"/>
  <c r="X89"/>
  <c r="W89"/>
  <c r="V89"/>
  <c r="U89"/>
  <c r="T89"/>
  <c r="X88"/>
  <c r="W88"/>
  <c r="V88"/>
  <c r="U88"/>
  <c r="T88"/>
  <c r="X31"/>
  <c r="W31"/>
  <c r="V31"/>
  <c r="U31"/>
  <c r="T31"/>
  <c r="X30"/>
  <c r="W30"/>
  <c r="V30"/>
  <c r="U30"/>
  <c r="T30"/>
  <c r="X25"/>
  <c r="W25"/>
  <c r="V25"/>
  <c r="U25"/>
  <c r="T25"/>
  <c r="X24"/>
  <c r="W24"/>
  <c r="V24"/>
  <c r="U24"/>
  <c r="T24"/>
  <c r="X23"/>
  <c r="W23"/>
  <c r="V23"/>
  <c r="U23"/>
  <c r="T23"/>
  <c r="X22"/>
  <c r="W22"/>
  <c r="V22"/>
  <c r="U22"/>
  <c r="T22"/>
  <c r="X21"/>
  <c r="W21"/>
  <c r="V21"/>
  <c r="U21"/>
  <c r="T21"/>
  <c r="T9"/>
  <c r="U9"/>
  <c r="V9"/>
  <c r="W9"/>
  <c r="X9"/>
  <c r="T10"/>
  <c r="U10"/>
  <c r="V10"/>
  <c r="W10"/>
  <c r="X10"/>
  <c r="T11"/>
  <c r="U11"/>
  <c r="V11"/>
  <c r="W11"/>
  <c r="X11"/>
  <c r="T12"/>
  <c r="U12"/>
  <c r="V12"/>
  <c r="W12"/>
  <c r="X12"/>
  <c r="T13"/>
  <c r="U13"/>
  <c r="V13"/>
  <c r="W13"/>
  <c r="X13"/>
  <c r="T17"/>
  <c r="U17"/>
  <c r="V17"/>
  <c r="W17"/>
  <c r="X17"/>
  <c r="T18"/>
  <c r="U18"/>
  <c r="V18"/>
  <c r="W18"/>
  <c r="X18"/>
  <c r="U8"/>
  <c r="V8"/>
  <c r="W8"/>
  <c r="X8"/>
  <c r="T8"/>
  <c r="U9" i="41"/>
  <c r="Q9" s="1"/>
  <c r="P100" i="38" l="1"/>
  <c r="Q61" i="41"/>
  <c r="P96" i="38"/>
  <c r="P36"/>
  <c r="P49"/>
  <c r="P9"/>
  <c r="P22"/>
  <c r="P30"/>
  <c r="P122"/>
  <c r="Q43" i="41"/>
  <c r="Q107"/>
  <c r="Q103"/>
  <c r="Q115"/>
  <c r="Q122"/>
  <c r="P16" i="38"/>
  <c r="P12"/>
  <c r="P68"/>
  <c r="P58"/>
  <c r="P34"/>
  <c r="Q64" i="41"/>
  <c r="P93" i="38"/>
  <c r="P114"/>
  <c r="P110"/>
  <c r="P104"/>
  <c r="Q40" i="41"/>
  <c r="Q86"/>
  <c r="P8" i="38"/>
  <c r="P11"/>
  <c r="P26"/>
  <c r="P92"/>
  <c r="P78"/>
  <c r="Q44" i="41"/>
  <c r="Q65"/>
  <c r="Q73"/>
  <c r="Q98"/>
  <c r="Q112"/>
  <c r="Q108"/>
  <c r="Q104"/>
  <c r="P24" i="38"/>
  <c r="P25"/>
  <c r="P89"/>
  <c r="P53"/>
  <c r="P46"/>
  <c r="Q42" i="41"/>
  <c r="Q80"/>
  <c r="Q74"/>
  <c r="Q92"/>
  <c r="Q109"/>
  <c r="Q99"/>
  <c r="P18" i="38"/>
  <c r="P17"/>
  <c r="P13"/>
  <c r="P10"/>
  <c r="Q39" i="41"/>
  <c r="Q60"/>
  <c r="Q63"/>
  <c r="Q69"/>
  <c r="Q83"/>
  <c r="Q79"/>
  <c r="Q75"/>
  <c r="Q95"/>
  <c r="Q91"/>
  <c r="Q87"/>
  <c r="Q102"/>
  <c r="Q116"/>
  <c r="P118" i="38"/>
  <c r="P121"/>
  <c r="P39"/>
  <c r="Q78" i="41"/>
  <c r="Q70"/>
  <c r="Q90"/>
  <c r="Q119"/>
  <c r="Q37"/>
  <c r="Q33"/>
  <c r="Q36"/>
  <c r="Q35"/>
  <c r="Q32"/>
  <c r="P23" i="38"/>
  <c r="P97"/>
  <c r="P109"/>
  <c r="P85"/>
  <c r="P77"/>
  <c r="P67"/>
  <c r="P57"/>
  <c r="P40"/>
  <c r="P48"/>
  <c r="P21"/>
  <c r="P29"/>
  <c r="P88"/>
  <c r="P115"/>
  <c r="P125"/>
  <c r="P106"/>
  <c r="P82"/>
  <c r="P73"/>
  <c r="P55"/>
  <c r="P38"/>
  <c r="P45"/>
  <c r="P31"/>
  <c r="P101"/>
  <c r="P111"/>
  <c r="P105"/>
  <c r="P72"/>
  <c r="P59"/>
  <c r="P54"/>
  <c r="P35"/>
  <c r="AY10" i="10" l="1"/>
  <c r="AZ10"/>
  <c r="BA10"/>
  <c r="BB10"/>
  <c r="BC10"/>
  <c r="BD10"/>
  <c r="BE10"/>
  <c r="BF10"/>
  <c r="BG10"/>
  <c r="BH10"/>
  <c r="BI10"/>
  <c r="BJ10"/>
  <c r="BK10"/>
  <c r="BL10"/>
  <c r="BM10"/>
  <c r="BN10"/>
  <c r="BO10"/>
  <c r="BP10"/>
  <c r="BQ10"/>
  <c r="BR10"/>
  <c r="BS10"/>
  <c r="BT10"/>
  <c r="BU10"/>
  <c r="BV10"/>
  <c r="BW10"/>
  <c r="BX10"/>
  <c r="BY10"/>
  <c r="BZ10"/>
  <c r="CA10"/>
  <c r="AY11"/>
  <c r="AZ11"/>
  <c r="BA11"/>
  <c r="BB11"/>
  <c r="BC11"/>
  <c r="BD11"/>
  <c r="BE11"/>
  <c r="BF11"/>
  <c r="BG11"/>
  <c r="BH11"/>
  <c r="BI11"/>
  <c r="BJ11"/>
  <c r="BK11"/>
  <c r="BL11"/>
  <c r="BM11"/>
  <c r="BN11"/>
  <c r="BO11"/>
  <c r="BP11"/>
  <c r="BQ11"/>
  <c r="BR11"/>
  <c r="BS11"/>
  <c r="BT11"/>
  <c r="BU11"/>
  <c r="BV11"/>
  <c r="BW11"/>
  <c r="BX11"/>
  <c r="BY11"/>
  <c r="BZ11"/>
  <c r="CA11"/>
  <c r="AY12"/>
  <c r="AZ12"/>
  <c r="BA12"/>
  <c r="BB12"/>
  <c r="BC12"/>
  <c r="BD12"/>
  <c r="BE12"/>
  <c r="BF12"/>
  <c r="BG12"/>
  <c r="BH12"/>
  <c r="BI12"/>
  <c r="BJ12"/>
  <c r="BK12"/>
  <c r="BL12"/>
  <c r="BM12"/>
  <c r="BN12"/>
  <c r="BO12"/>
  <c r="BP12"/>
  <c r="BQ12"/>
  <c r="BR12"/>
  <c r="BS12"/>
  <c r="BT12"/>
  <c r="BU12"/>
  <c r="BV12"/>
  <c r="BW12"/>
  <c r="BX12"/>
  <c r="BY12"/>
  <c r="BZ12"/>
  <c r="CA12"/>
  <c r="AY13"/>
  <c r="AZ13"/>
  <c r="BA13"/>
  <c r="BB13"/>
  <c r="BC13"/>
  <c r="BD13"/>
  <c r="BE13"/>
  <c r="BF13"/>
  <c r="BG13"/>
  <c r="BH13"/>
  <c r="BI13"/>
  <c r="BJ13"/>
  <c r="BK13"/>
  <c r="BL13"/>
  <c r="BM13"/>
  <c r="BN13"/>
  <c r="BO13"/>
  <c r="BP13"/>
  <c r="BQ13"/>
  <c r="BR13"/>
  <c r="BS13"/>
  <c r="BT13"/>
  <c r="BU13"/>
  <c r="BV13"/>
  <c r="BW13"/>
  <c r="BX13"/>
  <c r="BY13"/>
  <c r="BZ13"/>
  <c r="CA13"/>
  <c r="AY14"/>
  <c r="AZ14"/>
  <c r="BA14"/>
  <c r="BB14"/>
  <c r="BC14"/>
  <c r="BD14"/>
  <c r="BE14"/>
  <c r="BF14"/>
  <c r="BG14"/>
  <c r="BH14"/>
  <c r="BI14"/>
  <c r="BJ14"/>
  <c r="BK14"/>
  <c r="BL14"/>
  <c r="BM14"/>
  <c r="BN14"/>
  <c r="BO14"/>
  <c r="BP14"/>
  <c r="BQ14"/>
  <c r="BR14"/>
  <c r="BS14"/>
  <c r="BT14"/>
  <c r="BU14"/>
  <c r="BV14"/>
  <c r="BW14"/>
  <c r="BX14"/>
  <c r="BY14"/>
  <c r="BZ14"/>
  <c r="CA14"/>
  <c r="AZ9"/>
  <c r="BA9"/>
  <c r="BB9"/>
  <c r="BC9"/>
  <c r="BD9"/>
  <c r="BE9"/>
  <c r="BF9"/>
  <c r="BG9"/>
  <c r="BH9"/>
  <c r="BI9"/>
  <c r="BJ9"/>
  <c r="BK9"/>
  <c r="BL9"/>
  <c r="BM9"/>
  <c r="BN9"/>
  <c r="BO9"/>
  <c r="BP9"/>
  <c r="BQ9"/>
  <c r="BR9"/>
  <c r="BS9"/>
  <c r="BT9"/>
  <c r="BU9"/>
  <c r="BV9"/>
  <c r="BW9"/>
  <c r="BX9"/>
  <c r="BY9"/>
  <c r="BZ9"/>
  <c r="CA9"/>
  <c r="AP9" l="1"/>
  <c r="AP11"/>
  <c r="AP14"/>
  <c r="AP13"/>
  <c r="AP10"/>
  <c r="AP12"/>
  <c r="AU38" i="12"/>
  <c r="BP37"/>
  <c r="BO37"/>
  <c r="BN37"/>
  <c r="BM37"/>
  <c r="BL37"/>
  <c r="BK37"/>
  <c r="BJ37"/>
  <c r="BI37"/>
  <c r="BH37"/>
  <c r="BG37"/>
  <c r="BF37"/>
  <c r="BE37"/>
  <c r="BP36"/>
  <c r="BO36"/>
  <c r="BN36"/>
  <c r="BM36"/>
  <c r="BL36"/>
  <c r="BK36"/>
  <c r="BJ36"/>
  <c r="BI36"/>
  <c r="BH36"/>
  <c r="BG36"/>
  <c r="BF36"/>
  <c r="BE36"/>
  <c r="BP35"/>
  <c r="BO35"/>
  <c r="BN35"/>
  <c r="BM35"/>
  <c r="BL35"/>
  <c r="BK35"/>
  <c r="BJ35"/>
  <c r="BI35"/>
  <c r="BH35"/>
  <c r="BG35"/>
  <c r="BF35"/>
  <c r="BE35"/>
  <c r="BP34"/>
  <c r="BO34"/>
  <c r="BN34"/>
  <c r="BM34"/>
  <c r="BL34"/>
  <c r="BK34"/>
  <c r="BJ34"/>
  <c r="BI34"/>
  <c r="BH34"/>
  <c r="BG34"/>
  <c r="BF34"/>
  <c r="BE34"/>
  <c r="BP33"/>
  <c r="BO33"/>
  <c r="BN33"/>
  <c r="BM33"/>
  <c r="BL33"/>
  <c r="BK33"/>
  <c r="BJ33"/>
  <c r="BI33"/>
  <c r="BH33"/>
  <c r="BG33"/>
  <c r="BF33"/>
  <c r="BE33"/>
  <c r="BP32"/>
  <c r="BO32"/>
  <c r="BN32"/>
  <c r="BM32"/>
  <c r="BL32"/>
  <c r="BK32"/>
  <c r="BJ32"/>
  <c r="BI32"/>
  <c r="BH32"/>
  <c r="BG32"/>
  <c r="BF32"/>
  <c r="BE32"/>
  <c r="BP31"/>
  <c r="BO31"/>
  <c r="BN31"/>
  <c r="BM31"/>
  <c r="BL31"/>
  <c r="BK31"/>
  <c r="BJ31"/>
  <c r="BI31"/>
  <c r="BH31"/>
  <c r="BG31"/>
  <c r="BF31"/>
  <c r="BE31"/>
  <c r="AU30"/>
  <c r="AU32" l="1"/>
  <c r="AU34"/>
  <c r="AU35"/>
  <c r="AU36"/>
  <c r="AU37"/>
  <c r="AU31"/>
  <c r="AU33"/>
  <c r="C12" i="3"/>
  <c r="Y11" i="110"/>
  <c r="AA8"/>
  <c r="W8"/>
  <c r="X11"/>
  <c r="Z8"/>
  <c r="V8"/>
  <c r="AA11"/>
  <c r="W11"/>
  <c r="Y8"/>
  <c r="Z11"/>
  <c r="V11"/>
  <c r="X8"/>
  <c r="DQ11" i="85"/>
  <c r="DL11"/>
  <c r="DH11"/>
  <c r="DE11"/>
  <c r="CZ11"/>
  <c r="CV11"/>
  <c r="CS11"/>
  <c r="CN11"/>
  <c r="CJ11"/>
  <c r="CE11"/>
  <c r="BZ11"/>
  <c r="DP11"/>
  <c r="DK11"/>
  <c r="DD11"/>
  <c r="CY11"/>
  <c r="CR11"/>
  <c r="CM11"/>
  <c r="CH11"/>
  <c r="CD11"/>
  <c r="BY11"/>
  <c r="DJ11"/>
  <c r="DC11"/>
  <c r="CL11"/>
  <c r="CB11"/>
  <c r="CX11"/>
  <c r="CQ11"/>
  <c r="CG11"/>
  <c r="CW11"/>
  <c r="CP11"/>
  <c r="CF11"/>
  <c r="DR11"/>
  <c r="DI11"/>
  <c r="DB11"/>
  <c r="CT11"/>
  <c r="CK11"/>
  <c r="CA11"/>
  <c r="DO11"/>
  <c r="BX11"/>
  <c r="DN11"/>
  <c r="DF11"/>
  <c r="W47" i="41"/>
  <c r="W118"/>
  <c r="W117"/>
  <c r="Y101"/>
  <c r="Y100"/>
  <c r="Y106"/>
  <c r="Y105"/>
  <c r="Y111"/>
  <c r="Y110"/>
  <c r="V110"/>
  <c r="V100"/>
  <c r="W94"/>
  <c r="W93"/>
  <c r="Y89"/>
  <c r="Y88"/>
  <c r="V88"/>
  <c r="W82"/>
  <c r="W81"/>
  <c r="Y77"/>
  <c r="Y76"/>
  <c r="V76"/>
  <c r="W72"/>
  <c r="W71"/>
  <c r="Y58"/>
  <c r="Z57"/>
  <c r="V57"/>
  <c r="W56"/>
  <c r="X54"/>
  <c r="Y53"/>
  <c r="Z51"/>
  <c r="V51"/>
  <c r="W50"/>
  <c r="X49"/>
  <c r="Y47"/>
  <c r="Y46"/>
  <c r="U19"/>
  <c r="Q19" s="1"/>
  <c r="V124" i="38"/>
  <c r="V123"/>
  <c r="W117"/>
  <c r="W116"/>
  <c r="T116"/>
  <c r="U99"/>
  <c r="U98"/>
  <c r="W91"/>
  <c r="W90"/>
  <c r="T90"/>
  <c r="U65"/>
  <c r="U64"/>
  <c r="W62"/>
  <c r="W61"/>
  <c r="T61"/>
  <c r="U43"/>
  <c r="U42"/>
  <c r="W28"/>
  <c r="W27"/>
  <c r="T27"/>
  <c r="V15"/>
  <c r="V14"/>
  <c r="Y117" i="41"/>
  <c r="V117"/>
  <c r="W101"/>
  <c r="W106"/>
  <c r="W105"/>
  <c r="W110"/>
  <c r="Y94"/>
  <c r="W89"/>
  <c r="Y82"/>
  <c r="V81"/>
  <c r="W77"/>
  <c r="Y72"/>
  <c r="V71"/>
  <c r="X57"/>
  <c r="Z54"/>
  <c r="W53"/>
  <c r="Y50"/>
  <c r="V49"/>
  <c r="W46"/>
  <c r="X124" i="38"/>
  <c r="T123"/>
  <c r="U116"/>
  <c r="W98"/>
  <c r="U91"/>
  <c r="W65"/>
  <c r="T64"/>
  <c r="U61"/>
  <c r="W42"/>
  <c r="U28"/>
  <c r="X15"/>
  <c r="T15"/>
  <c r="X117" i="41"/>
  <c r="Z101"/>
  <c r="Z106"/>
  <c r="Z111"/>
  <c r="V111"/>
  <c r="X94"/>
  <c r="Z89"/>
  <c r="V89"/>
  <c r="X81"/>
  <c r="Z76"/>
  <c r="X72"/>
  <c r="Z58"/>
  <c r="W57"/>
  <c r="Y54"/>
  <c r="V53"/>
  <c r="X50"/>
  <c r="Z47"/>
  <c r="V46"/>
  <c r="W123" i="38"/>
  <c r="X116"/>
  <c r="V99"/>
  <c r="X91"/>
  <c r="T91"/>
  <c r="V65"/>
  <c r="X62"/>
  <c r="T62"/>
  <c r="V43"/>
  <c r="X28"/>
  <c r="T28"/>
  <c r="W14"/>
  <c r="Z118" i="41"/>
  <c r="Z117"/>
  <c r="V118"/>
  <c r="X101"/>
  <c r="X100"/>
  <c r="X106"/>
  <c r="X105"/>
  <c r="X111"/>
  <c r="X110"/>
  <c r="V106"/>
  <c r="Z94"/>
  <c r="Z93"/>
  <c r="V94"/>
  <c r="X89"/>
  <c r="X88"/>
  <c r="Z82"/>
  <c r="Z81"/>
  <c r="V82"/>
  <c r="X77"/>
  <c r="X76"/>
  <c r="Z72"/>
  <c r="Z71"/>
  <c r="V72"/>
  <c r="X58"/>
  <c r="Y57"/>
  <c r="Z56"/>
  <c r="V56"/>
  <c r="W54"/>
  <c r="X53"/>
  <c r="Y51"/>
  <c r="Z50"/>
  <c r="V50"/>
  <c r="W49"/>
  <c r="X47"/>
  <c r="X46"/>
  <c r="U18"/>
  <c r="Q18" s="1"/>
  <c r="T124" i="38"/>
  <c r="U124"/>
  <c r="U123"/>
  <c r="V117"/>
  <c r="V116"/>
  <c r="X99"/>
  <c r="X98"/>
  <c r="T99"/>
  <c r="V91"/>
  <c r="V90"/>
  <c r="X65"/>
  <c r="X64"/>
  <c r="T65"/>
  <c r="V62"/>
  <c r="V61"/>
  <c r="X43"/>
  <c r="X42"/>
  <c r="T43"/>
  <c r="V28"/>
  <c r="V27"/>
  <c r="U15"/>
  <c r="U14"/>
  <c r="Y118" i="41"/>
  <c r="W100"/>
  <c r="W111"/>
  <c r="V105"/>
  <c r="Y93"/>
  <c r="V93"/>
  <c r="W88"/>
  <c r="Y81"/>
  <c r="W76"/>
  <c r="Y71"/>
  <c r="W58"/>
  <c r="Y56"/>
  <c r="V54"/>
  <c r="X51"/>
  <c r="Z49"/>
  <c r="V47"/>
  <c r="U11"/>
  <c r="X123" i="38"/>
  <c r="U117"/>
  <c r="W99"/>
  <c r="T98"/>
  <c r="U90"/>
  <c r="W64"/>
  <c r="U62"/>
  <c r="W43"/>
  <c r="T42"/>
  <c r="U27"/>
  <c r="X14"/>
  <c r="X118" i="41"/>
  <c r="Z100"/>
  <c r="Z105"/>
  <c r="Z110"/>
  <c r="V101"/>
  <c r="X93"/>
  <c r="Z88"/>
  <c r="X82"/>
  <c r="Z77"/>
  <c r="V77"/>
  <c r="X71"/>
  <c r="V58"/>
  <c r="X56"/>
  <c r="Z53"/>
  <c r="W51"/>
  <c r="Y49"/>
  <c r="Z46"/>
  <c r="W124" i="38"/>
  <c r="X117"/>
  <c r="T117"/>
  <c r="V98"/>
  <c r="X90"/>
  <c r="V64"/>
  <c r="X61"/>
  <c r="V42"/>
  <c r="X27"/>
  <c r="W15"/>
  <c r="T14"/>
  <c r="AP67" i="10" l="1"/>
  <c r="C11" i="3"/>
  <c r="C14"/>
  <c r="Q11" i="41"/>
  <c r="C15" i="3"/>
  <c r="C26"/>
  <c r="Q106" i="41"/>
  <c r="Q50"/>
  <c r="Q10"/>
  <c r="Q101"/>
  <c r="P91" i="38"/>
  <c r="Q53" i="41"/>
  <c r="R11" i="110"/>
  <c r="P14" i="38"/>
  <c r="P117"/>
  <c r="P98"/>
  <c r="Q47" i="41"/>
  <c r="Q105"/>
  <c r="P99" i="38"/>
  <c r="P28"/>
  <c r="P123"/>
  <c r="Q49" i="41"/>
  <c r="P90" i="38"/>
  <c r="Q88" i="41"/>
  <c r="Q93"/>
  <c r="P43" i="38"/>
  <c r="Q57" i="41"/>
  <c r="Q110"/>
  <c r="Q82"/>
  <c r="P15" i="38"/>
  <c r="P27"/>
  <c r="Q77" i="41"/>
  <c r="P42" i="38"/>
  <c r="Q54" i="41"/>
  <c r="P65" i="38"/>
  <c r="P124"/>
  <c r="Q94" i="41"/>
  <c r="P62" i="38"/>
  <c r="Q46" i="41"/>
  <c r="P64" i="38"/>
  <c r="P61"/>
  <c r="Q76" i="41"/>
  <c r="Q111"/>
  <c r="Q81"/>
  <c r="Q117"/>
  <c r="Q58"/>
  <c r="Q56"/>
  <c r="Q72"/>
  <c r="Q118"/>
  <c r="Q89"/>
  <c r="Q71"/>
  <c r="P116" i="38"/>
  <c r="Q51" i="41"/>
  <c r="Q100"/>
  <c r="BG11" i="85"/>
  <c r="R8" i="110"/>
  <c r="R8" i="159"/>
  <c r="Q9" i="153"/>
  <c r="R11" i="159"/>
  <c r="D18" i="3" l="1"/>
  <c r="B135" i="38" l="1"/>
  <c r="DR7" i="8"/>
  <c r="DF7" i="246" s="1"/>
  <c r="DS7" i="8"/>
  <c r="DG7" i="246" s="1"/>
  <c r="DT7" i="8"/>
  <c r="DH7" i="246" s="1"/>
  <c r="DU7" i="8"/>
  <c r="DI7" i="246" s="1"/>
  <c r="DV7" i="8"/>
  <c r="DJ7" i="246" s="1"/>
  <c r="DR8" i="8"/>
  <c r="DS8"/>
  <c r="DT8"/>
  <c r="DU8"/>
  <c r="DV8"/>
  <c r="DR9"/>
  <c r="DS9"/>
  <c r="DT9"/>
  <c r="DU9"/>
  <c r="DV9"/>
  <c r="DR10"/>
  <c r="DS10"/>
  <c r="DT10"/>
  <c r="DU10"/>
  <c r="DV10"/>
  <c r="DR11"/>
  <c r="DS11"/>
  <c r="DT11"/>
  <c r="DU11"/>
  <c r="DV11"/>
  <c r="DR12"/>
  <c r="DS12"/>
  <c r="DT12"/>
  <c r="DU12"/>
  <c r="DV12"/>
  <c r="DR13"/>
  <c r="DS13"/>
  <c r="DT13"/>
  <c r="DU13"/>
  <c r="DV13"/>
  <c r="DR15"/>
  <c r="DS15"/>
  <c r="DT15"/>
  <c r="DU15"/>
  <c r="DV15"/>
  <c r="DR16"/>
  <c r="DS16"/>
  <c r="DT16"/>
  <c r="DU16"/>
  <c r="DV16"/>
  <c r="DR17"/>
  <c r="DS17"/>
  <c r="DT17"/>
  <c r="DU17"/>
  <c r="DV17"/>
  <c r="DR18"/>
  <c r="DS18"/>
  <c r="DT18"/>
  <c r="DU18"/>
  <c r="DV18"/>
  <c r="DR19"/>
  <c r="DS19"/>
  <c r="DT19"/>
  <c r="DU19"/>
  <c r="DV19"/>
  <c r="DL7"/>
  <c r="CZ7" i="246" s="1"/>
  <c r="DM7" i="8"/>
  <c r="DA7" i="246" s="1"/>
  <c r="DN7" i="8"/>
  <c r="DB7" i="246" s="1"/>
  <c r="DO7" i="8"/>
  <c r="DC7" i="246" s="1"/>
  <c r="DP7" i="8"/>
  <c r="DD7" i="246" s="1"/>
  <c r="DL8" i="8"/>
  <c r="DM8"/>
  <c r="DN8"/>
  <c r="DO8"/>
  <c r="DP8"/>
  <c r="DL9"/>
  <c r="DM9"/>
  <c r="DN9"/>
  <c r="DO9"/>
  <c r="DP9"/>
  <c r="DL10"/>
  <c r="DM10"/>
  <c r="DN10"/>
  <c r="DO10"/>
  <c r="DP10"/>
  <c r="DL11"/>
  <c r="DM11"/>
  <c r="DN11"/>
  <c r="DO11"/>
  <c r="DP11"/>
  <c r="DL12"/>
  <c r="DM12"/>
  <c r="DN12"/>
  <c r="DO12"/>
  <c r="DP12"/>
  <c r="DL13"/>
  <c r="DM13"/>
  <c r="DN13"/>
  <c r="DO13"/>
  <c r="DP13"/>
  <c r="DP14"/>
  <c r="DP15"/>
  <c r="DP16"/>
  <c r="DP17"/>
  <c r="DP18"/>
  <c r="DP19"/>
  <c r="DP20"/>
  <c r="DP21"/>
  <c r="DP22"/>
  <c r="DP23"/>
  <c r="DP24"/>
  <c r="DP25"/>
  <c r="DP26"/>
  <c r="DP27"/>
  <c r="DP28"/>
  <c r="DP29"/>
  <c r="DP30"/>
  <c r="DP31"/>
  <c r="DP32"/>
  <c r="DP33"/>
  <c r="DP34"/>
  <c r="DP35"/>
  <c r="DP36"/>
  <c r="DP37"/>
  <c r="DP38"/>
  <c r="DP39"/>
  <c r="DP40"/>
  <c r="DP41"/>
  <c r="DP42"/>
  <c r="DP43"/>
  <c r="DP44"/>
  <c r="DP45"/>
  <c r="DP46"/>
  <c r="DP47"/>
  <c r="DP48"/>
  <c r="DP49"/>
  <c r="DP50"/>
  <c r="DP51"/>
  <c r="DP52"/>
  <c r="DP53"/>
  <c r="DP54"/>
  <c r="DP55"/>
  <c r="DP56"/>
  <c r="DP57"/>
  <c r="DP58"/>
  <c r="DP59"/>
  <c r="DP60"/>
  <c r="DP61"/>
  <c r="DP62"/>
  <c r="DP63"/>
  <c r="DP64"/>
  <c r="DP65"/>
  <c r="DP66"/>
  <c r="DP67"/>
  <c r="DP68"/>
  <c r="DP69"/>
  <c r="DP70"/>
  <c r="DP71"/>
  <c r="DP72"/>
  <c r="DP73"/>
  <c r="DP74"/>
  <c r="DP75"/>
  <c r="DP76"/>
  <c r="DP77"/>
  <c r="DP78"/>
  <c r="DP79"/>
  <c r="DP80"/>
  <c r="DP81"/>
  <c r="DP82"/>
  <c r="DP83"/>
  <c r="DP84"/>
  <c r="DP85"/>
  <c r="DP86"/>
  <c r="DP87"/>
  <c r="DP88"/>
  <c r="DP89"/>
  <c r="DP90"/>
  <c r="DP91"/>
  <c r="DP92"/>
  <c r="DP93"/>
  <c r="DP94"/>
  <c r="DP95"/>
  <c r="DP96"/>
  <c r="DP97"/>
  <c r="DP98"/>
  <c r="DP99"/>
  <c r="DP100"/>
  <c r="DP101"/>
  <c r="DP102"/>
  <c r="DP103"/>
  <c r="DP104"/>
  <c r="DP105"/>
  <c r="DP106"/>
  <c r="DJ7"/>
  <c r="CX7" i="246" s="1"/>
  <c r="DJ8" i="8"/>
  <c r="DJ9"/>
  <c r="DJ10"/>
  <c r="DJ11"/>
  <c r="DJ12"/>
  <c r="DJ13"/>
  <c r="DJ14"/>
  <c r="DJ15"/>
  <c r="DJ16"/>
  <c r="DJ17"/>
  <c r="DJ18"/>
  <c r="DJ19"/>
  <c r="DJ20"/>
  <c r="DJ21"/>
  <c r="DJ22"/>
  <c r="DJ23"/>
  <c r="DJ24"/>
  <c r="DJ25"/>
  <c r="DJ26"/>
  <c r="DJ27"/>
  <c r="DJ28"/>
  <c r="DJ29"/>
  <c r="DJ30"/>
  <c r="DJ31"/>
  <c r="DJ32"/>
  <c r="DJ33"/>
  <c r="DJ34"/>
  <c r="DJ35"/>
  <c r="DJ36"/>
  <c r="DJ37"/>
  <c r="DJ38"/>
  <c r="DJ39"/>
  <c r="DJ40"/>
  <c r="DJ41"/>
  <c r="DJ42"/>
  <c r="DJ43"/>
  <c r="DJ44"/>
  <c r="DJ45"/>
  <c r="DJ46"/>
  <c r="DJ47"/>
  <c r="DJ48"/>
  <c r="DJ49"/>
  <c r="DJ50"/>
  <c r="DJ51"/>
  <c r="DJ52"/>
  <c r="DJ53"/>
  <c r="DJ54"/>
  <c r="DJ55"/>
  <c r="DJ56"/>
  <c r="DJ57"/>
  <c r="DJ58"/>
  <c r="DJ59"/>
  <c r="DJ60"/>
  <c r="DJ61"/>
  <c r="DJ62"/>
  <c r="DJ63"/>
  <c r="DJ64"/>
  <c r="DJ65"/>
  <c r="DJ66"/>
  <c r="DJ67"/>
  <c r="DJ68"/>
  <c r="DJ69"/>
  <c r="DJ70"/>
  <c r="DJ71"/>
  <c r="DJ72"/>
  <c r="DJ73"/>
  <c r="DJ74"/>
  <c r="DJ75"/>
  <c r="DJ76"/>
  <c r="DJ77"/>
  <c r="DJ78"/>
  <c r="DJ79"/>
  <c r="DJ80"/>
  <c r="DJ81"/>
  <c r="DJ82"/>
  <c r="DJ83"/>
  <c r="DJ84"/>
  <c r="DJ85"/>
  <c r="DJ86"/>
  <c r="DJ87"/>
  <c r="DJ88"/>
  <c r="DJ89"/>
  <c r="DJ90"/>
  <c r="DJ91"/>
  <c r="DJ92"/>
  <c r="DJ93"/>
  <c r="DJ94"/>
  <c r="DJ95"/>
  <c r="DJ96"/>
  <c r="DJ97"/>
  <c r="DJ98"/>
  <c r="DJ99"/>
  <c r="DJ100"/>
  <c r="DJ101"/>
  <c r="DJ102"/>
  <c r="DJ103"/>
  <c r="DJ104"/>
  <c r="DJ105"/>
  <c r="DJ106"/>
  <c r="DL14"/>
  <c r="DM14"/>
  <c r="DN14"/>
  <c r="DO14"/>
  <c r="DL15"/>
  <c r="DM15"/>
  <c r="DN15"/>
  <c r="DO15"/>
  <c r="DL16"/>
  <c r="DM16"/>
  <c r="DM17"/>
  <c r="DM18"/>
  <c r="DM19"/>
  <c r="DM20"/>
  <c r="DM21"/>
  <c r="DM22"/>
  <c r="DM23"/>
  <c r="DM24"/>
  <c r="DM25"/>
  <c r="DM26"/>
  <c r="DM27"/>
  <c r="DM28"/>
  <c r="DM29"/>
  <c r="DM30"/>
  <c r="DM31"/>
  <c r="DM32"/>
  <c r="DM33"/>
  <c r="DM34"/>
  <c r="DM35"/>
  <c r="DM36"/>
  <c r="DM37"/>
  <c r="DM38"/>
  <c r="DM39"/>
  <c r="DM40"/>
  <c r="DM41"/>
  <c r="DM42"/>
  <c r="DM43"/>
  <c r="DM44"/>
  <c r="DM45"/>
  <c r="DM46"/>
  <c r="DM47"/>
  <c r="DM48"/>
  <c r="DM49"/>
  <c r="DM50"/>
  <c r="DM51"/>
  <c r="DM52"/>
  <c r="DM53"/>
  <c r="DM54"/>
  <c r="DM55"/>
  <c r="DM56"/>
  <c r="DM57"/>
  <c r="DM58"/>
  <c r="DM59"/>
  <c r="DM60"/>
  <c r="DM61"/>
  <c r="DM62"/>
  <c r="DM63"/>
  <c r="DM64"/>
  <c r="DM65"/>
  <c r="DM66"/>
  <c r="DM67"/>
  <c r="DM68"/>
  <c r="DM69"/>
  <c r="DM70"/>
  <c r="DM71"/>
  <c r="DM72"/>
  <c r="DM73"/>
  <c r="DM74"/>
  <c r="DM75"/>
  <c r="DM76"/>
  <c r="DM77"/>
  <c r="DM78"/>
  <c r="DM79"/>
  <c r="DM80"/>
  <c r="DM81"/>
  <c r="DM82"/>
  <c r="DM83"/>
  <c r="DM84"/>
  <c r="DM85"/>
  <c r="DM86"/>
  <c r="DM87"/>
  <c r="DM88"/>
  <c r="DM89"/>
  <c r="DM90"/>
  <c r="DM91"/>
  <c r="DM92"/>
  <c r="DM93"/>
  <c r="DM94"/>
  <c r="DM95"/>
  <c r="DM96"/>
  <c r="DM97"/>
  <c r="DM98"/>
  <c r="DM99"/>
  <c r="DM100"/>
  <c r="DM101"/>
  <c r="DM102"/>
  <c r="DM103"/>
  <c r="DM104"/>
  <c r="DM105"/>
  <c r="DM106"/>
  <c r="DG7"/>
  <c r="CU7" i="246" s="1"/>
  <c r="DG8" i="8"/>
  <c r="DG9"/>
  <c r="DG10"/>
  <c r="DG11"/>
  <c r="DG12"/>
  <c r="DG13"/>
  <c r="DG14"/>
  <c r="DG15"/>
  <c r="DG16"/>
  <c r="DG17"/>
  <c r="DG18"/>
  <c r="DG19"/>
  <c r="DG20"/>
  <c r="DG21"/>
  <c r="DG22"/>
  <c r="DG23"/>
  <c r="DG24"/>
  <c r="DG25"/>
  <c r="DG26"/>
  <c r="DG27"/>
  <c r="DG28"/>
  <c r="DG29"/>
  <c r="DG30"/>
  <c r="DG31"/>
  <c r="DG32"/>
  <c r="DG33"/>
  <c r="DG34"/>
  <c r="DG35"/>
  <c r="DG36"/>
  <c r="DG37"/>
  <c r="DG38"/>
  <c r="DG39"/>
  <c r="DG40"/>
  <c r="DG41"/>
  <c r="DG42"/>
  <c r="DG43"/>
  <c r="DG44"/>
  <c r="DG45"/>
  <c r="DG46"/>
  <c r="DG47"/>
  <c r="DG48"/>
  <c r="DG49"/>
  <c r="DG50"/>
  <c r="DG51"/>
  <c r="DG52"/>
  <c r="DG53"/>
  <c r="DG54"/>
  <c r="DG55"/>
  <c r="DG56"/>
  <c r="DG57"/>
  <c r="DG58"/>
  <c r="DG59"/>
  <c r="DG60"/>
  <c r="DG61"/>
  <c r="DG62"/>
  <c r="DG63"/>
  <c r="DG64"/>
  <c r="DG65"/>
  <c r="DG66"/>
  <c r="DG67"/>
  <c r="DG68"/>
  <c r="DG69"/>
  <c r="DG70"/>
  <c r="DG71"/>
  <c r="DG72"/>
  <c r="DG73"/>
  <c r="DG74"/>
  <c r="DG75"/>
  <c r="DG76"/>
  <c r="DG77"/>
  <c r="DG78"/>
  <c r="DG79"/>
  <c r="DG80"/>
  <c r="DG81"/>
  <c r="DG82"/>
  <c r="DG83"/>
  <c r="DG84"/>
  <c r="DG85"/>
  <c r="DG86"/>
  <c r="DG87"/>
  <c r="DG88"/>
  <c r="DG89"/>
  <c r="DG90"/>
  <c r="DG91"/>
  <c r="DG92"/>
  <c r="DG93"/>
  <c r="DG94"/>
  <c r="DG95"/>
  <c r="DG96"/>
  <c r="DG97"/>
  <c r="DG98"/>
  <c r="DG99"/>
  <c r="DG100"/>
  <c r="DG101"/>
  <c r="DG102"/>
  <c r="DG103"/>
  <c r="DG104"/>
  <c r="DG105"/>
  <c r="DG106"/>
  <c r="DN16"/>
  <c r="DO16"/>
  <c r="DL17"/>
  <c r="DN17"/>
  <c r="DO17"/>
  <c r="DL18"/>
  <c r="DN18"/>
  <c r="DO18"/>
  <c r="DI16"/>
  <c r="DX17"/>
  <c r="DY17"/>
  <c r="DZ17"/>
  <c r="EA17"/>
  <c r="EB17"/>
  <c r="BS1" i="85"/>
  <c r="C24" i="7"/>
  <c r="C23"/>
  <c r="G56" i="10"/>
  <c r="G53"/>
  <c r="BJ1" i="46"/>
  <c r="K128" i="38"/>
  <c r="K175" s="1"/>
  <c r="R269" i="235" s="1"/>
  <c r="J128" i="38"/>
  <c r="J172" s="1"/>
  <c r="Q266" i="235" s="1"/>
  <c r="I128" i="38"/>
  <c r="I219" s="1"/>
  <c r="P301" i="235" s="1"/>
  <c r="H128" i="38"/>
  <c r="H236" s="1"/>
  <c r="O312" i="235" s="1"/>
  <c r="G128" i="38"/>
  <c r="G168" s="1"/>
  <c r="N262" i="235" s="1"/>
  <c r="AD12" i="70"/>
  <c r="D20" i="3" s="1"/>
  <c r="DR1" i="8"/>
  <c r="CU1"/>
  <c r="CA1"/>
  <c r="AS1"/>
  <c r="Z1"/>
  <c r="BK1"/>
  <c r="DE1"/>
  <c r="FJ1"/>
  <c r="L66" i="41"/>
  <c r="R376" i="235" s="1"/>
  <c r="K66" i="41"/>
  <c r="Q376" i="235" s="1"/>
  <c r="J66" i="41"/>
  <c r="P376" i="235" s="1"/>
  <c r="I66" i="41"/>
  <c r="O376" i="235" s="1"/>
  <c r="H66" i="41"/>
  <c r="N376" i="235" s="1"/>
  <c r="L59" i="41"/>
  <c r="R369" i="235" s="1"/>
  <c r="K59" i="41"/>
  <c r="Q369" i="235" s="1"/>
  <c r="J59" i="41"/>
  <c r="P369" i="235" s="1"/>
  <c r="I59" i="41"/>
  <c r="O369" i="235" s="1"/>
  <c r="H59" i="41"/>
  <c r="N369" i="235" s="1"/>
  <c r="L52" i="41"/>
  <c r="R362" i="235" s="1"/>
  <c r="K52" i="41"/>
  <c r="Q362" i="235" s="1"/>
  <c r="J52" i="41"/>
  <c r="P362" i="235" s="1"/>
  <c r="I52" i="41"/>
  <c r="O362" i="235" s="1"/>
  <c r="H52" i="41"/>
  <c r="N362" i="235" s="1"/>
  <c r="B17" i="41"/>
  <c r="B18" s="1"/>
  <c r="B19" s="1"/>
  <c r="B20" s="1"/>
  <c r="B21" s="1"/>
  <c r="B9"/>
  <c r="B10" s="1"/>
  <c r="B11" s="1"/>
  <c r="B12" s="1"/>
  <c r="B13" s="1"/>
  <c r="L45"/>
  <c r="R355" i="235" s="1"/>
  <c r="K45" i="41"/>
  <c r="Q355" i="235" s="1"/>
  <c r="J45" i="41"/>
  <c r="P355" i="235" s="1"/>
  <c r="I45" i="41"/>
  <c r="O355" i="235" s="1"/>
  <c r="H45" i="41"/>
  <c r="N355" i="235" s="1"/>
  <c r="L38" i="41"/>
  <c r="R348" i="235" s="1"/>
  <c r="K38" i="41"/>
  <c r="Q348" i="235" s="1"/>
  <c r="J38" i="41"/>
  <c r="P348" i="235" s="1"/>
  <c r="I38" i="41"/>
  <c r="O348" i="235" s="1"/>
  <c r="H38" i="41"/>
  <c r="N348" i="235" s="1"/>
  <c r="DR20" i="8"/>
  <c r="DS20"/>
  <c r="DT20"/>
  <c r="DU20"/>
  <c r="DV20"/>
  <c r="DR21"/>
  <c r="DS21"/>
  <c r="DT21"/>
  <c r="DU21"/>
  <c r="DV21"/>
  <c r="DR22"/>
  <c r="DS22"/>
  <c r="DT22"/>
  <c r="DU22"/>
  <c r="DV22"/>
  <c r="DR23"/>
  <c r="DS23"/>
  <c r="DT23"/>
  <c r="DU23"/>
  <c r="DV23"/>
  <c r="DR24"/>
  <c r="DS24"/>
  <c r="DT24"/>
  <c r="DU24"/>
  <c r="DV24"/>
  <c r="DR25"/>
  <c r="DS25"/>
  <c r="DT25"/>
  <c r="DU25"/>
  <c r="DV25"/>
  <c r="DR26"/>
  <c r="DS26"/>
  <c r="DT26"/>
  <c r="DU26"/>
  <c r="DV26"/>
  <c r="DR27"/>
  <c r="DS27"/>
  <c r="DT27"/>
  <c r="DU27"/>
  <c r="DV27"/>
  <c r="DR28"/>
  <c r="DS28"/>
  <c r="DT28"/>
  <c r="DU28"/>
  <c r="DV28"/>
  <c r="DR29"/>
  <c r="DS29"/>
  <c r="DT29"/>
  <c r="DU29"/>
  <c r="DV29"/>
  <c r="DR30"/>
  <c r="DS30"/>
  <c r="DT30"/>
  <c r="DU30"/>
  <c r="DV30"/>
  <c r="DR31"/>
  <c r="DS31"/>
  <c r="DT31"/>
  <c r="DU31"/>
  <c r="DV31"/>
  <c r="DR32"/>
  <c r="DS32"/>
  <c r="DT32"/>
  <c r="DU32"/>
  <c r="DV32"/>
  <c r="DR33"/>
  <c r="DS33"/>
  <c r="DT33"/>
  <c r="DU33"/>
  <c r="DV33"/>
  <c r="DR34"/>
  <c r="DS34"/>
  <c r="DT34"/>
  <c r="DU34"/>
  <c r="DV34"/>
  <c r="DR35"/>
  <c r="DS35"/>
  <c r="DT35"/>
  <c r="DU35"/>
  <c r="DV35"/>
  <c r="DR36"/>
  <c r="DS36"/>
  <c r="DT36"/>
  <c r="DU36"/>
  <c r="DV36"/>
  <c r="DR37"/>
  <c r="DS37"/>
  <c r="DT37"/>
  <c r="DU37"/>
  <c r="DV37"/>
  <c r="DR38"/>
  <c r="DS38"/>
  <c r="DT38"/>
  <c r="DU38"/>
  <c r="DV38"/>
  <c r="DR39"/>
  <c r="DS39"/>
  <c r="DT39"/>
  <c r="DU39"/>
  <c r="DV39"/>
  <c r="DR40"/>
  <c r="DS40"/>
  <c r="DT40"/>
  <c r="DU40"/>
  <c r="DV40"/>
  <c r="DR41"/>
  <c r="DS41"/>
  <c r="DT41"/>
  <c r="DU41"/>
  <c r="DV41"/>
  <c r="DR42"/>
  <c r="DS42"/>
  <c r="DT42"/>
  <c r="DU42"/>
  <c r="DV42"/>
  <c r="DR43"/>
  <c r="DS43"/>
  <c r="DT43"/>
  <c r="DU43"/>
  <c r="DV43"/>
  <c r="DR44"/>
  <c r="DS44"/>
  <c r="DT44"/>
  <c r="DU44"/>
  <c r="DV44"/>
  <c r="DR45"/>
  <c r="DS45"/>
  <c r="DT45"/>
  <c r="DU45"/>
  <c r="DV45"/>
  <c r="DR46"/>
  <c r="DS46"/>
  <c r="DT46"/>
  <c r="DU46"/>
  <c r="DV46"/>
  <c r="DR47"/>
  <c r="DS47"/>
  <c r="DT47"/>
  <c r="DU47"/>
  <c r="DV47"/>
  <c r="DR48"/>
  <c r="DS48"/>
  <c r="DT48"/>
  <c r="DU48"/>
  <c r="DV48"/>
  <c r="DR49"/>
  <c r="DS49"/>
  <c r="DT49"/>
  <c r="DU49"/>
  <c r="DV49"/>
  <c r="DR50"/>
  <c r="DS50"/>
  <c r="DT50"/>
  <c r="DU50"/>
  <c r="DV50"/>
  <c r="DR51"/>
  <c r="DS51"/>
  <c r="DT51"/>
  <c r="DU51"/>
  <c r="DV51"/>
  <c r="DR52"/>
  <c r="DS52"/>
  <c r="DT52"/>
  <c r="DU52"/>
  <c r="DV52"/>
  <c r="DR53"/>
  <c r="DS53"/>
  <c r="DT53"/>
  <c r="DU53"/>
  <c r="DV53"/>
  <c r="DR54"/>
  <c r="DS54"/>
  <c r="DT54"/>
  <c r="DU54"/>
  <c r="DV54"/>
  <c r="DR55"/>
  <c r="DS55"/>
  <c r="DT55"/>
  <c r="DU55"/>
  <c r="DV55"/>
  <c r="DR56"/>
  <c r="DS56"/>
  <c r="DT56"/>
  <c r="DU56"/>
  <c r="DV56"/>
  <c r="DR57"/>
  <c r="DS57"/>
  <c r="DT57"/>
  <c r="DU57"/>
  <c r="DV57"/>
  <c r="DR58"/>
  <c r="DS58"/>
  <c r="DT58"/>
  <c r="DU58"/>
  <c r="DV58"/>
  <c r="DR59"/>
  <c r="DS59"/>
  <c r="DT59"/>
  <c r="DU59"/>
  <c r="DV59"/>
  <c r="DR60"/>
  <c r="DS60"/>
  <c r="DT60"/>
  <c r="DU60"/>
  <c r="DV60"/>
  <c r="DR61"/>
  <c r="DS61"/>
  <c r="DT61"/>
  <c r="DU61"/>
  <c r="DV61"/>
  <c r="DR62"/>
  <c r="DS62"/>
  <c r="DT62"/>
  <c r="DU62"/>
  <c r="DV62"/>
  <c r="DR63"/>
  <c r="DS63"/>
  <c r="DT63"/>
  <c r="DU63"/>
  <c r="DV63"/>
  <c r="DR64"/>
  <c r="DS64"/>
  <c r="DT64"/>
  <c r="DU64"/>
  <c r="DV64"/>
  <c r="DR65"/>
  <c r="DS65"/>
  <c r="DT65"/>
  <c r="DU65"/>
  <c r="DV65"/>
  <c r="DR66"/>
  <c r="DS66"/>
  <c r="DT66"/>
  <c r="DU66"/>
  <c r="DV66"/>
  <c r="DR67"/>
  <c r="DS67"/>
  <c r="DT67"/>
  <c r="DU67"/>
  <c r="DV67"/>
  <c r="DR68"/>
  <c r="DS68"/>
  <c r="DT68"/>
  <c r="DU68"/>
  <c r="DV68"/>
  <c r="DR69"/>
  <c r="DS69"/>
  <c r="DT69"/>
  <c r="DU69"/>
  <c r="DV69"/>
  <c r="DR70"/>
  <c r="DS70"/>
  <c r="DT70"/>
  <c r="DU70"/>
  <c r="DV70"/>
  <c r="DR71"/>
  <c r="DS71"/>
  <c r="DT71"/>
  <c r="DU71"/>
  <c r="DV71"/>
  <c r="DR72"/>
  <c r="DS72"/>
  <c r="DT72"/>
  <c r="DU72"/>
  <c r="DV72"/>
  <c r="DR73"/>
  <c r="DS73"/>
  <c r="DT73"/>
  <c r="DU73"/>
  <c r="DV73"/>
  <c r="DR74"/>
  <c r="DS74"/>
  <c r="DT74"/>
  <c r="DU74"/>
  <c r="DV74"/>
  <c r="DR75"/>
  <c r="DS75"/>
  <c r="DT75"/>
  <c r="DU75"/>
  <c r="DV75"/>
  <c r="DR76"/>
  <c r="DS76"/>
  <c r="DT76"/>
  <c r="DU76"/>
  <c r="DV76"/>
  <c r="DR77"/>
  <c r="DS77"/>
  <c r="DT77"/>
  <c r="DU77"/>
  <c r="DV77"/>
  <c r="DR78"/>
  <c r="DS78"/>
  <c r="DT78"/>
  <c r="DU78"/>
  <c r="DV78"/>
  <c r="DR79"/>
  <c r="DS79"/>
  <c r="DT79"/>
  <c r="DU79"/>
  <c r="DV79"/>
  <c r="DR80"/>
  <c r="DS80"/>
  <c r="DT80"/>
  <c r="DU80"/>
  <c r="DV80"/>
  <c r="DR81"/>
  <c r="DS81"/>
  <c r="DT81"/>
  <c r="DU81"/>
  <c r="DV81"/>
  <c r="DR82"/>
  <c r="DS82"/>
  <c r="DT82"/>
  <c r="DU82"/>
  <c r="DV82"/>
  <c r="DR83"/>
  <c r="DS83"/>
  <c r="DT83"/>
  <c r="DU83"/>
  <c r="DV83"/>
  <c r="DR84"/>
  <c r="DS84"/>
  <c r="DT84"/>
  <c r="DU84"/>
  <c r="DV84"/>
  <c r="DR85"/>
  <c r="DS85"/>
  <c r="DT85"/>
  <c r="DU85"/>
  <c r="DV85"/>
  <c r="DR86"/>
  <c r="DS86"/>
  <c r="DT86"/>
  <c r="DU86"/>
  <c r="DV86"/>
  <c r="DR87"/>
  <c r="DS87"/>
  <c r="DT87"/>
  <c r="DU87"/>
  <c r="DV87"/>
  <c r="DR88"/>
  <c r="DS88"/>
  <c r="DT88"/>
  <c r="DU88"/>
  <c r="DV88"/>
  <c r="DR89"/>
  <c r="DS89"/>
  <c r="DT89"/>
  <c r="DU89"/>
  <c r="DV89"/>
  <c r="DR90"/>
  <c r="DS90"/>
  <c r="DT90"/>
  <c r="DU90"/>
  <c r="DV90"/>
  <c r="DR91"/>
  <c r="DS91"/>
  <c r="DT91"/>
  <c r="DU91"/>
  <c r="DV91"/>
  <c r="DR92"/>
  <c r="DS92"/>
  <c r="DT92"/>
  <c r="DU92"/>
  <c r="DV92"/>
  <c r="DR93"/>
  <c r="DS93"/>
  <c r="DT93"/>
  <c r="DU93"/>
  <c r="DV93"/>
  <c r="DR94"/>
  <c r="DS94"/>
  <c r="DT94"/>
  <c r="DU94"/>
  <c r="DV94"/>
  <c r="DR95"/>
  <c r="DS95"/>
  <c r="DT95"/>
  <c r="DU95"/>
  <c r="DV95"/>
  <c r="DR96"/>
  <c r="DS96"/>
  <c r="DT96"/>
  <c r="DU96"/>
  <c r="DV96"/>
  <c r="DR97"/>
  <c r="DS97"/>
  <c r="DT97"/>
  <c r="DU97"/>
  <c r="DV97"/>
  <c r="DR98"/>
  <c r="DS98"/>
  <c r="DT98"/>
  <c r="DU98"/>
  <c r="DV98"/>
  <c r="DR99"/>
  <c r="DS99"/>
  <c r="DT99"/>
  <c r="DU99"/>
  <c r="DV99"/>
  <c r="DR100"/>
  <c r="DS100"/>
  <c r="DT100"/>
  <c r="DU100"/>
  <c r="DV100"/>
  <c r="DR101"/>
  <c r="DS101"/>
  <c r="DT101"/>
  <c r="DU101"/>
  <c r="DV101"/>
  <c r="DR102"/>
  <c r="DS102"/>
  <c r="DT102"/>
  <c r="DU102"/>
  <c r="DV102"/>
  <c r="DR103"/>
  <c r="DS103"/>
  <c r="DT103"/>
  <c r="DU103"/>
  <c r="DV103"/>
  <c r="DR104"/>
  <c r="DS104"/>
  <c r="DT104"/>
  <c r="DU104"/>
  <c r="DV104"/>
  <c r="DR105"/>
  <c r="DS105"/>
  <c r="DT105"/>
  <c r="DU105"/>
  <c r="DV105"/>
  <c r="DR106"/>
  <c r="DS106"/>
  <c r="DT106"/>
  <c r="DU106"/>
  <c r="DV106"/>
  <c r="DL19"/>
  <c r="DN19"/>
  <c r="DO19"/>
  <c r="DL20"/>
  <c r="DN20"/>
  <c r="DO20"/>
  <c r="DL21"/>
  <c r="DN21"/>
  <c r="DO21"/>
  <c r="DL22"/>
  <c r="DN22"/>
  <c r="DO22"/>
  <c r="DL23"/>
  <c r="DN23"/>
  <c r="DO23"/>
  <c r="DL24"/>
  <c r="DN24"/>
  <c r="DO24"/>
  <c r="DL25"/>
  <c r="DN25"/>
  <c r="DO25"/>
  <c r="DL26"/>
  <c r="DN26"/>
  <c r="DO26"/>
  <c r="DL27"/>
  <c r="DN27"/>
  <c r="DO27"/>
  <c r="DL28"/>
  <c r="DN28"/>
  <c r="DO28"/>
  <c r="DL29"/>
  <c r="DN29"/>
  <c r="DO29"/>
  <c r="DL30"/>
  <c r="DN30"/>
  <c r="DO30"/>
  <c r="DL31"/>
  <c r="DN31"/>
  <c r="DO31"/>
  <c r="DL32"/>
  <c r="DN32"/>
  <c r="DO32"/>
  <c r="DL33"/>
  <c r="DN33"/>
  <c r="DO33"/>
  <c r="DL34"/>
  <c r="DN34"/>
  <c r="DO34"/>
  <c r="DL35"/>
  <c r="DN35"/>
  <c r="DO35"/>
  <c r="DL36"/>
  <c r="DN36"/>
  <c r="DO36"/>
  <c r="DL37"/>
  <c r="DN37"/>
  <c r="DO37"/>
  <c r="DL38"/>
  <c r="DN38"/>
  <c r="DO38"/>
  <c r="DL39"/>
  <c r="DN39"/>
  <c r="DO39"/>
  <c r="DL40"/>
  <c r="DN40"/>
  <c r="DO40"/>
  <c r="DL41"/>
  <c r="DN41"/>
  <c r="DO41"/>
  <c r="DL42"/>
  <c r="DN42"/>
  <c r="DO42"/>
  <c r="DL43"/>
  <c r="DN43"/>
  <c r="DO43"/>
  <c r="DL44"/>
  <c r="DN44"/>
  <c r="DO44"/>
  <c r="DL45"/>
  <c r="DN45"/>
  <c r="DO45"/>
  <c r="DL46"/>
  <c r="DN46"/>
  <c r="DO46"/>
  <c r="DL47"/>
  <c r="DN47"/>
  <c r="DO47"/>
  <c r="DL48"/>
  <c r="DN48"/>
  <c r="DO48"/>
  <c r="DL49"/>
  <c r="DN49"/>
  <c r="DO49"/>
  <c r="DL50"/>
  <c r="DN50"/>
  <c r="DO50"/>
  <c r="DL51"/>
  <c r="DN51"/>
  <c r="DO51"/>
  <c r="DL52"/>
  <c r="DN52"/>
  <c r="DO52"/>
  <c r="DL53"/>
  <c r="DN53"/>
  <c r="DO53"/>
  <c r="DL54"/>
  <c r="DN54"/>
  <c r="DO54"/>
  <c r="DL55"/>
  <c r="DN55"/>
  <c r="DO55"/>
  <c r="DL56"/>
  <c r="DN56"/>
  <c r="DO56"/>
  <c r="DL57"/>
  <c r="DN57"/>
  <c r="DO57"/>
  <c r="DL58"/>
  <c r="DN58"/>
  <c r="DO58"/>
  <c r="DL59"/>
  <c r="DN59"/>
  <c r="DO59"/>
  <c r="DL60"/>
  <c r="DN60"/>
  <c r="DO60"/>
  <c r="DL61"/>
  <c r="DN61"/>
  <c r="DO61"/>
  <c r="DL62"/>
  <c r="DN62"/>
  <c r="DO62"/>
  <c r="DL63"/>
  <c r="DN63"/>
  <c r="DO63"/>
  <c r="DL64"/>
  <c r="DN64"/>
  <c r="DO64"/>
  <c r="DL65"/>
  <c r="DN65"/>
  <c r="DO65"/>
  <c r="DL66"/>
  <c r="DN66"/>
  <c r="DO66"/>
  <c r="DL67"/>
  <c r="DN67"/>
  <c r="DO67"/>
  <c r="DL68"/>
  <c r="DN68"/>
  <c r="DO68"/>
  <c r="DL69"/>
  <c r="DN69"/>
  <c r="DO69"/>
  <c r="DL70"/>
  <c r="DN70"/>
  <c r="DO70"/>
  <c r="DL71"/>
  <c r="DN71"/>
  <c r="DO71"/>
  <c r="DL72"/>
  <c r="DN72"/>
  <c r="DO72"/>
  <c r="DL73"/>
  <c r="DN73"/>
  <c r="DO73"/>
  <c r="DL74"/>
  <c r="DN74"/>
  <c r="DO74"/>
  <c r="DL75"/>
  <c r="DN75"/>
  <c r="DO75"/>
  <c r="DL76"/>
  <c r="DN76"/>
  <c r="DO76"/>
  <c r="DL77"/>
  <c r="DN77"/>
  <c r="DO77"/>
  <c r="DL78"/>
  <c r="DN78"/>
  <c r="DO78"/>
  <c r="DL79"/>
  <c r="DN79"/>
  <c r="DO79"/>
  <c r="DL80"/>
  <c r="DN80"/>
  <c r="DO80"/>
  <c r="DL81"/>
  <c r="DN81"/>
  <c r="DO81"/>
  <c r="DL82"/>
  <c r="DN82"/>
  <c r="DO82"/>
  <c r="DL83"/>
  <c r="DN83"/>
  <c r="DO83"/>
  <c r="DL84"/>
  <c r="DN84"/>
  <c r="DO84"/>
  <c r="DL85"/>
  <c r="DN85"/>
  <c r="DO85"/>
  <c r="DL86"/>
  <c r="DN86"/>
  <c r="DO86"/>
  <c r="DL87"/>
  <c r="DN87"/>
  <c r="DO87"/>
  <c r="DL88"/>
  <c r="DN88"/>
  <c r="DO88"/>
  <c r="DL89"/>
  <c r="DN89"/>
  <c r="DO89"/>
  <c r="DL90"/>
  <c r="DN90"/>
  <c r="DO90"/>
  <c r="DL91"/>
  <c r="DN91"/>
  <c r="DO91"/>
  <c r="DL92"/>
  <c r="DN92"/>
  <c r="DO92"/>
  <c r="DL93"/>
  <c r="DN93"/>
  <c r="DO93"/>
  <c r="DL94"/>
  <c r="DN94"/>
  <c r="DO94"/>
  <c r="DL95"/>
  <c r="DN95"/>
  <c r="DO95"/>
  <c r="DL96"/>
  <c r="DN96"/>
  <c r="DO96"/>
  <c r="DL97"/>
  <c r="DN97"/>
  <c r="DO97"/>
  <c r="DL98"/>
  <c r="DN98"/>
  <c r="DO98"/>
  <c r="DL99"/>
  <c r="DN99"/>
  <c r="DO99"/>
  <c r="DL100"/>
  <c r="DN100"/>
  <c r="DO100"/>
  <c r="DL101"/>
  <c r="DN101"/>
  <c r="DO101"/>
  <c r="DL102"/>
  <c r="DN102"/>
  <c r="DO102"/>
  <c r="DL103"/>
  <c r="DN103"/>
  <c r="DO103"/>
  <c r="DL104"/>
  <c r="DN104"/>
  <c r="DO104"/>
  <c r="DL105"/>
  <c r="DN105"/>
  <c r="DO105"/>
  <c r="DL106"/>
  <c r="DN106"/>
  <c r="DO106"/>
  <c r="N61" i="7"/>
  <c r="O61"/>
  <c r="P61"/>
  <c r="Q61"/>
  <c r="M61"/>
  <c r="N59"/>
  <c r="O59"/>
  <c r="P59"/>
  <c r="Q59"/>
  <c r="M59"/>
  <c r="DF8" i="8"/>
  <c r="DH8"/>
  <c r="DI8"/>
  <c r="DX8"/>
  <c r="DY8"/>
  <c r="DZ8"/>
  <c r="EA8"/>
  <c r="EB8"/>
  <c r="DF9"/>
  <c r="DH9"/>
  <c r="DI9"/>
  <c r="DX9"/>
  <c r="DY9"/>
  <c r="DZ9"/>
  <c r="EA9"/>
  <c r="EB9"/>
  <c r="DF10"/>
  <c r="DH10"/>
  <c r="DI10"/>
  <c r="DX10"/>
  <c r="DY10"/>
  <c r="DZ10"/>
  <c r="EA10"/>
  <c r="EB10"/>
  <c r="DF11"/>
  <c r="DH11"/>
  <c r="DI11"/>
  <c r="DX11"/>
  <c r="DY11"/>
  <c r="DZ11"/>
  <c r="EA11"/>
  <c r="EB11"/>
  <c r="DF12"/>
  <c r="DH12"/>
  <c r="DI12"/>
  <c r="DX12"/>
  <c r="DY12"/>
  <c r="DZ12"/>
  <c r="EA12"/>
  <c r="EB12"/>
  <c r="DF13"/>
  <c r="DH13"/>
  <c r="DI13"/>
  <c r="DX13"/>
  <c r="DY13"/>
  <c r="DZ13"/>
  <c r="EA13"/>
  <c r="EB13"/>
  <c r="DF14"/>
  <c r="DH14"/>
  <c r="DI14"/>
  <c r="DF15"/>
  <c r="DH15"/>
  <c r="DI15"/>
  <c r="DX15"/>
  <c r="DY15"/>
  <c r="DZ15"/>
  <c r="EA15"/>
  <c r="EB15"/>
  <c r="DF16"/>
  <c r="DH16"/>
  <c r="DX16"/>
  <c r="DY16"/>
  <c r="DZ16"/>
  <c r="EA16"/>
  <c r="EB16"/>
  <c r="DF17"/>
  <c r="DH17"/>
  <c r="DI17"/>
  <c r="DF18"/>
  <c r="DH18"/>
  <c r="DI18"/>
  <c r="DX18"/>
  <c r="DY18"/>
  <c r="DZ18"/>
  <c r="EA18"/>
  <c r="EB18"/>
  <c r="DF19"/>
  <c r="DH19"/>
  <c r="DI19"/>
  <c r="DX19"/>
  <c r="DY19"/>
  <c r="DZ19"/>
  <c r="EA19"/>
  <c r="EB19"/>
  <c r="DF20"/>
  <c r="DH20"/>
  <c r="DI20"/>
  <c r="DX20"/>
  <c r="DY20"/>
  <c r="DZ20"/>
  <c r="EA20"/>
  <c r="EB20"/>
  <c r="DF21"/>
  <c r="DH21"/>
  <c r="DI21"/>
  <c r="DX21"/>
  <c r="DY21"/>
  <c r="DZ21"/>
  <c r="EA21"/>
  <c r="EB21"/>
  <c r="DF22"/>
  <c r="DH22"/>
  <c r="DI22"/>
  <c r="DX22"/>
  <c r="DY22"/>
  <c r="DZ22"/>
  <c r="EA22"/>
  <c r="EB22"/>
  <c r="DF23"/>
  <c r="DH23"/>
  <c r="DI23"/>
  <c r="DX23"/>
  <c r="DY23"/>
  <c r="DZ23"/>
  <c r="EA23"/>
  <c r="EB23"/>
  <c r="DF24"/>
  <c r="DH24"/>
  <c r="DI24"/>
  <c r="DX24"/>
  <c r="DY24"/>
  <c r="DZ24"/>
  <c r="EA24"/>
  <c r="EB24"/>
  <c r="DF25"/>
  <c r="DH25"/>
  <c r="DI25"/>
  <c r="DX25"/>
  <c r="DY25"/>
  <c r="DZ25"/>
  <c r="EA25"/>
  <c r="EB25"/>
  <c r="DF26"/>
  <c r="DH26"/>
  <c r="DI26"/>
  <c r="DX26"/>
  <c r="DY26"/>
  <c r="DZ26"/>
  <c r="EA26"/>
  <c r="EB26"/>
  <c r="DF27"/>
  <c r="DH27"/>
  <c r="DI27"/>
  <c r="DX27"/>
  <c r="DY27"/>
  <c r="DZ27"/>
  <c r="EA27"/>
  <c r="EB27"/>
  <c r="DF28"/>
  <c r="DH28"/>
  <c r="DI28"/>
  <c r="DX28"/>
  <c r="DY28"/>
  <c r="DZ28"/>
  <c r="EA28"/>
  <c r="EB28"/>
  <c r="DF29"/>
  <c r="DH29"/>
  <c r="DI29"/>
  <c r="DX29"/>
  <c r="DY29"/>
  <c r="DZ29"/>
  <c r="EA29"/>
  <c r="EB29"/>
  <c r="DF30"/>
  <c r="DH30"/>
  <c r="DI30"/>
  <c r="DX30"/>
  <c r="DY30"/>
  <c r="DZ30"/>
  <c r="EA30"/>
  <c r="EB30"/>
  <c r="DF31"/>
  <c r="DH31"/>
  <c r="DI31"/>
  <c r="DX31"/>
  <c r="DY31"/>
  <c r="DZ31"/>
  <c r="EA31"/>
  <c r="EB31"/>
  <c r="DF32"/>
  <c r="DH32"/>
  <c r="DI32"/>
  <c r="DX32"/>
  <c r="DY32"/>
  <c r="DZ32"/>
  <c r="EA32"/>
  <c r="EB32"/>
  <c r="DF33"/>
  <c r="DH33"/>
  <c r="DI33"/>
  <c r="DX33"/>
  <c r="DY33"/>
  <c r="DZ33"/>
  <c r="EA33"/>
  <c r="EB33"/>
  <c r="DF34"/>
  <c r="DH34"/>
  <c r="DI34"/>
  <c r="DX34"/>
  <c r="DY34"/>
  <c r="DZ34"/>
  <c r="EA34"/>
  <c r="EB34"/>
  <c r="DF35"/>
  <c r="DH35"/>
  <c r="DI35"/>
  <c r="DX35"/>
  <c r="DY35"/>
  <c r="DZ35"/>
  <c r="EA35"/>
  <c r="EB35"/>
  <c r="DF36"/>
  <c r="DH36"/>
  <c r="DI36"/>
  <c r="DX36"/>
  <c r="DY36"/>
  <c r="DZ36"/>
  <c r="EA36"/>
  <c r="EB36"/>
  <c r="DF37"/>
  <c r="DH37"/>
  <c r="DI37"/>
  <c r="DX37"/>
  <c r="DY37"/>
  <c r="DZ37"/>
  <c r="EA37"/>
  <c r="EB37"/>
  <c r="DF38"/>
  <c r="DH38"/>
  <c r="DI38"/>
  <c r="DX38"/>
  <c r="DY38"/>
  <c r="DZ38"/>
  <c r="EA38"/>
  <c r="EB38"/>
  <c r="DF39"/>
  <c r="DH39"/>
  <c r="DI39"/>
  <c r="DX39"/>
  <c r="DY39"/>
  <c r="DZ39"/>
  <c r="EA39"/>
  <c r="EB39"/>
  <c r="DF40"/>
  <c r="DH40"/>
  <c r="DI40"/>
  <c r="DX40"/>
  <c r="DY40"/>
  <c r="DZ40"/>
  <c r="EA40"/>
  <c r="EB40"/>
  <c r="DF41"/>
  <c r="DH41"/>
  <c r="DI41"/>
  <c r="DX41"/>
  <c r="DY41"/>
  <c r="DZ41"/>
  <c r="EA41"/>
  <c r="EB41"/>
  <c r="DF42"/>
  <c r="DH42"/>
  <c r="DI42"/>
  <c r="DX42"/>
  <c r="DY42"/>
  <c r="DZ42"/>
  <c r="EA42"/>
  <c r="EB42"/>
  <c r="DF43"/>
  <c r="DH43"/>
  <c r="DI43"/>
  <c r="DX43"/>
  <c r="DY43"/>
  <c r="DZ43"/>
  <c r="EA43"/>
  <c r="EB43"/>
  <c r="DF44"/>
  <c r="DH44"/>
  <c r="DI44"/>
  <c r="DX44"/>
  <c r="DY44"/>
  <c r="DZ44"/>
  <c r="EA44"/>
  <c r="EB44"/>
  <c r="DF45"/>
  <c r="DH45"/>
  <c r="DI45"/>
  <c r="DX45"/>
  <c r="DY45"/>
  <c r="DZ45"/>
  <c r="EA45"/>
  <c r="EB45"/>
  <c r="DF46"/>
  <c r="DH46"/>
  <c r="DI46"/>
  <c r="DX46"/>
  <c r="DY46"/>
  <c r="DZ46"/>
  <c r="EA46"/>
  <c r="EB46"/>
  <c r="DF47"/>
  <c r="DH47"/>
  <c r="DI47"/>
  <c r="DX47"/>
  <c r="DY47"/>
  <c r="DZ47"/>
  <c r="EA47"/>
  <c r="EB47"/>
  <c r="DF48"/>
  <c r="DH48"/>
  <c r="DI48"/>
  <c r="DX48"/>
  <c r="DY48"/>
  <c r="DZ48"/>
  <c r="EA48"/>
  <c r="EB48"/>
  <c r="DF49"/>
  <c r="DH49"/>
  <c r="DI49"/>
  <c r="DX49"/>
  <c r="DY49"/>
  <c r="DZ49"/>
  <c r="EA49"/>
  <c r="EB49"/>
  <c r="DF50"/>
  <c r="DH50"/>
  <c r="DI50"/>
  <c r="DX50"/>
  <c r="DY50"/>
  <c r="DZ50"/>
  <c r="EA50"/>
  <c r="EB50"/>
  <c r="DF51"/>
  <c r="DH51"/>
  <c r="DI51"/>
  <c r="DX51"/>
  <c r="DY51"/>
  <c r="DZ51"/>
  <c r="EA51"/>
  <c r="EB51"/>
  <c r="DF52"/>
  <c r="DH52"/>
  <c r="DI52"/>
  <c r="DX52"/>
  <c r="DY52"/>
  <c r="DZ52"/>
  <c r="EA52"/>
  <c r="EB52"/>
  <c r="DF53"/>
  <c r="DH53"/>
  <c r="DI53"/>
  <c r="DX53"/>
  <c r="DY53"/>
  <c r="DZ53"/>
  <c r="EA53"/>
  <c r="EB53"/>
  <c r="DF54"/>
  <c r="DH54"/>
  <c r="DI54"/>
  <c r="DX54"/>
  <c r="DY54"/>
  <c r="DZ54"/>
  <c r="EA54"/>
  <c r="EB54"/>
  <c r="DF55"/>
  <c r="DH55"/>
  <c r="DI55"/>
  <c r="DX55"/>
  <c r="DY55"/>
  <c r="DZ55"/>
  <c r="EA55"/>
  <c r="EB55"/>
  <c r="DF56"/>
  <c r="DH56"/>
  <c r="DI56"/>
  <c r="DX56"/>
  <c r="DY56"/>
  <c r="DZ56"/>
  <c r="EA56"/>
  <c r="EB56"/>
  <c r="DF57"/>
  <c r="DH57"/>
  <c r="DI57"/>
  <c r="DX57"/>
  <c r="DY57"/>
  <c r="DZ57"/>
  <c r="EA57"/>
  <c r="EB57"/>
  <c r="DF58"/>
  <c r="DH58"/>
  <c r="DI58"/>
  <c r="DX58"/>
  <c r="DY58"/>
  <c r="DZ58"/>
  <c r="EA58"/>
  <c r="EB58"/>
  <c r="DF59"/>
  <c r="DH59"/>
  <c r="DI59"/>
  <c r="DX59"/>
  <c r="DY59"/>
  <c r="DZ59"/>
  <c r="EA59"/>
  <c r="EB59"/>
  <c r="DF60"/>
  <c r="DH60"/>
  <c r="DI60"/>
  <c r="DX60"/>
  <c r="DY60"/>
  <c r="DZ60"/>
  <c r="EA60"/>
  <c r="EB60"/>
  <c r="DF61"/>
  <c r="DH61"/>
  <c r="DI61"/>
  <c r="DX61"/>
  <c r="DY61"/>
  <c r="DZ61"/>
  <c r="EA61"/>
  <c r="EB61"/>
  <c r="DF62"/>
  <c r="DH62"/>
  <c r="DI62"/>
  <c r="DX62"/>
  <c r="DY62"/>
  <c r="DZ62"/>
  <c r="EA62"/>
  <c r="EB62"/>
  <c r="DF63"/>
  <c r="DH63"/>
  <c r="DI63"/>
  <c r="DX63"/>
  <c r="DY63"/>
  <c r="DZ63"/>
  <c r="EA63"/>
  <c r="EB63"/>
  <c r="DF64"/>
  <c r="DH64"/>
  <c r="DI64"/>
  <c r="DX64"/>
  <c r="DY64"/>
  <c r="DZ64"/>
  <c r="EA64"/>
  <c r="EB64"/>
  <c r="DF65"/>
  <c r="DH65"/>
  <c r="DI65"/>
  <c r="DX65"/>
  <c r="DY65"/>
  <c r="DZ65"/>
  <c r="EA65"/>
  <c r="EB65"/>
  <c r="DF66"/>
  <c r="DH66"/>
  <c r="DI66"/>
  <c r="DX66"/>
  <c r="DY66"/>
  <c r="DZ66"/>
  <c r="EA66"/>
  <c r="EB66"/>
  <c r="DF67"/>
  <c r="DH67"/>
  <c r="DI67"/>
  <c r="DX67"/>
  <c r="DY67"/>
  <c r="DZ67"/>
  <c r="EA67"/>
  <c r="EB67"/>
  <c r="DF68"/>
  <c r="DH68"/>
  <c r="DI68"/>
  <c r="DX68"/>
  <c r="DY68"/>
  <c r="DZ68"/>
  <c r="EA68"/>
  <c r="EB68"/>
  <c r="DF69"/>
  <c r="DH69"/>
  <c r="DI69"/>
  <c r="DX69"/>
  <c r="DY69"/>
  <c r="DZ69"/>
  <c r="EA69"/>
  <c r="EB69"/>
  <c r="DF70"/>
  <c r="DH70"/>
  <c r="DI70"/>
  <c r="DX70"/>
  <c r="DY70"/>
  <c r="DZ70"/>
  <c r="EA70"/>
  <c r="EB70"/>
  <c r="DF71"/>
  <c r="DH71"/>
  <c r="DI71"/>
  <c r="DX71"/>
  <c r="DY71"/>
  <c r="DZ71"/>
  <c r="EA71"/>
  <c r="EB71"/>
  <c r="DF72"/>
  <c r="DH72"/>
  <c r="DI72"/>
  <c r="DX72"/>
  <c r="DY72"/>
  <c r="DZ72"/>
  <c r="EA72"/>
  <c r="EB72"/>
  <c r="DF73"/>
  <c r="DH73"/>
  <c r="DI73"/>
  <c r="DX73"/>
  <c r="DY73"/>
  <c r="DZ73"/>
  <c r="EA73"/>
  <c r="EB73"/>
  <c r="DF74"/>
  <c r="DH74"/>
  <c r="DI74"/>
  <c r="DX74"/>
  <c r="DY74"/>
  <c r="DZ74"/>
  <c r="EA74"/>
  <c r="EB74"/>
  <c r="DF75"/>
  <c r="DH75"/>
  <c r="DI75"/>
  <c r="DX75"/>
  <c r="DY75"/>
  <c r="DZ75"/>
  <c r="EA75"/>
  <c r="EB75"/>
  <c r="DF76"/>
  <c r="DH76"/>
  <c r="DI76"/>
  <c r="DX76"/>
  <c r="DY76"/>
  <c r="DZ76"/>
  <c r="EA76"/>
  <c r="EB76"/>
  <c r="DF77"/>
  <c r="DH77"/>
  <c r="DI77"/>
  <c r="DX77"/>
  <c r="DY77"/>
  <c r="DZ77"/>
  <c r="EA77"/>
  <c r="EB77"/>
  <c r="DF78"/>
  <c r="DH78"/>
  <c r="DI78"/>
  <c r="DX78"/>
  <c r="DY78"/>
  <c r="DZ78"/>
  <c r="EA78"/>
  <c r="EB78"/>
  <c r="DF79"/>
  <c r="DH79"/>
  <c r="DI79"/>
  <c r="DX79"/>
  <c r="DY79"/>
  <c r="DZ79"/>
  <c r="EA79"/>
  <c r="EB79"/>
  <c r="DF80"/>
  <c r="DH80"/>
  <c r="DI80"/>
  <c r="DX80"/>
  <c r="DY80"/>
  <c r="DZ80"/>
  <c r="EA80"/>
  <c r="EB80"/>
  <c r="DF81"/>
  <c r="DH81"/>
  <c r="DI81"/>
  <c r="DX81"/>
  <c r="DY81"/>
  <c r="DZ81"/>
  <c r="EA81"/>
  <c r="EB81"/>
  <c r="DF82"/>
  <c r="DH82"/>
  <c r="DI82"/>
  <c r="DX82"/>
  <c r="DY82"/>
  <c r="DZ82"/>
  <c r="EA82"/>
  <c r="EB82"/>
  <c r="DF83"/>
  <c r="DH83"/>
  <c r="DI83"/>
  <c r="DX83"/>
  <c r="DY83"/>
  <c r="DZ83"/>
  <c r="EA83"/>
  <c r="EB83"/>
  <c r="DF84"/>
  <c r="DH84"/>
  <c r="DI84"/>
  <c r="DX84"/>
  <c r="DY84"/>
  <c r="DZ84"/>
  <c r="EA84"/>
  <c r="EB84"/>
  <c r="DF85"/>
  <c r="DH85"/>
  <c r="DI85"/>
  <c r="DX85"/>
  <c r="DY85"/>
  <c r="DZ85"/>
  <c r="EA85"/>
  <c r="EB85"/>
  <c r="DF86"/>
  <c r="DH86"/>
  <c r="DI86"/>
  <c r="DX86"/>
  <c r="DY86"/>
  <c r="DZ86"/>
  <c r="EA86"/>
  <c r="EB86"/>
  <c r="DF87"/>
  <c r="DH87"/>
  <c r="DI87"/>
  <c r="DX87"/>
  <c r="DY87"/>
  <c r="DZ87"/>
  <c r="EA87"/>
  <c r="EB87"/>
  <c r="DF88"/>
  <c r="DH88"/>
  <c r="DI88"/>
  <c r="DX88"/>
  <c r="DY88"/>
  <c r="DZ88"/>
  <c r="EA88"/>
  <c r="EB88"/>
  <c r="DF89"/>
  <c r="DH89"/>
  <c r="DI89"/>
  <c r="DX89"/>
  <c r="DY89"/>
  <c r="DZ89"/>
  <c r="EA89"/>
  <c r="EB89"/>
  <c r="DF90"/>
  <c r="DH90"/>
  <c r="DI90"/>
  <c r="DX90"/>
  <c r="DY90"/>
  <c r="DZ90"/>
  <c r="EA90"/>
  <c r="EB90"/>
  <c r="DF91"/>
  <c r="DH91"/>
  <c r="DI91"/>
  <c r="DX91"/>
  <c r="DY91"/>
  <c r="DZ91"/>
  <c r="EA91"/>
  <c r="EB91"/>
  <c r="DF92"/>
  <c r="DH92"/>
  <c r="DI92"/>
  <c r="DX92"/>
  <c r="DY92"/>
  <c r="DZ92"/>
  <c r="EA92"/>
  <c r="EB92"/>
  <c r="DF93"/>
  <c r="DH93"/>
  <c r="DI93"/>
  <c r="DX93"/>
  <c r="DY93"/>
  <c r="DZ93"/>
  <c r="EA93"/>
  <c r="EB93"/>
  <c r="DF94"/>
  <c r="DH94"/>
  <c r="DI94"/>
  <c r="DX94"/>
  <c r="DY94"/>
  <c r="DZ94"/>
  <c r="EA94"/>
  <c r="EB94"/>
  <c r="DF95"/>
  <c r="DH95"/>
  <c r="DI95"/>
  <c r="DX95"/>
  <c r="DY95"/>
  <c r="DZ95"/>
  <c r="EA95"/>
  <c r="EB95"/>
  <c r="DF96"/>
  <c r="DH96"/>
  <c r="DI96"/>
  <c r="DX96"/>
  <c r="DY96"/>
  <c r="DZ96"/>
  <c r="EA96"/>
  <c r="EB96"/>
  <c r="DF97"/>
  <c r="DH97"/>
  <c r="DI97"/>
  <c r="DX97"/>
  <c r="DY97"/>
  <c r="DZ97"/>
  <c r="EA97"/>
  <c r="EB97"/>
  <c r="DF98"/>
  <c r="DH98"/>
  <c r="DI98"/>
  <c r="DX98"/>
  <c r="DY98"/>
  <c r="DZ98"/>
  <c r="EA98"/>
  <c r="EB98"/>
  <c r="DF99"/>
  <c r="DH99"/>
  <c r="DI99"/>
  <c r="DX99"/>
  <c r="DY99"/>
  <c r="DZ99"/>
  <c r="EA99"/>
  <c r="EB99"/>
  <c r="DF100"/>
  <c r="DH100"/>
  <c r="DI100"/>
  <c r="DX100"/>
  <c r="DY100"/>
  <c r="DZ100"/>
  <c r="EA100"/>
  <c r="EB100"/>
  <c r="DF101"/>
  <c r="DH101"/>
  <c r="DI101"/>
  <c r="DX101"/>
  <c r="DY101"/>
  <c r="DZ101"/>
  <c r="EA101"/>
  <c r="EB101"/>
  <c r="DF102"/>
  <c r="DH102"/>
  <c r="DI102"/>
  <c r="DX102"/>
  <c r="DY102"/>
  <c r="DZ102"/>
  <c r="EA102"/>
  <c r="EB102"/>
  <c r="DF103"/>
  <c r="DH103"/>
  <c r="DI103"/>
  <c r="DX103"/>
  <c r="DY103"/>
  <c r="DZ103"/>
  <c r="EA103"/>
  <c r="EB103"/>
  <c r="DF104"/>
  <c r="DH104"/>
  <c r="DI104"/>
  <c r="DX104"/>
  <c r="DY104"/>
  <c r="DZ104"/>
  <c r="EA104"/>
  <c r="EB104"/>
  <c r="DF105"/>
  <c r="DH105"/>
  <c r="DI105"/>
  <c r="DX105"/>
  <c r="DY105"/>
  <c r="DZ105"/>
  <c r="EA105"/>
  <c r="EB105"/>
  <c r="DF106"/>
  <c r="DH106"/>
  <c r="DI106"/>
  <c r="DX106"/>
  <c r="DY106"/>
  <c r="DZ106"/>
  <c r="EA106"/>
  <c r="EB106"/>
  <c r="EB7"/>
  <c r="DP7" i="246" s="1"/>
  <c r="Q62" i="7"/>
  <c r="EA7" i="8"/>
  <c r="DO7" i="246" s="1"/>
  <c r="DZ7" i="8"/>
  <c r="DN7" i="246" s="1"/>
  <c r="O62" i="7"/>
  <c r="DY7" i="8"/>
  <c r="DM7" i="246" s="1"/>
  <c r="N62" i="7"/>
  <c r="DX7" i="8"/>
  <c r="DL7" i="246" s="1"/>
  <c r="M62" i="7"/>
  <c r="Q58"/>
  <c r="Q60" s="1"/>
  <c r="DI7" i="8"/>
  <c r="CW7" i="246" s="1"/>
  <c r="P58" i="7"/>
  <c r="P60" s="1"/>
  <c r="DH7" i="8"/>
  <c r="CV7" i="246" s="1"/>
  <c r="O58" i="7"/>
  <c r="N58"/>
  <c r="N60" s="1"/>
  <c r="DF7" i="8"/>
  <c r="CT7" i="246" s="1"/>
  <c r="C316" i="38"/>
  <c r="B110"/>
  <c r="B111" s="1"/>
  <c r="B105"/>
  <c r="B106" s="1"/>
  <c r="B236"/>
  <c r="B237" s="1"/>
  <c r="B231"/>
  <c r="B232" s="1"/>
  <c r="B248"/>
  <c r="B249" s="1"/>
  <c r="B250" s="1"/>
  <c r="B251" s="1"/>
  <c r="B241"/>
  <c r="B242" s="1"/>
  <c r="B243" s="1"/>
  <c r="B244" s="1"/>
  <c r="B223"/>
  <c r="B224" s="1"/>
  <c r="B225" s="1"/>
  <c r="B226" s="1"/>
  <c r="B227" s="1"/>
  <c r="B215"/>
  <c r="B216" s="1"/>
  <c r="B217" s="1"/>
  <c r="B218" s="1"/>
  <c r="B219" s="1"/>
  <c r="B204"/>
  <c r="B205" s="1"/>
  <c r="B199"/>
  <c r="B200" s="1"/>
  <c r="B180"/>
  <c r="B181" s="1"/>
  <c r="B182" s="1"/>
  <c r="B183" s="1"/>
  <c r="B184" s="1"/>
  <c r="B185" s="1"/>
  <c r="B186" s="1"/>
  <c r="B187" s="1"/>
  <c r="B188" s="1"/>
  <c r="B189" s="1"/>
  <c r="B190" s="1"/>
  <c r="B191" s="1"/>
  <c r="B192" s="1"/>
  <c r="B193" s="1"/>
  <c r="B194" s="1"/>
  <c r="B195" s="1"/>
  <c r="B161"/>
  <c r="B162" s="1"/>
  <c r="B163" s="1"/>
  <c r="B164" s="1"/>
  <c r="B165" s="1"/>
  <c r="B166" s="1"/>
  <c r="B167" s="1"/>
  <c r="B168" s="1"/>
  <c r="B169" s="1"/>
  <c r="B170" s="1"/>
  <c r="B171" s="1"/>
  <c r="B172" s="1"/>
  <c r="B173" s="1"/>
  <c r="B174" s="1"/>
  <c r="B175" s="1"/>
  <c r="B176" s="1"/>
  <c r="B148"/>
  <c r="B149" s="1"/>
  <c r="B150" s="1"/>
  <c r="B151" s="1"/>
  <c r="B152" s="1"/>
  <c r="B153" s="1"/>
  <c r="B154" s="1"/>
  <c r="B155" s="1"/>
  <c r="B156" s="1"/>
  <c r="B157" s="1"/>
  <c r="B136"/>
  <c r="B137" s="1"/>
  <c r="B138" s="1"/>
  <c r="B139" s="1"/>
  <c r="B140" s="1"/>
  <c r="B141" s="1"/>
  <c r="B142" s="1"/>
  <c r="B143" s="1"/>
  <c r="B144" s="1"/>
  <c r="B129"/>
  <c r="B122"/>
  <c r="B123" s="1"/>
  <c r="B124" s="1"/>
  <c r="B125" s="1"/>
  <c r="B115"/>
  <c r="B116" s="1"/>
  <c r="B117" s="1"/>
  <c r="B118" s="1"/>
  <c r="B97"/>
  <c r="B98" s="1"/>
  <c r="B99" s="1"/>
  <c r="B100" s="1"/>
  <c r="B101" s="1"/>
  <c r="B89"/>
  <c r="B90" s="1"/>
  <c r="B91" s="1"/>
  <c r="B92" s="1"/>
  <c r="B93" s="1"/>
  <c r="B78"/>
  <c r="B79" s="1"/>
  <c r="B73"/>
  <c r="B74" s="1"/>
  <c r="B9"/>
  <c r="B10" s="1"/>
  <c r="B11" s="1"/>
  <c r="B12" s="1"/>
  <c r="B13" s="1"/>
  <c r="B14" s="1"/>
  <c r="B15" s="1"/>
  <c r="B16" s="1"/>
  <c r="B17" s="1"/>
  <c r="B18" s="1"/>
  <c r="B22"/>
  <c r="B23" s="1"/>
  <c r="B24" s="1"/>
  <c r="B25" s="1"/>
  <c r="B26" s="1"/>
  <c r="B27" s="1"/>
  <c r="B28" s="1"/>
  <c r="B29" s="1"/>
  <c r="B30" s="1"/>
  <c r="B31" s="1"/>
  <c r="B35"/>
  <c r="B36" s="1"/>
  <c r="B37" s="1"/>
  <c r="B38" s="1"/>
  <c r="B39" s="1"/>
  <c r="B40" s="1"/>
  <c r="B41" s="1"/>
  <c r="B42" s="1"/>
  <c r="B43" s="1"/>
  <c r="B44" s="1"/>
  <c r="B45" s="1"/>
  <c r="B46" s="1"/>
  <c r="B47" s="1"/>
  <c r="B48" s="1"/>
  <c r="B49" s="1"/>
  <c r="B50" s="1"/>
  <c r="B54"/>
  <c r="B55" s="1"/>
  <c r="B56" s="1"/>
  <c r="B57" s="1"/>
  <c r="B58" s="1"/>
  <c r="B59" s="1"/>
  <c r="B60" s="1"/>
  <c r="B61" s="1"/>
  <c r="B62" s="1"/>
  <c r="B63" s="1"/>
  <c r="B64" s="1"/>
  <c r="B65" s="1"/>
  <c r="B66" s="1"/>
  <c r="B67" s="1"/>
  <c r="B68" s="1"/>
  <c r="B69" s="1"/>
  <c r="K69"/>
  <c r="R194" i="235" s="1"/>
  <c r="J69" i="38"/>
  <c r="Q194" i="235" s="1"/>
  <c r="I69" i="38"/>
  <c r="P194" i="235" s="1"/>
  <c r="H69" i="38"/>
  <c r="O194" i="235" s="1"/>
  <c r="G69" i="38"/>
  <c r="N194" i="235" s="1"/>
  <c r="K66" i="38"/>
  <c r="R191" i="235" s="1"/>
  <c r="J66" i="38"/>
  <c r="Q191" i="235" s="1"/>
  <c r="I66" i="38"/>
  <c r="P191" i="235" s="1"/>
  <c r="H66" i="38"/>
  <c r="O191" i="235" s="1"/>
  <c r="G66" i="38"/>
  <c r="N191" i="235" s="1"/>
  <c r="K63" i="38"/>
  <c r="R188" i="235" s="1"/>
  <c r="J63" i="38"/>
  <c r="Q188" i="235" s="1"/>
  <c r="I63" i="38"/>
  <c r="P188" i="235" s="1"/>
  <c r="H63" i="38"/>
  <c r="O188" i="235" s="1"/>
  <c r="G63" i="38"/>
  <c r="N188" i="235" s="1"/>
  <c r="K60" i="38"/>
  <c r="R185" i="235" s="1"/>
  <c r="J60" i="38"/>
  <c r="Q185" i="235" s="1"/>
  <c r="I60" i="38"/>
  <c r="P185" i="235" s="1"/>
  <c r="H60" i="38"/>
  <c r="O185" i="235" s="1"/>
  <c r="G60" i="38"/>
  <c r="N185" i="235" s="1"/>
  <c r="K56" i="38"/>
  <c r="R181" i="235" s="1"/>
  <c r="J56" i="38"/>
  <c r="Q181" i="235" s="1"/>
  <c r="I56" i="38"/>
  <c r="P181" i="235" s="1"/>
  <c r="H56" i="38"/>
  <c r="O181" i="235" s="1"/>
  <c r="G56" i="38"/>
  <c r="N181" i="235" s="1"/>
  <c r="K50" i="38"/>
  <c r="R177" i="235" s="1"/>
  <c r="J50" i="38"/>
  <c r="Q177" i="235" s="1"/>
  <c r="I50" i="38"/>
  <c r="P177" i="235" s="1"/>
  <c r="H50" i="38"/>
  <c r="O177" i="235" s="1"/>
  <c r="G50" i="38"/>
  <c r="N177" i="235" s="1"/>
  <c r="K47" i="38"/>
  <c r="R174" i="235" s="1"/>
  <c r="J47" i="38"/>
  <c r="Q174" i="235" s="1"/>
  <c r="I47" i="38"/>
  <c r="P174" i="235" s="1"/>
  <c r="H47" i="38"/>
  <c r="O174" i="235" s="1"/>
  <c r="G47" i="38"/>
  <c r="N174" i="235" s="1"/>
  <c r="K44" i="38"/>
  <c r="R171" i="235" s="1"/>
  <c r="J44" i="38"/>
  <c r="Q171" i="235" s="1"/>
  <c r="I44" i="38"/>
  <c r="P171" i="235" s="1"/>
  <c r="H44" i="38"/>
  <c r="O171" i="235" s="1"/>
  <c r="G44" i="38"/>
  <c r="N171" i="235" s="1"/>
  <c r="G41" i="38"/>
  <c r="N168" i="235" s="1"/>
  <c r="K79" i="38"/>
  <c r="R200" i="235" s="1"/>
  <c r="J79" i="38"/>
  <c r="Q200" i="235" s="1"/>
  <c r="I79" i="38"/>
  <c r="P200" i="235" s="1"/>
  <c r="H79" i="38"/>
  <c r="O200" i="235" s="1"/>
  <c r="G79" i="38"/>
  <c r="N200" i="235" s="1"/>
  <c r="K74" i="38"/>
  <c r="R197" i="235" s="1"/>
  <c r="J74" i="38"/>
  <c r="Q197" i="235" s="1"/>
  <c r="I74" i="38"/>
  <c r="P197" i="235" s="1"/>
  <c r="H74" i="38"/>
  <c r="O197" i="235" s="1"/>
  <c r="G74" i="38"/>
  <c r="N197" i="235" s="1"/>
  <c r="K41" i="38"/>
  <c r="R168" i="235" s="1"/>
  <c r="J41" i="38"/>
  <c r="Q168" i="235" s="1"/>
  <c r="I41" i="38"/>
  <c r="P168" i="235" s="1"/>
  <c r="H41" i="38"/>
  <c r="O168" i="235" s="1"/>
  <c r="K37" i="38"/>
  <c r="R164" i="235" s="1"/>
  <c r="J37" i="38"/>
  <c r="Q164" i="235" s="1"/>
  <c r="I37" i="38"/>
  <c r="P164" i="235" s="1"/>
  <c r="H37" i="38"/>
  <c r="O164" i="235" s="1"/>
  <c r="I124" i="7"/>
  <c r="J124"/>
  <c r="J123"/>
  <c r="F124"/>
  <c r="J27"/>
  <c r="I27"/>
  <c r="J26"/>
  <c r="P6" i="8"/>
  <c r="O6"/>
  <c r="D46" i="7"/>
  <c r="E46"/>
  <c r="F46"/>
  <c r="G46"/>
  <c r="H46"/>
  <c r="I46"/>
  <c r="J46"/>
  <c r="K46"/>
  <c r="L46"/>
  <c r="M46"/>
  <c r="N46"/>
  <c r="O46"/>
  <c r="P46"/>
  <c r="Q46"/>
  <c r="R46"/>
  <c r="S46"/>
  <c r="T46"/>
  <c r="U46"/>
  <c r="V46"/>
  <c r="W46"/>
  <c r="X46"/>
  <c r="Y46"/>
  <c r="Z46"/>
  <c r="AA46"/>
  <c r="AB46"/>
  <c r="AC46"/>
  <c r="AD46"/>
  <c r="AE46"/>
  <c r="AF46"/>
  <c r="AG46"/>
  <c r="C46"/>
  <c r="E107"/>
  <c r="F107"/>
  <c r="G107"/>
  <c r="D107"/>
  <c r="E112"/>
  <c r="F112"/>
  <c r="G112"/>
  <c r="D112"/>
  <c r="E110"/>
  <c r="F110"/>
  <c r="G110"/>
  <c r="D110"/>
  <c r="C108"/>
  <c r="A112"/>
  <c r="A110"/>
  <c r="C24" i="110"/>
  <c r="C24" i="70"/>
  <c r="C156" i="41"/>
  <c r="C192"/>
  <c r="C208"/>
  <c r="C219"/>
  <c r="C235"/>
  <c r="C135"/>
  <c r="C100" i="10"/>
  <c r="C102"/>
  <c r="C104"/>
  <c r="C80"/>
  <c r="C93"/>
  <c r="G21" i="41"/>
  <c r="M335" i="235" s="1"/>
  <c r="G13" i="41"/>
  <c r="M329" i="235" s="1"/>
  <c r="C15" i="8"/>
  <c r="C17"/>
  <c r="C18"/>
  <c r="C19"/>
  <c r="C20"/>
  <c r="C21"/>
  <c r="C22"/>
  <c r="C23"/>
  <c r="C24"/>
  <c r="C25"/>
  <c r="C26"/>
  <c r="C27"/>
  <c r="C28"/>
  <c r="C29"/>
  <c r="C30"/>
  <c r="C31"/>
  <c r="C32"/>
  <c r="C33"/>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FJ3"/>
  <c r="B67" i="9" s="1"/>
  <c r="FI3" i="8"/>
  <c r="B66" i="9" s="1"/>
  <c r="FH3" i="8"/>
  <c r="B65" i="9" s="1"/>
  <c r="FG3" i="8"/>
  <c r="B64" i="9" s="1"/>
  <c r="FF3" i="8"/>
  <c r="B63" i="9" s="1"/>
  <c r="FE3" i="8"/>
  <c r="B62" i="9" s="1"/>
  <c r="FD3" i="8"/>
  <c r="B61" i="9" s="1"/>
  <c r="FC3" i="8"/>
  <c r="B60" i="9" s="1"/>
  <c r="FB3" i="8"/>
  <c r="B59" i="9" s="1"/>
  <c r="FA3" i="8"/>
  <c r="B58" i="9" s="1"/>
  <c r="EZ3" i="8"/>
  <c r="B57" i="9" s="1"/>
  <c r="C40" i="7"/>
  <c r="CX3" i="8"/>
  <c r="B42" i="9" s="1"/>
  <c r="C38" i="7"/>
  <c r="C37"/>
  <c r="C36"/>
  <c r="C35"/>
  <c r="C34"/>
  <c r="C39"/>
  <c r="Q9" i="8"/>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8"/>
  <c r="Q7"/>
  <c r="Q7" i="246" s="1"/>
  <c r="N6" i="8"/>
  <c r="M6"/>
  <c r="L6"/>
  <c r="K6"/>
  <c r="J6"/>
  <c r="I6"/>
  <c r="ET3"/>
  <c r="ES3"/>
  <c r="ER3"/>
  <c r="EQ3"/>
  <c r="EP3"/>
  <c r="EO3"/>
  <c r="B54" i="9" s="1"/>
  <c r="EI3" i="8"/>
  <c r="EH3"/>
  <c r="EG3"/>
  <c r="EF3"/>
  <c r="EE3"/>
  <c r="ED3"/>
  <c r="B52" i="9" s="1"/>
  <c r="EC3" i="8"/>
  <c r="EB3"/>
  <c r="EA3"/>
  <c r="DZ3"/>
  <c r="DY3"/>
  <c r="DX3"/>
  <c r="B51" i="9" s="1"/>
  <c r="DW3" i="8"/>
  <c r="DV3"/>
  <c r="DU3"/>
  <c r="DT3"/>
  <c r="DS3"/>
  <c r="DR3"/>
  <c r="B50" i="9" s="1"/>
  <c r="DQ3" i="8"/>
  <c r="DP3"/>
  <c r="DO3"/>
  <c r="DN3"/>
  <c r="DM3"/>
  <c r="DL3"/>
  <c r="B49" i="9" s="1"/>
  <c r="DK3" i="8"/>
  <c r="DJ3"/>
  <c r="DI3"/>
  <c r="DH3"/>
  <c r="DG3"/>
  <c r="DF3"/>
  <c r="B48" i="9" s="1"/>
  <c r="DE3" i="8"/>
  <c r="B47" i="9" s="1"/>
  <c r="DD3" i="8"/>
  <c r="B46" i="9" s="1"/>
  <c r="DC3" i="8"/>
  <c r="B45" i="9" s="1"/>
  <c r="DB3" i="8"/>
  <c r="B44" i="9" s="1"/>
  <c r="CY3" i="8"/>
  <c r="B43" i="9" s="1"/>
  <c r="CU3" i="8"/>
  <c r="B41" i="9" s="1"/>
  <c r="CT3" i="8"/>
  <c r="CS3"/>
  <c r="CR3"/>
  <c r="CQ3"/>
  <c r="CP3"/>
  <c r="B40" i="9" s="1"/>
  <c r="CO3" i="8"/>
  <c r="CN3"/>
  <c r="CM3"/>
  <c r="CL3"/>
  <c r="CK3"/>
  <c r="B39" i="9" s="1"/>
  <c r="CJ3" i="8"/>
  <c r="CI3"/>
  <c r="CH3"/>
  <c r="CG3"/>
  <c r="CF3"/>
  <c r="B38" i="9" s="1"/>
  <c r="CE3" i="8"/>
  <c r="CD3"/>
  <c r="CC3"/>
  <c r="CB3"/>
  <c r="CA3"/>
  <c r="B37" i="9" s="1"/>
  <c r="BZ3" i="8"/>
  <c r="BY3"/>
  <c r="BX3"/>
  <c r="BW3"/>
  <c r="BV3"/>
  <c r="B36" i="9" s="1"/>
  <c r="BU3" i="8"/>
  <c r="BT3"/>
  <c r="BS3"/>
  <c r="BR3"/>
  <c r="BQ3"/>
  <c r="B35" i="9" s="1"/>
  <c r="BP3" i="8"/>
  <c r="BO3"/>
  <c r="BN3"/>
  <c r="BM3"/>
  <c r="BL3"/>
  <c r="B34" i="9" s="1"/>
  <c r="BK3" i="8"/>
  <c r="BJ3"/>
  <c r="BI3"/>
  <c r="BH3"/>
  <c r="BG3"/>
  <c r="BF3"/>
  <c r="BE3"/>
  <c r="BD3"/>
  <c r="BC3"/>
  <c r="BB3"/>
  <c r="BA3"/>
  <c r="AZ3"/>
  <c r="AY3"/>
  <c r="AX3"/>
  <c r="AW3"/>
  <c r="AV3"/>
  <c r="B33" i="9" s="1"/>
  <c r="AU3" i="8"/>
  <c r="AT3"/>
  <c r="AS3"/>
  <c r="AR3"/>
  <c r="AQ3"/>
  <c r="B32" i="9" s="1"/>
  <c r="AP3" i="8"/>
  <c r="AO3"/>
  <c r="AN3"/>
  <c r="AM3"/>
  <c r="AL3"/>
  <c r="AK3"/>
  <c r="AJ3"/>
  <c r="AI3"/>
  <c r="AH3"/>
  <c r="AG3"/>
  <c r="B31" i="9" s="1"/>
  <c r="AF3" i="8"/>
  <c r="B30" i="9" s="1"/>
  <c r="AE3" i="8"/>
  <c r="B29" i="9" s="1"/>
  <c r="AD3" i="8"/>
  <c r="B28" i="9" s="1"/>
  <c r="AC3" i="8"/>
  <c r="B27" i="9" s="1"/>
  <c r="AB3" i="8"/>
  <c r="B26" i="9" s="1"/>
  <c r="AA3" i="8"/>
  <c r="B25" i="9" s="1"/>
  <c r="Z3" i="8"/>
  <c r="B24" i="9" s="1"/>
  <c r="Y3" i="8"/>
  <c r="B23" i="9" s="1"/>
  <c r="X3" i="8"/>
  <c r="B22" i="9" s="1"/>
  <c r="W3" i="8"/>
  <c r="B21" i="9" s="1"/>
  <c r="V3" i="8"/>
  <c r="B20" i="9" s="1"/>
  <c r="U3" i="8"/>
  <c r="B19" i="9" s="1"/>
  <c r="T3" i="8"/>
  <c r="B18" i="9" s="1"/>
  <c r="S3" i="8"/>
  <c r="B17" i="9" s="1"/>
  <c r="R3" i="8"/>
  <c r="B16" i="9" s="1"/>
  <c r="Q3" i="8"/>
  <c r="B15" i="9" s="1"/>
  <c r="I3" i="8"/>
  <c r="B14" i="9" s="1"/>
  <c r="H3" i="8"/>
  <c r="B13" i="9" s="1"/>
  <c r="G3" i="8"/>
  <c r="B12" i="9" s="1"/>
  <c r="F3" i="8"/>
  <c r="B11" i="9" s="1"/>
  <c r="E3" i="8"/>
  <c r="B10" i="9" s="1"/>
  <c r="D3" i="8"/>
  <c r="B9" i="9" s="1"/>
  <c r="C3" i="8"/>
  <c r="B8" i="9" s="1"/>
  <c r="H1" i="8"/>
  <c r="C225" i="7"/>
  <c r="H223"/>
  <c r="G223"/>
  <c r="F223"/>
  <c r="C223"/>
  <c r="D223"/>
  <c r="E223"/>
  <c r="A223"/>
  <c r="H222"/>
  <c r="C222"/>
  <c r="D222"/>
  <c r="E222"/>
  <c r="F222"/>
  <c r="G222"/>
  <c r="A222"/>
  <c r="A220"/>
  <c r="A219"/>
  <c r="A217"/>
  <c r="A216"/>
  <c r="H215"/>
  <c r="G215"/>
  <c r="F215"/>
  <c r="E215"/>
  <c r="D215"/>
  <c r="C215"/>
  <c r="G213"/>
  <c r="F213"/>
  <c r="E213"/>
  <c r="D213"/>
  <c r="C213"/>
  <c r="G212"/>
  <c r="F212"/>
  <c r="E212"/>
  <c r="D212"/>
  <c r="C212"/>
  <c r="C210"/>
  <c r="D207"/>
  <c r="D208" s="1"/>
  <c r="C207"/>
  <c r="C208" s="1"/>
  <c r="D204"/>
  <c r="D205" s="1"/>
  <c r="C204"/>
  <c r="C205" s="1"/>
  <c r="D201"/>
  <c r="D202" s="1"/>
  <c r="C201"/>
  <c r="C202" s="1"/>
  <c r="D198"/>
  <c r="D199" s="1"/>
  <c r="C198"/>
  <c r="C199" s="1"/>
  <c r="R195"/>
  <c r="R196" s="1"/>
  <c r="Q195"/>
  <c r="Q196" s="1"/>
  <c r="P195"/>
  <c r="P196" s="1"/>
  <c r="O195"/>
  <c r="O196" s="1"/>
  <c r="N195"/>
  <c r="N196" s="1"/>
  <c r="M195"/>
  <c r="M196" s="1"/>
  <c r="L195"/>
  <c r="L196" s="1"/>
  <c r="K195"/>
  <c r="K196" s="1"/>
  <c r="J195"/>
  <c r="J196" s="1"/>
  <c r="I195"/>
  <c r="I196" s="1"/>
  <c r="H195"/>
  <c r="H196" s="1"/>
  <c r="G195"/>
  <c r="G196" s="1"/>
  <c r="F195"/>
  <c r="F196" s="1"/>
  <c r="E195"/>
  <c r="E196" s="1"/>
  <c r="C195"/>
  <c r="C196" s="1"/>
  <c r="D195"/>
  <c r="D196" s="1"/>
  <c r="C192"/>
  <c r="F192" s="1"/>
  <c r="C191"/>
  <c r="F191" s="1"/>
  <c r="C190"/>
  <c r="F190" s="1"/>
  <c r="C189"/>
  <c r="F189" s="1"/>
  <c r="C188"/>
  <c r="F188" s="1"/>
  <c r="C187"/>
  <c r="F187" s="1"/>
  <c r="C186"/>
  <c r="F186" s="1"/>
  <c r="C185"/>
  <c r="F185" s="1"/>
  <c r="C184"/>
  <c r="F184" s="1"/>
  <c r="C183"/>
  <c r="F183" s="1"/>
  <c r="C182"/>
  <c r="F182" s="1"/>
  <c r="C181"/>
  <c r="F181" s="1"/>
  <c r="C180"/>
  <c r="F180" s="1"/>
  <c r="C179"/>
  <c r="F179" s="1"/>
  <c r="C178"/>
  <c r="F178" s="1"/>
  <c r="C177"/>
  <c r="F177" s="1"/>
  <c r="C176"/>
  <c r="F176" s="1"/>
  <c r="C175"/>
  <c r="F175" s="1"/>
  <c r="C174"/>
  <c r="F174" s="1"/>
  <c r="C173"/>
  <c r="F173" s="1"/>
  <c r="C172"/>
  <c r="F172" s="1"/>
  <c r="C171"/>
  <c r="F171" s="1"/>
  <c r="C170"/>
  <c r="F170" s="1"/>
  <c r="C169"/>
  <c r="F169" s="1"/>
  <c r="C168"/>
  <c r="F168" s="1"/>
  <c r="C167"/>
  <c r="F167" s="1"/>
  <c r="C166"/>
  <c r="F166" s="1"/>
  <c r="C165"/>
  <c r="F165" s="1"/>
  <c r="C164"/>
  <c r="F164" s="1"/>
  <c r="C163"/>
  <c r="F163" s="1"/>
  <c r="C162"/>
  <c r="F162" s="1"/>
  <c r="C161"/>
  <c r="F161" s="1"/>
  <c r="C160"/>
  <c r="F160" s="1"/>
  <c r="C159"/>
  <c r="F159" s="1"/>
  <c r="C158"/>
  <c r="F158" s="1"/>
  <c r="C157"/>
  <c r="F157" s="1"/>
  <c r="C156"/>
  <c r="F156" s="1"/>
  <c r="C155"/>
  <c r="F155" s="1"/>
  <c r="C154"/>
  <c r="F154" s="1"/>
  <c r="C153"/>
  <c r="F153" s="1"/>
  <c r="C152"/>
  <c r="F152" s="1"/>
  <c r="C151"/>
  <c r="F151" s="1"/>
  <c r="C150"/>
  <c r="F150" s="1"/>
  <c r="C149"/>
  <c r="F149" s="1"/>
  <c r="C148"/>
  <c r="F148" s="1"/>
  <c r="C147"/>
  <c r="F147" s="1"/>
  <c r="C146"/>
  <c r="F146" s="1"/>
  <c r="C145"/>
  <c r="F145" s="1"/>
  <c r="C144"/>
  <c r="F144" s="1"/>
  <c r="C143"/>
  <c r="F143" s="1"/>
  <c r="C142"/>
  <c r="F142" s="1"/>
  <c r="C141"/>
  <c r="F141" s="1"/>
  <c r="C140"/>
  <c r="F140" s="1"/>
  <c r="C139"/>
  <c r="F139" s="1"/>
  <c r="C138"/>
  <c r="F138" s="1"/>
  <c r="C137"/>
  <c r="F137" s="1"/>
  <c r="F134"/>
  <c r="E133"/>
  <c r="E134" s="1"/>
  <c r="D133"/>
  <c r="D134" s="1"/>
  <c r="C133"/>
  <c r="C134" s="1"/>
  <c r="H131"/>
  <c r="G130"/>
  <c r="G131" s="1"/>
  <c r="F130"/>
  <c r="F131" s="1"/>
  <c r="E130"/>
  <c r="E131" s="1"/>
  <c r="D130"/>
  <c r="D131" s="1"/>
  <c r="C130"/>
  <c r="C131" s="1"/>
  <c r="G127"/>
  <c r="F127"/>
  <c r="E127"/>
  <c r="D127"/>
  <c r="C127"/>
  <c r="G126"/>
  <c r="G128" s="1"/>
  <c r="F126"/>
  <c r="F128" s="1"/>
  <c r="E126"/>
  <c r="E128" s="1"/>
  <c r="D126"/>
  <c r="D128" s="1"/>
  <c r="C126"/>
  <c r="C128" s="1"/>
  <c r="H128" s="1"/>
  <c r="H124"/>
  <c r="G124"/>
  <c r="E124"/>
  <c r="D124"/>
  <c r="C124"/>
  <c r="I123"/>
  <c r="H123"/>
  <c r="G123"/>
  <c r="F123"/>
  <c r="E123"/>
  <c r="D123"/>
  <c r="C123"/>
  <c r="F121"/>
  <c r="E120"/>
  <c r="E121" s="1"/>
  <c r="D120"/>
  <c r="D121" s="1"/>
  <c r="C120"/>
  <c r="C121" s="1"/>
  <c r="C118"/>
  <c r="AI65"/>
  <c r="AG65"/>
  <c r="R65"/>
  <c r="M65"/>
  <c r="N65"/>
  <c r="O65"/>
  <c r="P65"/>
  <c r="Q65"/>
  <c r="AI64"/>
  <c r="AG64"/>
  <c r="R64"/>
  <c r="M64"/>
  <c r="N64"/>
  <c r="O64"/>
  <c r="P64"/>
  <c r="Q64"/>
  <c r="AG63"/>
  <c r="AG62"/>
  <c r="AG61"/>
  <c r="AG60"/>
  <c r="AG59"/>
  <c r="AG58"/>
  <c r="Q57"/>
  <c r="P57"/>
  <c r="O57"/>
  <c r="N57"/>
  <c r="M57"/>
  <c r="Q55"/>
  <c r="P55"/>
  <c r="O55"/>
  <c r="N55"/>
  <c r="M55"/>
  <c r="Q54"/>
  <c r="P54"/>
  <c r="O54"/>
  <c r="N54"/>
  <c r="M54"/>
  <c r="Q53"/>
  <c r="P53"/>
  <c r="O53"/>
  <c r="N53"/>
  <c r="M53"/>
  <c r="Q52"/>
  <c r="P52"/>
  <c r="O52"/>
  <c r="N52"/>
  <c r="M52"/>
  <c r="Q51"/>
  <c r="P51"/>
  <c r="O51"/>
  <c r="N51"/>
  <c r="M51"/>
  <c r="Q50"/>
  <c r="P50"/>
  <c r="O50"/>
  <c r="N50"/>
  <c r="M50"/>
  <c r="Q48"/>
  <c r="P48"/>
  <c r="O48"/>
  <c r="N48"/>
  <c r="M48"/>
  <c r="C42"/>
  <c r="C41"/>
  <c r="C33"/>
  <c r="C32"/>
  <c r="C29"/>
  <c r="H27"/>
  <c r="G27"/>
  <c r="F27"/>
  <c r="C27"/>
  <c r="K27" s="1"/>
  <c r="D27"/>
  <c r="E27"/>
  <c r="I26"/>
  <c r="H26"/>
  <c r="G26"/>
  <c r="F26"/>
  <c r="E26"/>
  <c r="D26"/>
  <c r="C26"/>
  <c r="C22"/>
  <c r="C21"/>
  <c r="C20"/>
  <c r="C19"/>
  <c r="C18"/>
  <c r="C17"/>
  <c r="C16"/>
  <c r="C15"/>
  <c r="C14"/>
  <c r="C13"/>
  <c r="C12"/>
  <c r="C11"/>
  <c r="E11" s="1"/>
  <c r="C10"/>
  <c r="C9"/>
  <c r="C8"/>
  <c r="C5"/>
  <c r="A116" s="1"/>
  <c r="C3"/>
  <c r="M8" i="110"/>
  <c r="X453" i="235" s="1"/>
  <c r="M8" i="79"/>
  <c r="X437" i="235" s="1"/>
  <c r="M11" i="70"/>
  <c r="X436" i="235" s="1"/>
  <c r="M8" i="70"/>
  <c r="X433" i="235" s="1"/>
  <c r="C9" i="8"/>
  <c r="C10"/>
  <c r="C16"/>
  <c r="C11"/>
  <c r="C12"/>
  <c r="AI58" i="7"/>
  <c r="AI60" s="1"/>
  <c r="AI59"/>
  <c r="M58"/>
  <c r="M60" s="1"/>
  <c r="P62"/>
  <c r="C7"/>
  <c r="C8" i="8"/>
  <c r="C14"/>
  <c r="C13"/>
  <c r="R59" i="7"/>
  <c r="R58"/>
  <c r="AI61"/>
  <c r="R61"/>
  <c r="AI62"/>
  <c r="R62"/>
  <c r="I194" i="38" l="1"/>
  <c r="P286" i="235" s="1"/>
  <c r="I224" i="38"/>
  <c r="P304" i="235" s="1"/>
  <c r="I175" i="38"/>
  <c r="P269" i="235" s="1"/>
  <c r="I139" i="38"/>
  <c r="P237" i="235" s="1"/>
  <c r="I166" i="38"/>
  <c r="P260" i="235" s="1"/>
  <c r="I150" i="38"/>
  <c r="P246" i="235" s="1"/>
  <c r="I232" i="38"/>
  <c r="P310" i="235" s="1"/>
  <c r="I217" i="38"/>
  <c r="P299" i="235" s="1"/>
  <c r="I240" i="38"/>
  <c r="P314" i="235" s="1"/>
  <c r="I156" i="38"/>
  <c r="P252" i="235" s="1"/>
  <c r="I179" i="38"/>
  <c r="P271" i="235" s="1"/>
  <c r="I247" i="38"/>
  <c r="P319" i="235" s="1"/>
  <c r="I168" i="38"/>
  <c r="P262" i="235" s="1"/>
  <c r="I172" i="38"/>
  <c r="P266" i="235" s="1"/>
  <c r="I235" i="38"/>
  <c r="P311" i="235" s="1"/>
  <c r="I138" i="38"/>
  <c r="P236" i="235" s="1"/>
  <c r="C16" i="244"/>
  <c r="D16" s="1"/>
  <c r="C16" i="246"/>
  <c r="C105" i="244"/>
  <c r="G105" s="1"/>
  <c r="C105" i="246"/>
  <c r="C97" i="244"/>
  <c r="G97" s="1"/>
  <c r="C97" i="246"/>
  <c r="C89" i="244"/>
  <c r="J89" s="1"/>
  <c r="C89" i="246"/>
  <c r="C81" i="244"/>
  <c r="L81" s="1"/>
  <c r="C81" i="246"/>
  <c r="C73" i="244"/>
  <c r="O73" s="1"/>
  <c r="C73" i="246"/>
  <c r="C65" i="244"/>
  <c r="E65" s="1"/>
  <c r="C65" i="246"/>
  <c r="C57" i="244"/>
  <c r="J57" s="1"/>
  <c r="C57" i="246"/>
  <c r="C49" i="244"/>
  <c r="C49" i="246"/>
  <c r="C41" i="244"/>
  <c r="K41" s="1"/>
  <c r="C41" i="246"/>
  <c r="C33" i="244"/>
  <c r="O33" s="1"/>
  <c r="C33" i="246"/>
  <c r="C25" i="244"/>
  <c r="N25" s="1"/>
  <c r="C25" i="246"/>
  <c r="C21" i="244"/>
  <c r="F21" s="1"/>
  <c r="C21" i="246"/>
  <c r="C8" i="244"/>
  <c r="D8" s="1"/>
  <c r="C8" i="246"/>
  <c r="C12" i="244"/>
  <c r="D12" s="1"/>
  <c r="C12" i="246"/>
  <c r="C10" i="244"/>
  <c r="N10" s="1"/>
  <c r="C10" i="246"/>
  <c r="C103" i="244"/>
  <c r="O103" s="1"/>
  <c r="C103" i="246"/>
  <c r="C99" i="244"/>
  <c r="L99" s="1"/>
  <c r="C99" i="246"/>
  <c r="C95" i="244"/>
  <c r="D95" s="1"/>
  <c r="C95" i="246"/>
  <c r="C91" i="244"/>
  <c r="I91" s="1"/>
  <c r="C91" i="246"/>
  <c r="C87" i="244"/>
  <c r="E87" s="1"/>
  <c r="C87" i="246"/>
  <c r="C83" i="244"/>
  <c r="O83" s="1"/>
  <c r="C83" i="246"/>
  <c r="C79" i="244"/>
  <c r="D79" s="1"/>
  <c r="C79" i="246"/>
  <c r="C75" i="244"/>
  <c r="C75" i="246"/>
  <c r="C71" i="244"/>
  <c r="F71" s="1"/>
  <c r="C71" i="246"/>
  <c r="C67" i="244"/>
  <c r="E67" s="1"/>
  <c r="C67" i="246"/>
  <c r="C63" i="244"/>
  <c r="K63" s="1"/>
  <c r="C63" i="246"/>
  <c r="C59" i="244"/>
  <c r="C59" i="246"/>
  <c r="C55" i="244"/>
  <c r="E55" s="1"/>
  <c r="C55" i="246"/>
  <c r="C51" i="244"/>
  <c r="C51" i="246"/>
  <c r="C47" i="244"/>
  <c r="L47" s="1"/>
  <c r="C47" i="246"/>
  <c r="C43" i="244"/>
  <c r="G43" s="1"/>
  <c r="C43" i="246"/>
  <c r="C39" i="244"/>
  <c r="D39" s="1"/>
  <c r="C39" i="246"/>
  <c r="C35" i="244"/>
  <c r="H35" s="1"/>
  <c r="C35" i="246"/>
  <c r="C31" i="244"/>
  <c r="K31" s="1"/>
  <c r="C31" i="246"/>
  <c r="C27" i="244"/>
  <c r="H27" s="1"/>
  <c r="C27" i="246"/>
  <c r="C23" i="244"/>
  <c r="J23" s="1"/>
  <c r="C23" i="246"/>
  <c r="C19" i="244"/>
  <c r="H19" s="1"/>
  <c r="C19" i="246"/>
  <c r="C9" i="244"/>
  <c r="H9" s="1"/>
  <c r="C9" i="246"/>
  <c r="C106" i="244"/>
  <c r="F106" s="1"/>
  <c r="C106" i="246"/>
  <c r="C102" i="244"/>
  <c r="H102" s="1"/>
  <c r="C102" i="246"/>
  <c r="C98" i="244"/>
  <c r="K98" s="1"/>
  <c r="C98" i="246"/>
  <c r="C94" i="244"/>
  <c r="D94" s="1"/>
  <c r="C94" i="246"/>
  <c r="C90" i="244"/>
  <c r="E90" s="1"/>
  <c r="C90" i="246"/>
  <c r="C86" i="244"/>
  <c r="O86" s="1"/>
  <c r="C86" i="246"/>
  <c r="C82" i="244"/>
  <c r="I82" s="1"/>
  <c r="C82" i="246"/>
  <c r="C78" i="244"/>
  <c r="D78" s="1"/>
  <c r="C78" i="246"/>
  <c r="C74" i="244"/>
  <c r="J74" s="1"/>
  <c r="C74" i="246"/>
  <c r="C70" i="244"/>
  <c r="G70" s="1"/>
  <c r="C70" i="246"/>
  <c r="C66" i="244"/>
  <c r="M66" s="1"/>
  <c r="C66" i="246"/>
  <c r="C62" i="244"/>
  <c r="I62" s="1"/>
  <c r="C62" i="246"/>
  <c r="C58" i="244"/>
  <c r="G58" s="1"/>
  <c r="C58" i="246"/>
  <c r="C54" i="244"/>
  <c r="G54" s="1"/>
  <c r="C54" i="246"/>
  <c r="C50" i="244"/>
  <c r="C50" i="246"/>
  <c r="C46" i="244"/>
  <c r="N46" s="1"/>
  <c r="C46" i="246"/>
  <c r="C42" i="244"/>
  <c r="G42" s="1"/>
  <c r="C42" i="246"/>
  <c r="C38" i="244"/>
  <c r="O38" s="1"/>
  <c r="C38" i="246"/>
  <c r="C34" i="244"/>
  <c r="D34" s="1"/>
  <c r="C34" i="246"/>
  <c r="C30" i="244"/>
  <c r="M30" s="1"/>
  <c r="C30" i="246"/>
  <c r="C26" i="244"/>
  <c r="D26" s="1"/>
  <c r="C26" i="246"/>
  <c r="C22" i="244"/>
  <c r="G22" s="1"/>
  <c r="C22" i="246"/>
  <c r="C18" i="244"/>
  <c r="M18" s="1"/>
  <c r="C18" i="246"/>
  <c r="C13" i="244"/>
  <c r="I13" s="1"/>
  <c r="C13" i="246"/>
  <c r="C101" i="244"/>
  <c r="G101" s="1"/>
  <c r="C101" i="246"/>
  <c r="C93" i="244"/>
  <c r="N93" s="1"/>
  <c r="C93" i="246"/>
  <c r="C85" i="244"/>
  <c r="M85" s="1"/>
  <c r="C85" i="246"/>
  <c r="C77" i="244"/>
  <c r="L77" s="1"/>
  <c r="C77" i="246"/>
  <c r="C69" i="244"/>
  <c r="H69" s="1"/>
  <c r="C69" i="246"/>
  <c r="C61" i="244"/>
  <c r="I61" s="1"/>
  <c r="C61" i="246"/>
  <c r="C53" i="244"/>
  <c r="E53" s="1"/>
  <c r="C53" i="246"/>
  <c r="C45" i="244"/>
  <c r="J45" s="1"/>
  <c r="C45" i="246"/>
  <c r="C37" i="244"/>
  <c r="H37" s="1"/>
  <c r="C37" i="246"/>
  <c r="C29" i="244"/>
  <c r="O29" s="1"/>
  <c r="C29" i="246"/>
  <c r="C17" i="244"/>
  <c r="H17" s="1"/>
  <c r="C17" i="246"/>
  <c r="C14" i="244"/>
  <c r="F14" s="1"/>
  <c r="C14" i="246"/>
  <c r="C104" i="244"/>
  <c r="G104" s="1"/>
  <c r="C104" i="246"/>
  <c r="C100" i="244"/>
  <c r="F100" s="1"/>
  <c r="C100" i="246"/>
  <c r="C96" i="244"/>
  <c r="N96" s="1"/>
  <c r="C96" i="246"/>
  <c r="C92" i="244"/>
  <c r="M92" s="1"/>
  <c r="C92" i="246"/>
  <c r="C88" i="244"/>
  <c r="O88" s="1"/>
  <c r="C88" i="246"/>
  <c r="C84" i="244"/>
  <c r="K84" s="1"/>
  <c r="C84" i="246"/>
  <c r="C80" i="244"/>
  <c r="D80" s="1"/>
  <c r="C80" i="246"/>
  <c r="C76" i="244"/>
  <c r="H76" s="1"/>
  <c r="C76" i="246"/>
  <c r="C72" i="244"/>
  <c r="E72" s="1"/>
  <c r="C72" i="246"/>
  <c r="C68" i="244"/>
  <c r="K68" s="1"/>
  <c r="C68" i="246"/>
  <c r="C64" i="244"/>
  <c r="O64" s="1"/>
  <c r="C64" i="246"/>
  <c r="C60" i="244"/>
  <c r="N60" s="1"/>
  <c r="C60" i="246"/>
  <c r="C56" i="244"/>
  <c r="J56" s="1"/>
  <c r="C56" i="246"/>
  <c r="C52" i="244"/>
  <c r="M52" s="1"/>
  <c r="C52" i="246"/>
  <c r="C48" i="244"/>
  <c r="C48" i="246"/>
  <c r="C44" i="244"/>
  <c r="N44" s="1"/>
  <c r="C44" i="246"/>
  <c r="C40" i="244"/>
  <c r="E40" s="1"/>
  <c r="C40" i="246"/>
  <c r="C36" i="244"/>
  <c r="L36" s="1"/>
  <c r="C36" i="246"/>
  <c r="C32" i="244"/>
  <c r="F32" s="1"/>
  <c r="C32" i="246"/>
  <c r="C28" i="244"/>
  <c r="L28" s="1"/>
  <c r="C28" i="246"/>
  <c r="C24" i="244"/>
  <c r="E24" s="1"/>
  <c r="C24" i="246"/>
  <c r="C20" i="244"/>
  <c r="J20" s="1"/>
  <c r="C20" i="246"/>
  <c r="C15" i="244"/>
  <c r="J15" s="1"/>
  <c r="C15" i="246"/>
  <c r="C11" i="244"/>
  <c r="H11" s="1"/>
  <c r="C11" i="246"/>
  <c r="I89" i="244"/>
  <c r="R60" i="7"/>
  <c r="S60" s="1"/>
  <c r="Q63"/>
  <c r="P63"/>
  <c r="R63"/>
  <c r="O60"/>
  <c r="O63"/>
  <c r="AI63"/>
  <c r="M63"/>
  <c r="N63"/>
  <c r="H247" i="38"/>
  <c r="O319" i="235" s="1"/>
  <c r="H194" i="38"/>
  <c r="O286" i="235" s="1"/>
  <c r="AE38" i="41"/>
  <c r="AI38"/>
  <c r="AH45"/>
  <c r="AE52"/>
  <c r="AI52"/>
  <c r="AH59"/>
  <c r="AF66"/>
  <c r="AF38"/>
  <c r="AE45"/>
  <c r="AI45"/>
  <c r="AF52"/>
  <c r="AE59"/>
  <c r="AI59"/>
  <c r="AG66"/>
  <c r="AG38"/>
  <c r="AF45"/>
  <c r="AG52"/>
  <c r="AF59"/>
  <c r="AH66"/>
  <c r="AH38"/>
  <c r="AG45"/>
  <c r="AH52"/>
  <c r="AG59"/>
  <c r="AE66"/>
  <c r="AI66"/>
  <c r="D14" i="3"/>
  <c r="G140" i="38"/>
  <c r="N238" i="235" s="1"/>
  <c r="G231" i="38"/>
  <c r="N309" i="235" s="1"/>
  <c r="I223" i="38"/>
  <c r="P303" i="235" s="1"/>
  <c r="I154" i="38"/>
  <c r="P250" i="235" s="1"/>
  <c r="I149" i="38"/>
  <c r="P245" i="235" s="1"/>
  <c r="I134" i="38"/>
  <c r="P232" i="235" s="1"/>
  <c r="I144" i="38"/>
  <c r="P242" i="235" s="1"/>
  <c r="I185" i="38"/>
  <c r="P277" i="235" s="1"/>
  <c r="I135" i="38"/>
  <c r="P233" i="235" s="1"/>
  <c r="I184" i="38"/>
  <c r="P276" i="235" s="1"/>
  <c r="I244" i="38"/>
  <c r="P318" i="235" s="1"/>
  <c r="I237" i="38"/>
  <c r="P313" i="235" s="1"/>
  <c r="I230" i="38"/>
  <c r="P308" i="235" s="1"/>
  <c r="I216" i="38"/>
  <c r="P298" i="235" s="1"/>
  <c r="I151" i="38"/>
  <c r="P247" i="235" s="1"/>
  <c r="I165" i="38"/>
  <c r="P259" i="235" s="1"/>
  <c r="I148" i="38"/>
  <c r="P244" i="235" s="1"/>
  <c r="I218" i="38"/>
  <c r="P300" i="235" s="1"/>
  <c r="I225" i="38"/>
  <c r="P305" i="235" s="1"/>
  <c r="I249" i="38"/>
  <c r="P321" i="235" s="1"/>
  <c r="I236" i="38"/>
  <c r="P312" i="235" s="1"/>
  <c r="I251" i="38"/>
  <c r="P323" i="235" s="1"/>
  <c r="I164" i="38"/>
  <c r="P258" i="235" s="1"/>
  <c r="I198" i="38"/>
  <c r="P288" i="235" s="1"/>
  <c r="I181" i="38"/>
  <c r="P273" i="235" s="1"/>
  <c r="I242" i="38"/>
  <c r="P316" i="235" s="1"/>
  <c r="I208" i="38"/>
  <c r="P294" i="235" s="1"/>
  <c r="I204" i="38"/>
  <c r="P292" i="235" s="1"/>
  <c r="I193" i="38"/>
  <c r="P285" i="235" s="1"/>
  <c r="I243" i="38"/>
  <c r="P317" i="235" s="1"/>
  <c r="I231" i="38"/>
  <c r="P309" i="235" s="1"/>
  <c r="I141" i="38"/>
  <c r="P239" i="235" s="1"/>
  <c r="I241" i="38"/>
  <c r="P315" i="235" s="1"/>
  <c r="I250" i="38"/>
  <c r="P322" i="235" s="1"/>
  <c r="I222" i="38"/>
  <c r="P302" i="235" s="1"/>
  <c r="I215" i="38"/>
  <c r="P297" i="235" s="1"/>
  <c r="I203" i="38"/>
  <c r="P291" i="235" s="1"/>
  <c r="I191" i="38"/>
  <c r="P283" i="235" s="1"/>
  <c r="I187" i="38"/>
  <c r="P279" i="235" s="1"/>
  <c r="I140" i="38"/>
  <c r="P238" i="235" s="1"/>
  <c r="I137" i="38"/>
  <c r="P235" i="235" s="1"/>
  <c r="I161" i="38"/>
  <c r="P255" i="235" s="1"/>
  <c r="I171" i="38"/>
  <c r="P265" i="235" s="1"/>
  <c r="I169" i="38"/>
  <c r="P263" i="235" s="1"/>
  <c r="I152" i="38"/>
  <c r="P248" i="235" s="1"/>
  <c r="I143" i="38"/>
  <c r="P241" i="235" s="1"/>
  <c r="I199" i="38"/>
  <c r="P289" i="235" s="1"/>
  <c r="I157" i="38"/>
  <c r="P253" i="235" s="1"/>
  <c r="J165" i="38"/>
  <c r="Q259" i="235" s="1"/>
  <c r="J147" i="38"/>
  <c r="Q243" i="235" s="1"/>
  <c r="J162" i="38"/>
  <c r="Q256" i="235" s="1"/>
  <c r="G188" i="38"/>
  <c r="N280" i="235" s="1"/>
  <c r="G240" i="38"/>
  <c r="N314" i="235" s="1"/>
  <c r="G147" i="38"/>
  <c r="N243" i="235" s="1"/>
  <c r="G154" i="38"/>
  <c r="N250" i="235" s="1"/>
  <c r="K249" i="38"/>
  <c r="R321" i="235" s="1"/>
  <c r="G184" i="38"/>
  <c r="N276" i="235" s="1"/>
  <c r="K237" i="38"/>
  <c r="R313" i="235" s="1"/>
  <c r="K153" i="38"/>
  <c r="R249" i="235" s="1"/>
  <c r="J243" i="38"/>
  <c r="Q317" i="235" s="1"/>
  <c r="J203" i="38"/>
  <c r="Q291" i="235" s="1"/>
  <c r="J136" i="38"/>
  <c r="Q234" i="235" s="1"/>
  <c r="J216" i="38"/>
  <c r="Q298" i="235" s="1"/>
  <c r="J137" i="38"/>
  <c r="Q235" i="235" s="1"/>
  <c r="J236" i="38"/>
  <c r="Q312" i="235" s="1"/>
  <c r="J164" i="38"/>
  <c r="Q258" i="235" s="1"/>
  <c r="J141" i="38"/>
  <c r="Q239" i="235" s="1"/>
  <c r="J190" i="38"/>
  <c r="Q282" i="235" s="1"/>
  <c r="J135" i="38"/>
  <c r="Q233" i="235" s="1"/>
  <c r="J179" i="38"/>
  <c r="Q271" i="235" s="1"/>
  <c r="J223" i="38"/>
  <c r="Q303" i="235" s="1"/>
  <c r="J218" i="38"/>
  <c r="Q300" i="235" s="1"/>
  <c r="J251" i="38"/>
  <c r="Q323" i="235" s="1"/>
  <c r="J227" i="38"/>
  <c r="Q307" i="235" s="1"/>
  <c r="J208" i="38"/>
  <c r="Q294" i="235" s="1"/>
  <c r="J219" i="38"/>
  <c r="Q301" i="235" s="1"/>
  <c r="J204" i="38"/>
  <c r="Q292" i="235" s="1"/>
  <c r="J242" i="38"/>
  <c r="Q316" i="235" s="1"/>
  <c r="J199" i="38"/>
  <c r="Q289" i="235" s="1"/>
  <c r="J174" i="38"/>
  <c r="Q268" i="235" s="1"/>
  <c r="J222" i="38"/>
  <c r="Q302" i="235" s="1"/>
  <c r="J157" i="38"/>
  <c r="Q253" i="235" s="1"/>
  <c r="J185" i="38"/>
  <c r="Q277" i="235" s="1"/>
  <c r="J139" i="38"/>
  <c r="Q237" i="235" s="1"/>
  <c r="J169" i="38"/>
  <c r="Q263" i="235" s="1"/>
  <c r="J153" i="38"/>
  <c r="Q249" i="235" s="1"/>
  <c r="J249" i="38"/>
  <c r="Q321" i="235" s="1"/>
  <c r="J180" i="38"/>
  <c r="Q272" i="235" s="1"/>
  <c r="J226" i="38"/>
  <c r="Q306" i="235" s="1"/>
  <c r="J156" i="38"/>
  <c r="Q252" i="235" s="1"/>
  <c r="J184" i="38"/>
  <c r="Q276" i="235" s="1"/>
  <c r="J143" i="38"/>
  <c r="Q241" i="235" s="1"/>
  <c r="J138" i="38"/>
  <c r="Q236" i="235" s="1"/>
  <c r="J247" i="38"/>
  <c r="Q319" i="235" s="1"/>
  <c r="J241" i="38"/>
  <c r="Q315" i="235" s="1"/>
  <c r="J217" i="38"/>
  <c r="Q299" i="235" s="1"/>
  <c r="J215" i="38"/>
  <c r="Q297" i="235" s="1"/>
  <c r="J250" i="38"/>
  <c r="Q322" i="235" s="1"/>
  <c r="J214" i="38"/>
  <c r="Q296" i="235" s="1"/>
  <c r="J166" i="38"/>
  <c r="Q260" i="235" s="1"/>
  <c r="J244" i="38"/>
  <c r="Q318" i="235" s="1"/>
  <c r="J171" i="38"/>
  <c r="Q265" i="235" s="1"/>
  <c r="J155" i="38"/>
  <c r="Q251" i="235" s="1"/>
  <c r="DK84" i="8"/>
  <c r="DK28"/>
  <c r="DK25"/>
  <c r="DQ45"/>
  <c r="DQ33"/>
  <c r="DW86"/>
  <c r="DW62"/>
  <c r="H237" i="38"/>
  <c r="O313" i="235" s="1"/>
  <c r="H250" i="38"/>
  <c r="O322" i="235" s="1"/>
  <c r="H141" i="38"/>
  <c r="O239" i="235" s="1"/>
  <c r="H164" i="38"/>
  <c r="O258" i="235" s="1"/>
  <c r="H226" i="38"/>
  <c r="O306" i="235" s="1"/>
  <c r="H242" i="38"/>
  <c r="O316" i="235" s="1"/>
  <c r="H187" i="38"/>
  <c r="O279" i="235" s="1"/>
  <c r="H198" i="38"/>
  <c r="O288" i="235" s="1"/>
  <c r="H190" i="38"/>
  <c r="O282" i="235" s="1"/>
  <c r="H188" i="38"/>
  <c r="O280" i="235" s="1"/>
  <c r="H148" i="38"/>
  <c r="O244" i="235" s="1"/>
  <c r="H219" i="38"/>
  <c r="O301" i="235" s="1"/>
  <c r="H149" i="38"/>
  <c r="O245" i="235" s="1"/>
  <c r="H183" i="38"/>
  <c r="O275" i="235" s="1"/>
  <c r="H218" i="38"/>
  <c r="O300" i="235" s="1"/>
  <c r="H231" i="38"/>
  <c r="O309" i="235" s="1"/>
  <c r="H232" i="38"/>
  <c r="O310" i="235" s="1"/>
  <c r="H135" i="38"/>
  <c r="O233" i="235" s="1"/>
  <c r="H185" i="38"/>
  <c r="O277" i="235" s="1"/>
  <c r="H223" i="38"/>
  <c r="O303" i="235" s="1"/>
  <c r="H199" i="38"/>
  <c r="O289" i="235" s="1"/>
  <c r="H249" i="38"/>
  <c r="O321" i="235" s="1"/>
  <c r="H143" i="38"/>
  <c r="O241" i="235" s="1"/>
  <c r="H144" i="38"/>
  <c r="O242" i="235" s="1"/>
  <c r="H168" i="38"/>
  <c r="O262" i="235" s="1"/>
  <c r="H208" i="38"/>
  <c r="O294" i="235" s="1"/>
  <c r="H244" i="38"/>
  <c r="O318" i="235" s="1"/>
  <c r="H193" i="38"/>
  <c r="O285" i="235" s="1"/>
  <c r="G164" i="38"/>
  <c r="N258" i="235" s="1"/>
  <c r="G214" i="38"/>
  <c r="N296" i="235" s="1"/>
  <c r="G236" i="38"/>
  <c r="N312" i="235" s="1"/>
  <c r="G199" i="38"/>
  <c r="N289" i="235" s="1"/>
  <c r="K179" i="38"/>
  <c r="R271" i="235" s="1"/>
  <c r="K134" i="38"/>
  <c r="R232" i="235" s="1"/>
  <c r="G218" i="38"/>
  <c r="N300" i="235" s="1"/>
  <c r="K144" i="38"/>
  <c r="R242" i="235" s="1"/>
  <c r="K248" i="38"/>
  <c r="R320" i="235" s="1"/>
  <c r="K250" i="38"/>
  <c r="R322" i="235" s="1"/>
  <c r="K183" i="38"/>
  <c r="R275" i="235" s="1"/>
  <c r="G143" i="38"/>
  <c r="N241" i="235" s="1"/>
  <c r="G215" i="38"/>
  <c r="N297" i="235" s="1"/>
  <c r="K251" i="38"/>
  <c r="R323" i="235" s="1"/>
  <c r="G247" i="38"/>
  <c r="N319" i="235" s="1"/>
  <c r="G211" i="38"/>
  <c r="N295" i="235" s="1"/>
  <c r="G142" i="38"/>
  <c r="N240" i="235" s="1"/>
  <c r="G137" i="38"/>
  <c r="N235" i="235" s="1"/>
  <c r="K223" i="38"/>
  <c r="R303" i="235" s="1"/>
  <c r="G162" i="38"/>
  <c r="N256" i="235" s="1"/>
  <c r="G242" i="38"/>
  <c r="N316" i="235" s="1"/>
  <c r="K154" i="38"/>
  <c r="R250" i="235" s="1"/>
  <c r="G135" i="38"/>
  <c r="N233" i="235" s="1"/>
  <c r="K135" i="38"/>
  <c r="R233" i="235" s="1"/>
  <c r="K236" i="38"/>
  <c r="R312" i="235" s="1"/>
  <c r="K141" i="38"/>
  <c r="R239" i="235" s="1"/>
  <c r="G243" i="38"/>
  <c r="N317" i="235" s="1"/>
  <c r="G248" i="38"/>
  <c r="N320" i="235" s="1"/>
  <c r="K190" i="38"/>
  <c r="R282" i="235" s="1"/>
  <c r="K156" i="38"/>
  <c r="R252" i="235" s="1"/>
  <c r="K142" i="38"/>
  <c r="R240" i="235" s="1"/>
  <c r="G217" i="38"/>
  <c r="N299" i="235" s="1"/>
  <c r="G156" i="38"/>
  <c r="N252" i="235" s="1"/>
  <c r="G157" i="38"/>
  <c r="N253" i="235" s="1"/>
  <c r="G198" i="38"/>
  <c r="N288" i="235" s="1"/>
  <c r="G208" i="38"/>
  <c r="N294" i="235" s="1"/>
  <c r="G180" i="38"/>
  <c r="N272" i="235" s="1"/>
  <c r="G219" i="38"/>
  <c r="N301" i="235" s="1"/>
  <c r="G153" i="38"/>
  <c r="N249" i="235" s="1"/>
  <c r="G194" i="38"/>
  <c r="N286" i="235" s="1"/>
  <c r="K165" i="38"/>
  <c r="R259" i="235" s="1"/>
  <c r="K155" i="38"/>
  <c r="R251" i="235" s="1"/>
  <c r="K243" i="38"/>
  <c r="R317" i="235" s="1"/>
  <c r="K235" i="38"/>
  <c r="R311" i="235" s="1"/>
  <c r="K160" i="38"/>
  <c r="R254" i="235" s="1"/>
  <c r="K214" i="38"/>
  <c r="R296" i="235" s="1"/>
  <c r="K157" i="38"/>
  <c r="R253" i="235" s="1"/>
  <c r="K204" i="38"/>
  <c r="R292" i="235" s="1"/>
  <c r="K143" i="38"/>
  <c r="R241" i="235" s="1"/>
  <c r="G141" i="38"/>
  <c r="N239" i="235" s="1"/>
  <c r="G187" i="38"/>
  <c r="N279" i="235" s="1"/>
  <c r="G174" i="38"/>
  <c r="N268" i="235" s="1"/>
  <c r="G149" i="38"/>
  <c r="N245" i="235" s="1"/>
  <c r="G179" i="38"/>
  <c r="N271" i="235" s="1"/>
  <c r="G171" i="38"/>
  <c r="N265" i="235" s="1"/>
  <c r="G250" i="38"/>
  <c r="N322" i="235" s="1"/>
  <c r="G166" i="38"/>
  <c r="N260" i="235" s="1"/>
  <c r="K219" i="38"/>
  <c r="R301" i="235" s="1"/>
  <c r="K240" i="38"/>
  <c r="R314" i="235" s="1"/>
  <c r="K150" i="38"/>
  <c r="R246" i="235" s="1"/>
  <c r="K164" i="38"/>
  <c r="R258" i="235" s="1"/>
  <c r="K224" i="38"/>
  <c r="R304" i="235" s="1"/>
  <c r="K139" i="38"/>
  <c r="R237" i="235" s="1"/>
  <c r="K230" i="38"/>
  <c r="R308" i="235" s="1"/>
  <c r="K217" i="38"/>
  <c r="R299" i="235" s="1"/>
  <c r="K136" i="38"/>
  <c r="R234" i="235" s="1"/>
  <c r="K244" i="38"/>
  <c r="R318" i="235" s="1"/>
  <c r="K198" i="38"/>
  <c r="R288" i="235" s="1"/>
  <c r="K218" i="38"/>
  <c r="R300" i="235" s="1"/>
  <c r="G230" i="38"/>
  <c r="N308" i="235" s="1"/>
  <c r="G225" i="38"/>
  <c r="N305" i="235" s="1"/>
  <c r="G227" i="38"/>
  <c r="N307" i="235" s="1"/>
  <c r="G235" i="38"/>
  <c r="N311" i="235" s="1"/>
  <c r="G160" i="38"/>
  <c r="N254" i="235" s="1"/>
  <c r="G148" i="38"/>
  <c r="N244" i="235" s="1"/>
  <c r="G150" i="38"/>
  <c r="N246" i="235" s="1"/>
  <c r="G241" i="38"/>
  <c r="N315" i="235" s="1"/>
  <c r="G138" i="38"/>
  <c r="N236" i="235" s="1"/>
  <c r="G144" i="38"/>
  <c r="N242" i="235" s="1"/>
  <c r="G226" i="38"/>
  <c r="N306" i="235" s="1"/>
  <c r="G216" i="38"/>
  <c r="N298" i="235" s="1"/>
  <c r="K216" i="38"/>
  <c r="R298" i="235" s="1"/>
  <c r="G172" i="38"/>
  <c r="N266" i="235" s="1"/>
  <c r="K232" i="38"/>
  <c r="R310" i="235" s="1"/>
  <c r="K193" i="38"/>
  <c r="R285" i="235" s="1"/>
  <c r="K140" i="38"/>
  <c r="R238" i="235" s="1"/>
  <c r="K174" i="38"/>
  <c r="R268" i="235" s="1"/>
  <c r="K215" i="38"/>
  <c r="R297" i="235" s="1"/>
  <c r="K138" i="38"/>
  <c r="R236" i="235" s="1"/>
  <c r="K152" i="38"/>
  <c r="R248" i="235" s="1"/>
  <c r="G222" i="38"/>
  <c r="N302" i="235" s="1"/>
  <c r="G152" i="38"/>
  <c r="N248" i="235" s="1"/>
  <c r="G185" i="38"/>
  <c r="N277" i="235" s="1"/>
  <c r="G134" i="38"/>
  <c r="N232" i="235" s="1"/>
  <c r="G191" i="38"/>
  <c r="N283" i="235" s="1"/>
  <c r="G183" i="38"/>
  <c r="N275" i="235" s="1"/>
  <c r="K147" i="38"/>
  <c r="R243" i="235" s="1"/>
  <c r="K191" i="38"/>
  <c r="R283" i="235" s="1"/>
  <c r="K185" i="38"/>
  <c r="R277" i="235" s="1"/>
  <c r="K161" i="38"/>
  <c r="R255" i="235" s="1"/>
  <c r="G175" i="38"/>
  <c r="N269" i="235" s="1"/>
  <c r="K166" i="38"/>
  <c r="R260" i="235" s="1"/>
  <c r="K180" i="38"/>
  <c r="R272" i="235" s="1"/>
  <c r="K171" i="38"/>
  <c r="R265" i="235" s="1"/>
  <c r="K242" i="38"/>
  <c r="R316" i="235" s="1"/>
  <c r="K168" i="38"/>
  <c r="R262" i="235" s="1"/>
  <c r="K151" i="38"/>
  <c r="R247" i="235" s="1"/>
  <c r="K184" i="38"/>
  <c r="R276" i="235" s="1"/>
  <c r="K231" i="38"/>
  <c r="R309" i="235" s="1"/>
  <c r="G251" i="38"/>
  <c r="N323" i="235" s="1"/>
  <c r="G249" i="38"/>
  <c r="N321" i="235" s="1"/>
  <c r="G169" i="38"/>
  <c r="N263" i="235" s="1"/>
  <c r="G165" i="38"/>
  <c r="N259" i="235" s="1"/>
  <c r="G161" i="38"/>
  <c r="N255" i="235" s="1"/>
  <c r="G190" i="38"/>
  <c r="N282" i="235" s="1"/>
  <c r="G203" i="38"/>
  <c r="N291" i="235" s="1"/>
  <c r="G193" i="38"/>
  <c r="N285" i="235" s="1"/>
  <c r="G181" i="38"/>
  <c r="N273" i="235" s="1"/>
  <c r="G232" i="38"/>
  <c r="N310" i="235" s="1"/>
  <c r="G155" i="38"/>
  <c r="N251" i="235" s="1"/>
  <c r="K241" i="38"/>
  <c r="R315" i="235" s="1"/>
  <c r="K187" i="38"/>
  <c r="R279" i="235" s="1"/>
  <c r="K137" i="38"/>
  <c r="R235" i="235" s="1"/>
  <c r="K169" i="38"/>
  <c r="R263" i="235" s="1"/>
  <c r="K181" i="38"/>
  <c r="R273" i="235" s="1"/>
  <c r="K247" i="38"/>
  <c r="R319" i="235" s="1"/>
  <c r="K162" i="38"/>
  <c r="R256" i="235" s="1"/>
  <c r="K225" i="38"/>
  <c r="R305" i="235" s="1"/>
  <c r="K208" i="38"/>
  <c r="R294" i="235" s="1"/>
  <c r="G224" i="38"/>
  <c r="N304" i="235" s="1"/>
  <c r="G204" i="38"/>
  <c r="N292" i="235" s="1"/>
  <c r="G136" i="38"/>
  <c r="N234" i="235" s="1"/>
  <c r="G244" i="38"/>
  <c r="N318" i="235" s="1"/>
  <c r="G151" i="38"/>
  <c r="N247" i="235" s="1"/>
  <c r="G237" i="38"/>
  <c r="N313" i="235" s="1"/>
  <c r="G223" i="38"/>
  <c r="N303" i="235" s="1"/>
  <c r="K199" i="38"/>
  <c r="R289" i="235" s="1"/>
  <c r="K222" i="38"/>
  <c r="R302" i="235" s="1"/>
  <c r="K227" i="38"/>
  <c r="R307" i="235" s="1"/>
  <c r="K148" i="38"/>
  <c r="R244" i="235" s="1"/>
  <c r="K226" i="38"/>
  <c r="R306" i="235" s="1"/>
  <c r="K203" i="38"/>
  <c r="R291" i="235" s="1"/>
  <c r="K211" i="38"/>
  <c r="R295" i="235" s="1"/>
  <c r="G139" i="38"/>
  <c r="N237" i="235" s="1"/>
  <c r="K188" i="38"/>
  <c r="R280" i="235" s="1"/>
  <c r="K194" i="38"/>
  <c r="R286" i="235" s="1"/>
  <c r="K149" i="38"/>
  <c r="R245" i="235" s="1"/>
  <c r="K172" i="38"/>
  <c r="R266" i="235" s="1"/>
  <c r="E220" i="7"/>
  <c r="EC78" i="8"/>
  <c r="DK17"/>
  <c r="DQ98"/>
  <c r="DQ94"/>
  <c r="DQ81"/>
  <c r="DQ74"/>
  <c r="DQ66"/>
  <c r="DQ58"/>
  <c r="DQ38"/>
  <c r="DQ32"/>
  <c r="DQ28"/>
  <c r="DQ26"/>
  <c r="DQ22"/>
  <c r="DQ20"/>
  <c r="DW81"/>
  <c r="DW76"/>
  <c r="DW75"/>
  <c r="DW72"/>
  <c r="DW63"/>
  <c r="DW53"/>
  <c r="DW28"/>
  <c r="DW27"/>
  <c r="DW24"/>
  <c r="DW23"/>
  <c r="S59" i="7"/>
  <c r="EC47" i="8"/>
  <c r="EC33"/>
  <c r="H157" i="38"/>
  <c r="O253" i="235" s="1"/>
  <c r="H215" i="38"/>
  <c r="O297" i="235" s="1"/>
  <c r="H161" i="38"/>
  <c r="O255" i="235" s="1"/>
  <c r="H147" i="38"/>
  <c r="O243" i="235" s="1"/>
  <c r="H138" i="38"/>
  <c r="O236" i="235" s="1"/>
  <c r="H217" i="38"/>
  <c r="O299" i="235" s="1"/>
  <c r="H175" i="38"/>
  <c r="O269" i="235" s="1"/>
  <c r="H179" i="38"/>
  <c r="O271" i="235" s="1"/>
  <c r="H171" i="38"/>
  <c r="O265" i="235" s="1"/>
  <c r="H154" i="38"/>
  <c r="O250" i="235" s="1"/>
  <c r="EC57" i="8"/>
  <c r="H162" i="38"/>
  <c r="O256" i="235" s="1"/>
  <c r="H160" i="38"/>
  <c r="O254" i="235" s="1"/>
  <c r="H251" i="38"/>
  <c r="O323" i="235" s="1"/>
  <c r="H150" i="38"/>
  <c r="O246" i="235" s="1"/>
  <c r="H241" i="38"/>
  <c r="O315" i="235" s="1"/>
  <c r="H235" i="38"/>
  <c r="O311" i="235" s="1"/>
  <c r="H191" i="38"/>
  <c r="O283" i="235" s="1"/>
  <c r="H181" i="38"/>
  <c r="O273" i="235" s="1"/>
  <c r="H248" i="38"/>
  <c r="O320" i="235" s="1"/>
  <c r="H243" i="38"/>
  <c r="O317" i="235" s="1"/>
  <c r="H172" i="38"/>
  <c r="O266" i="235" s="1"/>
  <c r="H156" i="38"/>
  <c r="O252" i="235" s="1"/>
  <c r="H224" i="38"/>
  <c r="O304" i="235" s="1"/>
  <c r="H204" i="38"/>
  <c r="O292" i="235" s="1"/>
  <c r="H151" i="38"/>
  <c r="O247" i="235" s="1"/>
  <c r="H180" i="38"/>
  <c r="O272" i="235" s="1"/>
  <c r="H174" i="38"/>
  <c r="O268" i="235" s="1"/>
  <c r="H240" i="38"/>
  <c r="O314" i="235" s="1"/>
  <c r="H155" i="38"/>
  <c r="O251" i="235" s="1"/>
  <c r="H214" i="38"/>
  <c r="O296" i="235" s="1"/>
  <c r="H166" i="38"/>
  <c r="O260" i="235" s="1"/>
  <c r="H225" i="38"/>
  <c r="O305" i="235" s="1"/>
  <c r="H152" i="38"/>
  <c r="O248" i="235" s="1"/>
  <c r="H142" i="38"/>
  <c r="O240" i="235" s="1"/>
  <c r="DK65" i="8"/>
  <c r="DK104"/>
  <c r="EC93"/>
  <c r="DK64"/>
  <c r="EC63"/>
  <c r="EC53"/>
  <c r="EC44"/>
  <c r="DK36"/>
  <c r="EC28"/>
  <c r="DK20"/>
  <c r="DK16"/>
  <c r="EC15"/>
  <c r="DQ106"/>
  <c r="DQ102"/>
  <c r="DQ90"/>
  <c r="DQ86"/>
  <c r="DQ82"/>
  <c r="DQ78"/>
  <c r="DQ77"/>
  <c r="DQ70"/>
  <c r="DQ62"/>
  <c r="DQ54"/>
  <c r="DQ53"/>
  <c r="DQ50"/>
  <c r="DQ46"/>
  <c r="DQ42"/>
  <c r="DQ34"/>
  <c r="DQ30"/>
  <c r="DQ29"/>
  <c r="DQ21"/>
  <c r="DW49"/>
  <c r="DW21"/>
  <c r="S64" i="7"/>
  <c r="S65"/>
  <c r="EC48" i="8"/>
  <c r="DQ84"/>
  <c r="DQ64"/>
  <c r="DQ60"/>
  <c r="DW67"/>
  <c r="DW59"/>
  <c r="DW54"/>
  <c r="D217" i="7"/>
  <c r="DQ18" i="8"/>
  <c r="DQ17"/>
  <c r="DQ16"/>
  <c r="DQ15"/>
  <c r="DQ14"/>
  <c r="DQ13"/>
  <c r="DQ12"/>
  <c r="DQ10"/>
  <c r="DW19"/>
  <c r="DW18"/>
  <c r="DW17"/>
  <c r="DW15"/>
  <c r="DW13"/>
  <c r="DW11"/>
  <c r="DW10"/>
  <c r="DW9"/>
  <c r="EC38"/>
  <c r="J193" i="38"/>
  <c r="Q285" i="235" s="1"/>
  <c r="J152" i="38"/>
  <c r="Q248" i="235" s="1"/>
  <c r="J140" i="38"/>
  <c r="Q238" i="235" s="1"/>
  <c r="J248" i="38"/>
  <c r="Q320" i="235" s="1"/>
  <c r="J134" i="38"/>
  <c r="Q232" i="235" s="1"/>
  <c r="J150" i="38"/>
  <c r="Q246" i="235" s="1"/>
  <c r="J151" i="38"/>
  <c r="Q247" i="235" s="1"/>
  <c r="J144" i="38"/>
  <c r="Q242" i="235" s="1"/>
  <c r="J168" i="38"/>
  <c r="Q262" i="235" s="1"/>
  <c r="J142" i="38"/>
  <c r="Q240" i="235" s="1"/>
  <c r="J231" i="38"/>
  <c r="Q309" i="235" s="1"/>
  <c r="J148" i="38"/>
  <c r="Q244" i="235" s="1"/>
  <c r="J149" i="38"/>
  <c r="Q245" i="235" s="1"/>
  <c r="J237" i="38"/>
  <c r="Q313" i="235" s="1"/>
  <c r="J232" i="38"/>
  <c r="Q310" i="235" s="1"/>
  <c r="J240" i="38"/>
  <c r="Q314" i="235" s="1"/>
  <c r="J211" i="38"/>
  <c r="Q295" i="235" s="1"/>
  <c r="J230" i="38"/>
  <c r="Q308" i="235" s="1"/>
  <c r="J160" i="38"/>
  <c r="Q254" i="235" s="1"/>
  <c r="J225" i="38"/>
  <c r="Q305" i="235" s="1"/>
  <c r="J194" i="38"/>
  <c r="Q286" i="235" s="1"/>
  <c r="J187" i="38"/>
  <c r="Q279" i="235" s="1"/>
  <c r="J181" i="38"/>
  <c r="Q273" i="235" s="1"/>
  <c r="J175" i="38"/>
  <c r="Q269" i="235" s="1"/>
  <c r="J191" i="38"/>
  <c r="Q283" i="235" s="1"/>
  <c r="J188" i="38"/>
  <c r="Q280" i="235" s="1"/>
  <c r="J183" i="38"/>
  <c r="Q275" i="235" s="1"/>
  <c r="J154" i="38"/>
  <c r="Q250" i="235" s="1"/>
  <c r="I128" i="7"/>
  <c r="C227" s="1"/>
  <c r="S61"/>
  <c r="DW93" i="8"/>
  <c r="F193" i="7"/>
  <c r="DK98" i="8"/>
  <c r="DK10"/>
  <c r="DQ51"/>
  <c r="DQ43"/>
  <c r="I222" i="7"/>
  <c r="DW73" i="8"/>
  <c r="DW61"/>
  <c r="DW56"/>
  <c r="DW47"/>
  <c r="DW45"/>
  <c r="DW42"/>
  <c r="DW37"/>
  <c r="DW33"/>
  <c r="DW31"/>
  <c r="DQ11"/>
  <c r="DQ7"/>
  <c r="DE7" i="246" s="1"/>
  <c r="DW77" i="8"/>
  <c r="H216" i="38"/>
  <c r="O298" i="235" s="1"/>
  <c r="H165" i="38"/>
  <c r="O259" i="235" s="1"/>
  <c r="H230" i="38"/>
  <c r="O308" i="235" s="1"/>
  <c r="H137" i="38"/>
  <c r="O235" i="235" s="1"/>
  <c r="H169" i="38"/>
  <c r="O263" i="235" s="1"/>
  <c r="H134" i="38"/>
  <c r="O232" i="235" s="1"/>
  <c r="H227" i="38"/>
  <c r="O307" i="235" s="1"/>
  <c r="H139" i="38"/>
  <c r="O237" i="235" s="1"/>
  <c r="H211" i="38"/>
  <c r="O295" i="235" s="1"/>
  <c r="H203" i="38"/>
  <c r="O291" i="235" s="1"/>
  <c r="H222" i="38"/>
  <c r="O302" i="235" s="1"/>
  <c r="H184" i="38"/>
  <c r="O276" i="235" s="1"/>
  <c r="H153" i="38"/>
  <c r="O249" i="235" s="1"/>
  <c r="H140" i="38"/>
  <c r="O238" i="235" s="1"/>
  <c r="H136" i="38"/>
  <c r="O234" i="235" s="1"/>
  <c r="I214" i="38"/>
  <c r="P296" i="235" s="1"/>
  <c r="I226" i="38"/>
  <c r="P306" i="235" s="1"/>
  <c r="DK13" i="8"/>
  <c r="DK12"/>
  <c r="DK9"/>
  <c r="DK8"/>
  <c r="DQ105"/>
  <c r="DQ101"/>
  <c r="DQ97"/>
  <c r="DQ93"/>
  <c r="DQ89"/>
  <c r="DQ85"/>
  <c r="DQ73"/>
  <c r="DQ69"/>
  <c r="DQ65"/>
  <c r="DQ61"/>
  <c r="DQ57"/>
  <c r="DQ49"/>
  <c r="DQ41"/>
  <c r="DQ37"/>
  <c r="DQ25"/>
  <c r="S62" i="7"/>
  <c r="EC7" i="8"/>
  <c r="DQ7" i="246" s="1"/>
  <c r="EC106" i="8"/>
  <c r="EC105"/>
  <c r="DK105"/>
  <c r="EC104"/>
  <c r="EC103"/>
  <c r="EC102"/>
  <c r="EC101"/>
  <c r="DK101"/>
  <c r="EC100"/>
  <c r="DK100"/>
  <c r="EC99"/>
  <c r="EC98"/>
  <c r="EC97"/>
  <c r="DK97"/>
  <c r="EC96"/>
  <c r="DK96"/>
  <c r="EC95"/>
  <c r="EC94"/>
  <c r="DK93"/>
  <c r="EC92"/>
  <c r="DK92"/>
  <c r="EC91"/>
  <c r="EC90"/>
  <c r="EC89"/>
  <c r="DK89"/>
  <c r="EC88"/>
  <c r="DK88"/>
  <c r="EC87"/>
  <c r="EC86"/>
  <c r="EC85"/>
  <c r="DK85"/>
  <c r="EC84"/>
  <c r="EC83"/>
  <c r="EC82"/>
  <c r="EC81"/>
  <c r="DK81"/>
  <c r="EC80"/>
  <c r="DK80"/>
  <c r="EC79"/>
  <c r="EC77"/>
  <c r="DK77"/>
  <c r="EC76"/>
  <c r="DK76"/>
  <c r="EC75"/>
  <c r="EC74"/>
  <c r="DK54"/>
  <c r="DQ83"/>
  <c r="DQ19"/>
  <c r="E217" i="7"/>
  <c r="F217"/>
  <c r="DW16" i="8"/>
  <c r="DW12"/>
  <c r="G219" i="7"/>
  <c r="DW8" i="8"/>
  <c r="D219" i="7"/>
  <c r="DK74" i="8"/>
  <c r="EC73"/>
  <c r="DK73"/>
  <c r="EC72"/>
  <c r="DK72"/>
  <c r="EC71"/>
  <c r="EC70"/>
  <c r="EC69"/>
  <c r="DK69"/>
  <c r="EC68"/>
  <c r="DK68"/>
  <c r="EC67"/>
  <c r="EC66"/>
  <c r="EC65"/>
  <c r="EC64"/>
  <c r="EC62"/>
  <c r="EC61"/>
  <c r="DK61"/>
  <c r="EC60"/>
  <c r="DK60"/>
  <c r="EC59"/>
  <c r="EC58"/>
  <c r="DK57"/>
  <c r="EC56"/>
  <c r="DK56"/>
  <c r="EC55"/>
  <c r="EC54"/>
  <c r="DK53"/>
  <c r="EC52"/>
  <c r="DK52"/>
  <c r="EC51"/>
  <c r="EC50"/>
  <c r="EC49"/>
  <c r="DK49"/>
  <c r="DK48"/>
  <c r="EC46"/>
  <c r="EC45"/>
  <c r="DK45"/>
  <c r="DK44"/>
  <c r="EC43"/>
  <c r="DK43"/>
  <c r="EC42"/>
  <c r="EC41"/>
  <c r="DK41"/>
  <c r="EC40"/>
  <c r="DK40"/>
  <c r="EC39"/>
  <c r="DK39"/>
  <c r="EC37"/>
  <c r="DK37"/>
  <c r="EC36"/>
  <c r="EC35"/>
  <c r="DK35"/>
  <c r="EC34"/>
  <c r="DK33"/>
  <c r="EC32"/>
  <c r="DK32"/>
  <c r="EC31"/>
  <c r="DK31"/>
  <c r="EC30"/>
  <c r="EC29"/>
  <c r="DK29"/>
  <c r="EC27"/>
  <c r="EC26"/>
  <c r="EC25"/>
  <c r="EC24"/>
  <c r="DK24"/>
  <c r="EC23"/>
  <c r="EC22"/>
  <c r="EC21"/>
  <c r="DK21"/>
  <c r="EC20"/>
  <c r="EC19"/>
  <c r="EC18"/>
  <c r="EC14"/>
  <c r="EC13"/>
  <c r="EC12"/>
  <c r="EC11"/>
  <c r="EC10"/>
  <c r="EC9"/>
  <c r="DQ104"/>
  <c r="DQ100"/>
  <c r="DQ96"/>
  <c r="DQ92"/>
  <c r="DQ88"/>
  <c r="DQ80"/>
  <c r="DQ79"/>
  <c r="DQ76"/>
  <c r="DQ75"/>
  <c r="DQ72"/>
  <c r="DQ68"/>
  <c r="DQ56"/>
  <c r="DQ52"/>
  <c r="DQ48"/>
  <c r="DQ44"/>
  <c r="DQ40"/>
  <c r="DQ36"/>
  <c r="DQ35"/>
  <c r="DQ24"/>
  <c r="DW106"/>
  <c r="DW105"/>
  <c r="DW104"/>
  <c r="DW103"/>
  <c r="DW102"/>
  <c r="DW101"/>
  <c r="DW100"/>
  <c r="DW99"/>
  <c r="DW98"/>
  <c r="DW97"/>
  <c r="DW96"/>
  <c r="DW94"/>
  <c r="DW92"/>
  <c r="DW91"/>
  <c r="DW90"/>
  <c r="DW89"/>
  <c r="DW88"/>
  <c r="DW85"/>
  <c r="DW84"/>
  <c r="DW83"/>
  <c r="DW82"/>
  <c r="DW80"/>
  <c r="DW78"/>
  <c r="DW74"/>
  <c r="DW71"/>
  <c r="DW70"/>
  <c r="DW69"/>
  <c r="DW68"/>
  <c r="DW66"/>
  <c r="DW65"/>
  <c r="DW64"/>
  <c r="DW60"/>
  <c r="DW58"/>
  <c r="DW57"/>
  <c r="DW55"/>
  <c r="DW52"/>
  <c r="DW50"/>
  <c r="DW48"/>
  <c r="DW46"/>
  <c r="DW44"/>
  <c r="DW43"/>
  <c r="DW41"/>
  <c r="DW40"/>
  <c r="DW39"/>
  <c r="DW38"/>
  <c r="DW36"/>
  <c r="DW35"/>
  <c r="DW34"/>
  <c r="DW32"/>
  <c r="DW30"/>
  <c r="DW29"/>
  <c r="DW26"/>
  <c r="DW25"/>
  <c r="DW22"/>
  <c r="DW20"/>
  <c r="I223" i="7"/>
  <c r="S196"/>
  <c r="DK103" i="8"/>
  <c r="DK90"/>
  <c r="DK87"/>
  <c r="DK83"/>
  <c r="DK75"/>
  <c r="DK66"/>
  <c r="DK62"/>
  <c r="DK55"/>
  <c r="DK30"/>
  <c r="DK22"/>
  <c r="DK14"/>
  <c r="DQ95"/>
  <c r="DQ71"/>
  <c r="DQ67"/>
  <c r="DQ59"/>
  <c r="DQ47"/>
  <c r="DQ31"/>
  <c r="DQ23"/>
  <c r="I155" i="38"/>
  <c r="P251" i="235" s="1"/>
  <c r="I190" i="38"/>
  <c r="P282" i="235" s="1"/>
  <c r="I183" i="38"/>
  <c r="P275" i="235" s="1"/>
  <c r="I174" i="38"/>
  <c r="P268" i="235" s="1"/>
  <c r="I160" i="38"/>
  <c r="P254" i="235" s="1"/>
  <c r="I147" i="38"/>
  <c r="P243" i="235" s="1"/>
  <c r="I162" i="38"/>
  <c r="P256" i="235" s="1"/>
  <c r="I153" i="38"/>
  <c r="P249" i="235" s="1"/>
  <c r="I142" i="38"/>
  <c r="P240" i="235" s="1"/>
  <c r="I211" i="38"/>
  <c r="P295" i="235" s="1"/>
  <c r="I188" i="38"/>
  <c r="P280" i="235" s="1"/>
  <c r="I227" i="38"/>
  <c r="P307" i="235" s="1"/>
  <c r="I136" i="38"/>
  <c r="P234" i="235" s="1"/>
  <c r="I248" i="38"/>
  <c r="P320" i="235" s="1"/>
  <c r="I180" i="38"/>
  <c r="P272" i="235" s="1"/>
  <c r="F219" i="7"/>
  <c r="C219"/>
  <c r="DK106" i="8"/>
  <c r="DK95"/>
  <c r="DK86"/>
  <c r="DK82"/>
  <c r="DK79"/>
  <c r="DK71"/>
  <c r="DK70"/>
  <c r="DK47"/>
  <c r="DK27"/>
  <c r="DK26"/>
  <c r="EC16"/>
  <c r="DK11"/>
  <c r="F220" i="7"/>
  <c r="DQ103" i="8"/>
  <c r="DQ99"/>
  <c r="DQ91"/>
  <c r="DQ87"/>
  <c r="DQ39"/>
  <c r="DQ27"/>
  <c r="DQ8"/>
  <c r="DQ9"/>
  <c r="S58" i="7"/>
  <c r="C220"/>
  <c r="EC8" i="8"/>
  <c r="DK102"/>
  <c r="DK99"/>
  <c r="DK94"/>
  <c r="DK91"/>
  <c r="DK78"/>
  <c r="DK67"/>
  <c r="DK63"/>
  <c r="DK59"/>
  <c r="DK58"/>
  <c r="DK51"/>
  <c r="DK50"/>
  <c r="DK46"/>
  <c r="DK42"/>
  <c r="DK38"/>
  <c r="DK34"/>
  <c r="DK23"/>
  <c r="DK19"/>
  <c r="DK15"/>
  <c r="DQ63"/>
  <c r="DQ55"/>
  <c r="G220" i="7"/>
  <c r="DK7" i="8"/>
  <c r="CY7" i="246" s="1"/>
  <c r="E216" i="7"/>
  <c r="C216"/>
  <c r="DW95" i="8"/>
  <c r="DW87"/>
  <c r="DW79"/>
  <c r="E219" i="7"/>
  <c r="C217"/>
  <c r="F216"/>
  <c r="D220"/>
  <c r="DK18" i="8"/>
  <c r="DW51"/>
  <c r="EC17"/>
  <c r="DW7"/>
  <c r="DK7" i="246" s="1"/>
  <c r="J224" i="38"/>
  <c r="Q304" i="235" s="1"/>
  <c r="J198" i="38"/>
  <c r="Q288" i="235" s="1"/>
  <c r="J161" i="38"/>
  <c r="Q255" i="235" s="1"/>
  <c r="J235" i="38"/>
  <c r="Q311" i="235" s="1"/>
  <c r="D216" i="7"/>
  <c r="G217"/>
  <c r="G216"/>
  <c r="J10" i="244" l="1"/>
  <c r="L67"/>
  <c r="J73"/>
  <c r="J49"/>
  <c r="N49"/>
  <c r="K48"/>
  <c r="N48"/>
  <c r="M50"/>
  <c r="N50"/>
  <c r="E8"/>
  <c r="J25"/>
  <c r="D10"/>
  <c r="G41"/>
  <c r="M8"/>
  <c r="D57"/>
  <c r="O49"/>
  <c r="O81"/>
  <c r="F12"/>
  <c r="I16"/>
  <c r="EF40" i="246"/>
  <c r="DW40"/>
  <c r="DS40"/>
  <c r="EG40"/>
  <c r="EC40"/>
  <c r="DT40"/>
  <c r="EH40"/>
  <c r="ED40"/>
  <c r="DU40"/>
  <c r="EE40"/>
  <c r="DV40"/>
  <c r="DR40"/>
  <c r="EC42"/>
  <c r="EG42"/>
  <c r="EF42"/>
  <c r="EE42"/>
  <c r="ED42"/>
  <c r="EH42"/>
  <c r="O21" i="244"/>
  <c r="L33"/>
  <c r="G65"/>
  <c r="H97"/>
  <c r="R45" i="41"/>
  <c r="DN14" i="246"/>
  <c r="DM14"/>
  <c r="DO14"/>
  <c r="DP14"/>
  <c r="DL14"/>
  <c r="DQ14"/>
  <c r="H95" i="244"/>
  <c r="M21"/>
  <c r="N33"/>
  <c r="D49"/>
  <c r="H65"/>
  <c r="G81"/>
  <c r="E97"/>
  <c r="M16"/>
  <c r="J79"/>
  <c r="I12"/>
  <c r="K16"/>
  <c r="H103"/>
  <c r="K12"/>
  <c r="J21"/>
  <c r="E33"/>
  <c r="L49"/>
  <c r="K65"/>
  <c r="I81"/>
  <c r="K97"/>
  <c r="D47"/>
  <c r="H8"/>
  <c r="K8"/>
  <c r="I10"/>
  <c r="O8"/>
  <c r="L10"/>
  <c r="G10"/>
  <c r="H25"/>
  <c r="H10"/>
  <c r="E89"/>
  <c r="G71"/>
  <c r="G86"/>
  <c r="I39"/>
  <c r="E63"/>
  <c r="I103"/>
  <c r="J58"/>
  <c r="O18"/>
  <c r="L12"/>
  <c r="E12"/>
  <c r="H21"/>
  <c r="E21"/>
  <c r="N21"/>
  <c r="F33"/>
  <c r="G33"/>
  <c r="F49"/>
  <c r="I65"/>
  <c r="J65"/>
  <c r="L65"/>
  <c r="K81"/>
  <c r="N81"/>
  <c r="J97"/>
  <c r="O97"/>
  <c r="F16"/>
  <c r="J63"/>
  <c r="D87"/>
  <c r="N71"/>
  <c r="K103"/>
  <c r="E9"/>
  <c r="D55"/>
  <c r="K79"/>
  <c r="H12"/>
  <c r="M12"/>
  <c r="J12"/>
  <c r="K21"/>
  <c r="L21"/>
  <c r="D21"/>
  <c r="M33"/>
  <c r="I33"/>
  <c r="K33"/>
  <c r="K49"/>
  <c r="G49"/>
  <c r="E49"/>
  <c r="F61"/>
  <c r="N65"/>
  <c r="O65"/>
  <c r="M65"/>
  <c r="M81"/>
  <c r="E81"/>
  <c r="H81"/>
  <c r="I97"/>
  <c r="D97"/>
  <c r="F97"/>
  <c r="L16"/>
  <c r="O16"/>
  <c r="J16"/>
  <c r="G13"/>
  <c r="D63"/>
  <c r="F87"/>
  <c r="I54"/>
  <c r="I71"/>
  <c r="N103"/>
  <c r="L103"/>
  <c r="E103"/>
  <c r="E36"/>
  <c r="O14"/>
  <c r="N95"/>
  <c r="N12"/>
  <c r="J33"/>
  <c r="I49"/>
  <c r="D81"/>
  <c r="M97"/>
  <c r="H16"/>
  <c r="N16"/>
  <c r="F103"/>
  <c r="J39"/>
  <c r="L79"/>
  <c r="K95"/>
  <c r="O12"/>
  <c r="G12"/>
  <c r="G21"/>
  <c r="I21"/>
  <c r="H33"/>
  <c r="D33"/>
  <c r="H49"/>
  <c r="M49"/>
  <c r="D65"/>
  <c r="F65"/>
  <c r="F81"/>
  <c r="J81"/>
  <c r="N97"/>
  <c r="L97"/>
  <c r="G16"/>
  <c r="E16"/>
  <c r="G47"/>
  <c r="J87"/>
  <c r="M46"/>
  <c r="L23"/>
  <c r="J103"/>
  <c r="D103"/>
  <c r="E26"/>
  <c r="G74"/>
  <c r="F42"/>
  <c r="E58"/>
  <c r="D90"/>
  <c r="N8"/>
  <c r="F10"/>
  <c r="M57"/>
  <c r="D73"/>
  <c r="K74"/>
  <c r="F90"/>
  <c r="L8"/>
  <c r="I8"/>
  <c r="F8"/>
  <c r="O10"/>
  <c r="M10"/>
  <c r="L25"/>
  <c r="I41"/>
  <c r="E57"/>
  <c r="G89"/>
  <c r="I105"/>
  <c r="F99"/>
  <c r="N26"/>
  <c r="D50"/>
  <c r="D66"/>
  <c r="O82"/>
  <c r="G106"/>
  <c r="D41"/>
  <c r="L89"/>
  <c r="L105"/>
  <c r="J42"/>
  <c r="J106"/>
  <c r="H26"/>
  <c r="H18"/>
  <c r="I26"/>
  <c r="J8"/>
  <c r="G8"/>
  <c r="E10"/>
  <c r="K10"/>
  <c r="O25"/>
  <c r="E41"/>
  <c r="F41"/>
  <c r="G57"/>
  <c r="F73"/>
  <c r="G73"/>
  <c r="O89"/>
  <c r="M105"/>
  <c r="K105"/>
  <c r="M43"/>
  <c r="N18"/>
  <c r="D18"/>
  <c r="K26"/>
  <c r="K34"/>
  <c r="M42"/>
  <c r="K58"/>
  <c r="L74"/>
  <c r="G78"/>
  <c r="G90"/>
  <c r="E98"/>
  <c r="H106"/>
  <c r="O67"/>
  <c r="G25"/>
  <c r="F57"/>
  <c r="L73"/>
  <c r="N105"/>
  <c r="I18"/>
  <c r="E28"/>
  <c r="G28"/>
  <c r="H28"/>
  <c r="D28"/>
  <c r="M28"/>
  <c r="O28"/>
  <c r="F28"/>
  <c r="J28"/>
  <c r="I28"/>
  <c r="N52"/>
  <c r="L52"/>
  <c r="O52"/>
  <c r="N31"/>
  <c r="O31"/>
  <c r="I31"/>
  <c r="J31"/>
  <c r="E31"/>
  <c r="H31"/>
  <c r="D31"/>
  <c r="G31"/>
  <c r="M31"/>
  <c r="G9"/>
  <c r="L20"/>
  <c r="N28"/>
  <c r="M36"/>
  <c r="E52"/>
  <c r="H55"/>
  <c r="D13"/>
  <c r="F31"/>
  <c r="D22"/>
  <c r="M20"/>
  <c r="H44"/>
  <c r="D29"/>
  <c r="I22"/>
  <c r="J30"/>
  <c r="J38"/>
  <c r="L62"/>
  <c r="I70"/>
  <c r="G94"/>
  <c r="N102"/>
  <c r="K28"/>
  <c r="N77"/>
  <c r="L31"/>
  <c r="O20"/>
  <c r="F20"/>
  <c r="H20"/>
  <c r="D20"/>
  <c r="K20"/>
  <c r="N20"/>
  <c r="E20"/>
  <c r="I20"/>
  <c r="G20"/>
  <c r="F36"/>
  <c r="O36"/>
  <c r="H36"/>
  <c r="D36"/>
  <c r="N36"/>
  <c r="I36"/>
  <c r="G36"/>
  <c r="K36"/>
  <c r="J36"/>
  <c r="J44"/>
  <c r="G44"/>
  <c r="E44"/>
  <c r="K44"/>
  <c r="O44"/>
  <c r="L44"/>
  <c r="I44"/>
  <c r="D44"/>
  <c r="K60"/>
  <c r="L60"/>
  <c r="M60"/>
  <c r="D68"/>
  <c r="G68"/>
  <c r="E68"/>
  <c r="M68"/>
  <c r="F76"/>
  <c r="K76"/>
  <c r="J76"/>
  <c r="I84"/>
  <c r="D84"/>
  <c r="F84"/>
  <c r="H84"/>
  <c r="E92"/>
  <c r="H92"/>
  <c r="F92"/>
  <c r="D100"/>
  <c r="L100"/>
  <c r="H100"/>
  <c r="E100"/>
  <c r="M13"/>
  <c r="K13"/>
  <c r="O13"/>
  <c r="H13"/>
  <c r="F13"/>
  <c r="J13"/>
  <c r="E13"/>
  <c r="N13"/>
  <c r="L13"/>
  <c r="J22"/>
  <c r="K22"/>
  <c r="N22"/>
  <c r="E22"/>
  <c r="O22"/>
  <c r="L22"/>
  <c r="F22"/>
  <c r="N30"/>
  <c r="G30"/>
  <c r="D30"/>
  <c r="O30"/>
  <c r="K30"/>
  <c r="F30"/>
  <c r="I30"/>
  <c r="E30"/>
  <c r="G38"/>
  <c r="L38"/>
  <c r="M38"/>
  <c r="D38"/>
  <c r="H38"/>
  <c r="N38"/>
  <c r="K38"/>
  <c r="E38"/>
  <c r="L46"/>
  <c r="F46"/>
  <c r="E46"/>
  <c r="K46"/>
  <c r="J46"/>
  <c r="I46"/>
  <c r="H46"/>
  <c r="D46"/>
  <c r="J54"/>
  <c r="L54"/>
  <c r="K54"/>
  <c r="F54"/>
  <c r="M54"/>
  <c r="E54"/>
  <c r="N54"/>
  <c r="D54"/>
  <c r="D62"/>
  <c r="G62"/>
  <c r="N62"/>
  <c r="M62"/>
  <c r="K62"/>
  <c r="E62"/>
  <c r="O62"/>
  <c r="F62"/>
  <c r="J70"/>
  <c r="L70"/>
  <c r="E70"/>
  <c r="F70"/>
  <c r="M70"/>
  <c r="K70"/>
  <c r="N70"/>
  <c r="D70"/>
  <c r="I78"/>
  <c r="F78"/>
  <c r="L78"/>
  <c r="N78"/>
  <c r="E78"/>
  <c r="M78"/>
  <c r="K78"/>
  <c r="H78"/>
  <c r="D86"/>
  <c r="H86"/>
  <c r="N86"/>
  <c r="F86"/>
  <c r="L86"/>
  <c r="J86"/>
  <c r="I86"/>
  <c r="E86"/>
  <c r="I94"/>
  <c r="F94"/>
  <c r="L94"/>
  <c r="N94"/>
  <c r="E94"/>
  <c r="M94"/>
  <c r="K94"/>
  <c r="H94"/>
  <c r="I102"/>
  <c r="D102"/>
  <c r="J102"/>
  <c r="F102"/>
  <c r="L102"/>
  <c r="K102"/>
  <c r="E102"/>
  <c r="G102"/>
  <c r="L9"/>
  <c r="I9"/>
  <c r="K9"/>
  <c r="J9"/>
  <c r="M9"/>
  <c r="O9"/>
  <c r="D9"/>
  <c r="N9"/>
  <c r="F9"/>
  <c r="F23"/>
  <c r="D23"/>
  <c r="N23"/>
  <c r="H23"/>
  <c r="K23"/>
  <c r="O23"/>
  <c r="G23"/>
  <c r="M23"/>
  <c r="K39"/>
  <c r="N39"/>
  <c r="M39"/>
  <c r="G39"/>
  <c r="O39"/>
  <c r="H39"/>
  <c r="F39"/>
  <c r="L39"/>
  <c r="E39"/>
  <c r="F47"/>
  <c r="K47"/>
  <c r="H47"/>
  <c r="E47"/>
  <c r="O47"/>
  <c r="J47"/>
  <c r="M47"/>
  <c r="I47"/>
  <c r="N47"/>
  <c r="F55"/>
  <c r="I55"/>
  <c r="L55"/>
  <c r="G55"/>
  <c r="K55"/>
  <c r="N55"/>
  <c r="O55"/>
  <c r="M55"/>
  <c r="J55"/>
  <c r="I79"/>
  <c r="G79"/>
  <c r="E79"/>
  <c r="I95"/>
  <c r="G95"/>
  <c r="E95"/>
  <c r="I63"/>
  <c r="H63"/>
  <c r="O63"/>
  <c r="M87"/>
  <c r="K87"/>
  <c r="L87"/>
  <c r="E71"/>
  <c r="L71"/>
  <c r="N79"/>
  <c r="F79"/>
  <c r="O79"/>
  <c r="J95"/>
  <c r="F95"/>
  <c r="O95"/>
  <c r="N63"/>
  <c r="F63"/>
  <c r="M63"/>
  <c r="N87"/>
  <c r="G87"/>
  <c r="H87"/>
  <c r="O71"/>
  <c r="J71"/>
  <c r="M79"/>
  <c r="H79"/>
  <c r="M95"/>
  <c r="L95"/>
  <c r="L63"/>
  <c r="G63"/>
  <c r="I87"/>
  <c r="O87"/>
  <c r="M71"/>
  <c r="H71"/>
  <c r="D12" i="246"/>
  <c r="F12"/>
  <c r="EC15"/>
  <c r="EG15"/>
  <c r="ED15"/>
  <c r="EH15"/>
  <c r="EE15"/>
  <c r="EF15"/>
  <c r="CT15"/>
  <c r="CX15"/>
  <c r="DB15"/>
  <c r="DF15"/>
  <c r="DJ15"/>
  <c r="DN15"/>
  <c r="DR15"/>
  <c r="DV15"/>
  <c r="CQ15"/>
  <c r="CU15"/>
  <c r="CY15"/>
  <c r="DC15"/>
  <c r="DG15"/>
  <c r="DK15"/>
  <c r="DO15"/>
  <c r="DS15"/>
  <c r="DW15"/>
  <c r="CR15"/>
  <c r="CV15"/>
  <c r="CZ15"/>
  <c r="DD15"/>
  <c r="DH15"/>
  <c r="DL15"/>
  <c r="DP15"/>
  <c r="DT15"/>
  <c r="DA15"/>
  <c r="DQ15"/>
  <c r="DE15"/>
  <c r="DU15"/>
  <c r="CS15"/>
  <c r="DI15"/>
  <c r="CW15"/>
  <c r="DM15"/>
  <c r="EE24"/>
  <c r="EF24"/>
  <c r="ED24"/>
  <c r="EG24"/>
  <c r="EH24"/>
  <c r="CS24"/>
  <c r="CW24"/>
  <c r="DA24"/>
  <c r="DE24"/>
  <c r="DI24"/>
  <c r="DM24"/>
  <c r="DQ24"/>
  <c r="DU24"/>
  <c r="CT24"/>
  <c r="CX24"/>
  <c r="DB24"/>
  <c r="DF24"/>
  <c r="DJ24"/>
  <c r="DN24"/>
  <c r="DR24"/>
  <c r="DV24"/>
  <c r="EC24"/>
  <c r="CQ24"/>
  <c r="CU24"/>
  <c r="CY24"/>
  <c r="DC24"/>
  <c r="DG24"/>
  <c r="DK24"/>
  <c r="DO24"/>
  <c r="DS24"/>
  <c r="DW24"/>
  <c r="CR24"/>
  <c r="DH24"/>
  <c r="CV24"/>
  <c r="DL24"/>
  <c r="CZ24"/>
  <c r="DP24"/>
  <c r="DD24"/>
  <c r="DT24"/>
  <c r="EE32"/>
  <c r="EF32"/>
  <c r="ED32"/>
  <c r="EG32"/>
  <c r="EH32"/>
  <c r="EC32"/>
  <c r="CT32"/>
  <c r="CX32"/>
  <c r="DB32"/>
  <c r="DF32"/>
  <c r="DJ32"/>
  <c r="DN32"/>
  <c r="DR32"/>
  <c r="DV32"/>
  <c r="CQ32"/>
  <c r="CU32"/>
  <c r="CY32"/>
  <c r="DC32"/>
  <c r="DG32"/>
  <c r="DK32"/>
  <c r="DO32"/>
  <c r="DS32"/>
  <c r="DW32"/>
  <c r="CR32"/>
  <c r="CV32"/>
  <c r="CZ32"/>
  <c r="DD32"/>
  <c r="DH32"/>
  <c r="DL32"/>
  <c r="DP32"/>
  <c r="DT32"/>
  <c r="CW32"/>
  <c r="DM32"/>
  <c r="DA32"/>
  <c r="DQ32"/>
  <c r="DE32"/>
  <c r="DU32"/>
  <c r="CS32"/>
  <c r="DI32"/>
  <c r="CT40"/>
  <c r="CX40"/>
  <c r="DB40"/>
  <c r="DF40"/>
  <c r="DJ40"/>
  <c r="DN40"/>
  <c r="CQ40"/>
  <c r="CU40"/>
  <c r="CY40"/>
  <c r="DC40"/>
  <c r="DG40"/>
  <c r="DK40"/>
  <c r="DO40"/>
  <c r="CR40"/>
  <c r="CV40"/>
  <c r="CZ40"/>
  <c r="DD40"/>
  <c r="DH40"/>
  <c r="DL40"/>
  <c r="DP40"/>
  <c r="DE40"/>
  <c r="CS40"/>
  <c r="DI40"/>
  <c r="CW40"/>
  <c r="DM40"/>
  <c r="DA40"/>
  <c r="DQ40"/>
  <c r="EE48"/>
  <c r="EF48"/>
  <c r="ED48"/>
  <c r="EG48"/>
  <c r="EH48"/>
  <c r="EC48"/>
  <c r="CT48"/>
  <c r="CX48"/>
  <c r="DB48"/>
  <c r="DF48"/>
  <c r="DJ48"/>
  <c r="DN48"/>
  <c r="DR48"/>
  <c r="DV48"/>
  <c r="CQ48"/>
  <c r="CU48"/>
  <c r="CY48"/>
  <c r="DC48"/>
  <c r="DG48"/>
  <c r="DK48"/>
  <c r="DO48"/>
  <c r="DS48"/>
  <c r="DW48"/>
  <c r="CR48"/>
  <c r="CV48"/>
  <c r="CZ48"/>
  <c r="DD48"/>
  <c r="DH48"/>
  <c r="DL48"/>
  <c r="DP48"/>
  <c r="DT48"/>
  <c r="CS48"/>
  <c r="DI48"/>
  <c r="CW48"/>
  <c r="DM48"/>
  <c r="DA48"/>
  <c r="DQ48"/>
  <c r="DU48"/>
  <c r="DE48"/>
  <c r="EE56"/>
  <c r="EF56"/>
  <c r="ED56"/>
  <c r="EG56"/>
  <c r="EH56"/>
  <c r="EC56"/>
  <c r="CT56"/>
  <c r="CX56"/>
  <c r="DB56"/>
  <c r="DF56"/>
  <c r="DJ56"/>
  <c r="DN56"/>
  <c r="DR56"/>
  <c r="DV56"/>
  <c r="CQ56"/>
  <c r="CU56"/>
  <c r="CY56"/>
  <c r="DC56"/>
  <c r="DG56"/>
  <c r="DK56"/>
  <c r="DO56"/>
  <c r="DS56"/>
  <c r="DW56"/>
  <c r="CR56"/>
  <c r="CV56"/>
  <c r="CZ56"/>
  <c r="DD56"/>
  <c r="DH56"/>
  <c r="DL56"/>
  <c r="DP56"/>
  <c r="DT56"/>
  <c r="DA56"/>
  <c r="DQ56"/>
  <c r="DE56"/>
  <c r="DU56"/>
  <c r="CS56"/>
  <c r="DI56"/>
  <c r="DM56"/>
  <c r="CW56"/>
  <c r="EE64"/>
  <c r="EF64"/>
  <c r="ED64"/>
  <c r="EG64"/>
  <c r="EH64"/>
  <c r="EC64"/>
  <c r="CR64"/>
  <c r="CV64"/>
  <c r="CZ64"/>
  <c r="DD64"/>
  <c r="DH64"/>
  <c r="DL64"/>
  <c r="DP64"/>
  <c r="DT64"/>
  <c r="CS64"/>
  <c r="CW64"/>
  <c r="DA64"/>
  <c r="DE64"/>
  <c r="DI64"/>
  <c r="DM64"/>
  <c r="DQ64"/>
  <c r="DU64"/>
  <c r="CT64"/>
  <c r="CX64"/>
  <c r="DB64"/>
  <c r="DF64"/>
  <c r="DJ64"/>
  <c r="DN64"/>
  <c r="DR64"/>
  <c r="DV64"/>
  <c r="CQ64"/>
  <c r="DG64"/>
  <c r="DW64"/>
  <c r="CU64"/>
  <c r="DK64"/>
  <c r="DS64"/>
  <c r="CY64"/>
  <c r="DO64"/>
  <c r="DC64"/>
  <c r="EF72"/>
  <c r="EC72"/>
  <c r="EG72"/>
  <c r="ED72"/>
  <c r="EH72"/>
  <c r="EE72"/>
  <c r="CR72"/>
  <c r="CV72"/>
  <c r="CZ72"/>
  <c r="DD72"/>
  <c r="DH72"/>
  <c r="DL72"/>
  <c r="DP72"/>
  <c r="DT72"/>
  <c r="CS72"/>
  <c r="CW72"/>
  <c r="DA72"/>
  <c r="DE72"/>
  <c r="DI72"/>
  <c r="DM72"/>
  <c r="DQ72"/>
  <c r="DU72"/>
  <c r="CT72"/>
  <c r="CX72"/>
  <c r="DB72"/>
  <c r="DF72"/>
  <c r="DJ72"/>
  <c r="DN72"/>
  <c r="DR72"/>
  <c r="DV72"/>
  <c r="CY72"/>
  <c r="DO72"/>
  <c r="CU72"/>
  <c r="DC72"/>
  <c r="DS72"/>
  <c r="DK72"/>
  <c r="CQ72"/>
  <c r="DG72"/>
  <c r="DW72"/>
  <c r="EF80"/>
  <c r="EC80"/>
  <c r="EG80"/>
  <c r="ED80"/>
  <c r="EH80"/>
  <c r="EE80"/>
  <c r="CR80"/>
  <c r="CV80"/>
  <c r="CZ80"/>
  <c r="DD80"/>
  <c r="DH80"/>
  <c r="DL80"/>
  <c r="DP80"/>
  <c r="DT80"/>
  <c r="CS80"/>
  <c r="CW80"/>
  <c r="DA80"/>
  <c r="DE80"/>
  <c r="DI80"/>
  <c r="DM80"/>
  <c r="DQ80"/>
  <c r="DU80"/>
  <c r="CT80"/>
  <c r="CX80"/>
  <c r="DB80"/>
  <c r="DF80"/>
  <c r="DJ80"/>
  <c r="DN80"/>
  <c r="DR80"/>
  <c r="DV80"/>
  <c r="CQ80"/>
  <c r="DG80"/>
  <c r="DW80"/>
  <c r="DS80"/>
  <c r="CU80"/>
  <c r="DK80"/>
  <c r="CY80"/>
  <c r="DO80"/>
  <c r="DC80"/>
  <c r="EF88"/>
  <c r="EC88"/>
  <c r="EG88"/>
  <c r="ED88"/>
  <c r="EH88"/>
  <c r="EE88"/>
  <c r="CR88"/>
  <c r="CV88"/>
  <c r="CZ88"/>
  <c r="DD88"/>
  <c r="DH88"/>
  <c r="DL88"/>
  <c r="DP88"/>
  <c r="DT88"/>
  <c r="CS88"/>
  <c r="CW88"/>
  <c r="DA88"/>
  <c r="DE88"/>
  <c r="DI88"/>
  <c r="DM88"/>
  <c r="DQ88"/>
  <c r="DU88"/>
  <c r="CT88"/>
  <c r="CX88"/>
  <c r="DB88"/>
  <c r="DF88"/>
  <c r="DJ88"/>
  <c r="DN88"/>
  <c r="DR88"/>
  <c r="DV88"/>
  <c r="CY88"/>
  <c r="DO88"/>
  <c r="CU88"/>
  <c r="DC88"/>
  <c r="DS88"/>
  <c r="CQ88"/>
  <c r="DG88"/>
  <c r="DW88"/>
  <c r="DK88"/>
  <c r="ED96"/>
  <c r="EH96"/>
  <c r="EE96"/>
  <c r="EF96"/>
  <c r="EC96"/>
  <c r="EG96"/>
  <c r="CR96"/>
  <c r="CV96"/>
  <c r="CZ96"/>
  <c r="DD96"/>
  <c r="DH96"/>
  <c r="DL96"/>
  <c r="DP96"/>
  <c r="DT96"/>
  <c r="CS96"/>
  <c r="CW96"/>
  <c r="DA96"/>
  <c r="DE96"/>
  <c r="DI96"/>
  <c r="DM96"/>
  <c r="DQ96"/>
  <c r="DU96"/>
  <c r="CT96"/>
  <c r="CX96"/>
  <c r="DB96"/>
  <c r="DF96"/>
  <c r="DJ96"/>
  <c r="DN96"/>
  <c r="DR96"/>
  <c r="DV96"/>
  <c r="CQ96"/>
  <c r="DG96"/>
  <c r="DW96"/>
  <c r="CU96"/>
  <c r="DK96"/>
  <c r="DC96"/>
  <c r="CY96"/>
  <c r="DO96"/>
  <c r="DS96"/>
  <c r="ED104"/>
  <c r="EH104"/>
  <c r="EE104"/>
  <c r="EF104"/>
  <c r="EC104"/>
  <c r="EG104"/>
  <c r="CQ104"/>
  <c r="CU104"/>
  <c r="CY104"/>
  <c r="DC104"/>
  <c r="DG104"/>
  <c r="DK104"/>
  <c r="DO104"/>
  <c r="DS104"/>
  <c r="DW104"/>
  <c r="CT104"/>
  <c r="DJ104"/>
  <c r="CR104"/>
  <c r="CV104"/>
  <c r="CZ104"/>
  <c r="DD104"/>
  <c r="DH104"/>
  <c r="DL104"/>
  <c r="DP104"/>
  <c r="DT104"/>
  <c r="DB104"/>
  <c r="DN104"/>
  <c r="DV104"/>
  <c r="CS104"/>
  <c r="CW104"/>
  <c r="DA104"/>
  <c r="DE104"/>
  <c r="DI104"/>
  <c r="DM104"/>
  <c r="DQ104"/>
  <c r="DU104"/>
  <c r="CX104"/>
  <c r="DF104"/>
  <c r="DR104"/>
  <c r="EC17"/>
  <c r="EG17"/>
  <c r="ED17"/>
  <c r="EH17"/>
  <c r="EF17"/>
  <c r="EE17"/>
  <c r="CR17"/>
  <c r="CV17"/>
  <c r="CZ17"/>
  <c r="DD17"/>
  <c r="DH17"/>
  <c r="DL17"/>
  <c r="DP17"/>
  <c r="DT17"/>
  <c r="CS17"/>
  <c r="CW17"/>
  <c r="DA17"/>
  <c r="DE17"/>
  <c r="DI17"/>
  <c r="DM17"/>
  <c r="DQ17"/>
  <c r="DU17"/>
  <c r="CT17"/>
  <c r="CX17"/>
  <c r="DB17"/>
  <c r="DF17"/>
  <c r="DJ17"/>
  <c r="DN17"/>
  <c r="DR17"/>
  <c r="DV17"/>
  <c r="CY17"/>
  <c r="DO17"/>
  <c r="DC17"/>
  <c r="DS17"/>
  <c r="CQ17"/>
  <c r="DG17"/>
  <c r="DW17"/>
  <c r="CU17"/>
  <c r="DK17"/>
  <c r="EC37"/>
  <c r="EG37"/>
  <c r="ED37"/>
  <c r="EH37"/>
  <c r="EF37"/>
  <c r="EE37"/>
  <c r="CS37"/>
  <c r="CW37"/>
  <c r="DA37"/>
  <c r="DE37"/>
  <c r="DI37"/>
  <c r="DM37"/>
  <c r="DQ37"/>
  <c r="DU37"/>
  <c r="CT37"/>
  <c r="CX37"/>
  <c r="DB37"/>
  <c r="DF37"/>
  <c r="DJ37"/>
  <c r="DN37"/>
  <c r="DR37"/>
  <c r="DV37"/>
  <c r="CQ37"/>
  <c r="CU37"/>
  <c r="CY37"/>
  <c r="DC37"/>
  <c r="DG37"/>
  <c r="DK37"/>
  <c r="DO37"/>
  <c r="DS37"/>
  <c r="DW37"/>
  <c r="CR37"/>
  <c r="DH37"/>
  <c r="CV37"/>
  <c r="DL37"/>
  <c r="CZ37"/>
  <c r="DP37"/>
  <c r="DT37"/>
  <c r="DD37"/>
  <c r="EC53"/>
  <c r="EG53"/>
  <c r="ED53"/>
  <c r="EH53"/>
  <c r="EF53"/>
  <c r="EE53"/>
  <c r="CS53"/>
  <c r="CW53"/>
  <c r="DA53"/>
  <c r="DE53"/>
  <c r="DI53"/>
  <c r="DM53"/>
  <c r="DQ53"/>
  <c r="DU53"/>
  <c r="CT53"/>
  <c r="CX53"/>
  <c r="DB53"/>
  <c r="DF53"/>
  <c r="DJ53"/>
  <c r="DN53"/>
  <c r="DR53"/>
  <c r="DV53"/>
  <c r="CQ53"/>
  <c r="CU53"/>
  <c r="CY53"/>
  <c r="DC53"/>
  <c r="DG53"/>
  <c r="DK53"/>
  <c r="DO53"/>
  <c r="DS53"/>
  <c r="DW53"/>
  <c r="DD53"/>
  <c r="DT53"/>
  <c r="CR53"/>
  <c r="DH53"/>
  <c r="CV53"/>
  <c r="DL53"/>
  <c r="CZ53"/>
  <c r="DP53"/>
  <c r="ED69"/>
  <c r="EH69"/>
  <c r="EE69"/>
  <c r="EF69"/>
  <c r="EC69"/>
  <c r="EG69"/>
  <c r="CQ69"/>
  <c r="CU69"/>
  <c r="CY69"/>
  <c r="DC69"/>
  <c r="DG69"/>
  <c r="DK69"/>
  <c r="DO69"/>
  <c r="DS69"/>
  <c r="DW69"/>
  <c r="CR69"/>
  <c r="CV69"/>
  <c r="CZ69"/>
  <c r="DD69"/>
  <c r="DH69"/>
  <c r="DL69"/>
  <c r="DP69"/>
  <c r="DT69"/>
  <c r="CS69"/>
  <c r="CW69"/>
  <c r="DA69"/>
  <c r="DE69"/>
  <c r="DI69"/>
  <c r="DM69"/>
  <c r="DQ69"/>
  <c r="DU69"/>
  <c r="DB69"/>
  <c r="DR69"/>
  <c r="CX69"/>
  <c r="DF69"/>
  <c r="DV69"/>
  <c r="DN69"/>
  <c r="CT69"/>
  <c r="DJ69"/>
  <c r="ED85"/>
  <c r="EH85"/>
  <c r="EE85"/>
  <c r="EF85"/>
  <c r="EC85"/>
  <c r="EG85"/>
  <c r="CQ85"/>
  <c r="CU85"/>
  <c r="CY85"/>
  <c r="DC85"/>
  <c r="DG85"/>
  <c r="DK85"/>
  <c r="DO85"/>
  <c r="DS85"/>
  <c r="DW85"/>
  <c r="CR85"/>
  <c r="CV85"/>
  <c r="CZ85"/>
  <c r="DD85"/>
  <c r="DH85"/>
  <c r="DL85"/>
  <c r="DP85"/>
  <c r="DT85"/>
  <c r="CS85"/>
  <c r="CW85"/>
  <c r="DA85"/>
  <c r="DE85"/>
  <c r="DI85"/>
  <c r="DM85"/>
  <c r="DQ85"/>
  <c r="DU85"/>
  <c r="DB85"/>
  <c r="DR85"/>
  <c r="CX85"/>
  <c r="DF85"/>
  <c r="DV85"/>
  <c r="CT85"/>
  <c r="DJ85"/>
  <c r="DN85"/>
  <c r="EF101"/>
  <c r="EC101"/>
  <c r="EG101"/>
  <c r="ED101"/>
  <c r="EH101"/>
  <c r="EE101"/>
  <c r="CT101"/>
  <c r="CX101"/>
  <c r="DB101"/>
  <c r="DF101"/>
  <c r="DJ101"/>
  <c r="DN101"/>
  <c r="DR101"/>
  <c r="DV101"/>
  <c r="CS101"/>
  <c r="DI101"/>
  <c r="DU101"/>
  <c r="CQ101"/>
  <c r="CU101"/>
  <c r="CY101"/>
  <c r="DC101"/>
  <c r="DG101"/>
  <c r="DK101"/>
  <c r="DO101"/>
  <c r="DS101"/>
  <c r="DW101"/>
  <c r="CW101"/>
  <c r="DE101"/>
  <c r="DQ101"/>
  <c r="CR101"/>
  <c r="CV101"/>
  <c r="CZ101"/>
  <c r="DD101"/>
  <c r="DH101"/>
  <c r="DL101"/>
  <c r="DP101"/>
  <c r="DT101"/>
  <c r="DA101"/>
  <c r="DM101"/>
  <c r="EE18"/>
  <c r="EF18"/>
  <c r="EH18"/>
  <c r="EC18"/>
  <c r="ED18"/>
  <c r="CQ18"/>
  <c r="CU18"/>
  <c r="CY18"/>
  <c r="DC18"/>
  <c r="DG18"/>
  <c r="DK18"/>
  <c r="DO18"/>
  <c r="DS18"/>
  <c r="DW18"/>
  <c r="EG18"/>
  <c r="CR18"/>
  <c r="CV18"/>
  <c r="CZ18"/>
  <c r="DD18"/>
  <c r="DH18"/>
  <c r="DL18"/>
  <c r="DP18"/>
  <c r="DT18"/>
  <c r="CS18"/>
  <c r="CW18"/>
  <c r="DA18"/>
  <c r="DE18"/>
  <c r="DI18"/>
  <c r="DM18"/>
  <c r="DQ18"/>
  <c r="DU18"/>
  <c r="CX18"/>
  <c r="DN18"/>
  <c r="DB18"/>
  <c r="DR18"/>
  <c r="DF18"/>
  <c r="DV18"/>
  <c r="DJ18"/>
  <c r="CT18"/>
  <c r="EE26"/>
  <c r="EF26"/>
  <c r="EH26"/>
  <c r="EC26"/>
  <c r="ED26"/>
  <c r="EG26"/>
  <c r="CR26"/>
  <c r="CV26"/>
  <c r="CZ26"/>
  <c r="DD26"/>
  <c r="DH26"/>
  <c r="DL26"/>
  <c r="DP26"/>
  <c r="DT26"/>
  <c r="CS26"/>
  <c r="CW26"/>
  <c r="DA26"/>
  <c r="DE26"/>
  <c r="DI26"/>
  <c r="DM26"/>
  <c r="DQ26"/>
  <c r="DU26"/>
  <c r="CT26"/>
  <c r="CX26"/>
  <c r="DB26"/>
  <c r="DF26"/>
  <c r="DJ26"/>
  <c r="DN26"/>
  <c r="DR26"/>
  <c r="DV26"/>
  <c r="CQ26"/>
  <c r="DG26"/>
  <c r="DW26"/>
  <c r="CU26"/>
  <c r="DK26"/>
  <c r="CY26"/>
  <c r="DO26"/>
  <c r="DC26"/>
  <c r="DS26"/>
  <c r="EE34"/>
  <c r="EF34"/>
  <c r="EH34"/>
  <c r="EC34"/>
  <c r="ED34"/>
  <c r="EG34"/>
  <c r="CR34"/>
  <c r="CV34"/>
  <c r="CZ34"/>
  <c r="DD34"/>
  <c r="DH34"/>
  <c r="DL34"/>
  <c r="DP34"/>
  <c r="DT34"/>
  <c r="CS34"/>
  <c r="CW34"/>
  <c r="DA34"/>
  <c r="DE34"/>
  <c r="DI34"/>
  <c r="DM34"/>
  <c r="DQ34"/>
  <c r="DU34"/>
  <c r="CT34"/>
  <c r="CX34"/>
  <c r="DB34"/>
  <c r="DF34"/>
  <c r="DJ34"/>
  <c r="DN34"/>
  <c r="DR34"/>
  <c r="DV34"/>
  <c r="CU34"/>
  <c r="DK34"/>
  <c r="CY34"/>
  <c r="DO34"/>
  <c r="DC34"/>
  <c r="DS34"/>
  <c r="CQ34"/>
  <c r="DG34"/>
  <c r="DW34"/>
  <c r="CR42"/>
  <c r="CV42"/>
  <c r="CZ42"/>
  <c r="DD42"/>
  <c r="DH42"/>
  <c r="DL42"/>
  <c r="DP42"/>
  <c r="DT42"/>
  <c r="CS42"/>
  <c r="CW42"/>
  <c r="DA42"/>
  <c r="DE42"/>
  <c r="DI42"/>
  <c r="DM42"/>
  <c r="DQ42"/>
  <c r="DU42"/>
  <c r="CT42"/>
  <c r="CX42"/>
  <c r="DB42"/>
  <c r="DF42"/>
  <c r="DJ42"/>
  <c r="DN42"/>
  <c r="DR42"/>
  <c r="DV42"/>
  <c r="DC42"/>
  <c r="DS42"/>
  <c r="CQ42"/>
  <c r="DG42"/>
  <c r="DW42"/>
  <c r="CU42"/>
  <c r="DK42"/>
  <c r="CY42"/>
  <c r="DO42"/>
  <c r="EE50"/>
  <c r="EF50"/>
  <c r="EH50"/>
  <c r="EC50"/>
  <c r="ED50"/>
  <c r="EG50"/>
  <c r="CR50"/>
  <c r="CV50"/>
  <c r="CZ50"/>
  <c r="DD50"/>
  <c r="DH50"/>
  <c r="DL50"/>
  <c r="DP50"/>
  <c r="DT50"/>
  <c r="CS50"/>
  <c r="CW50"/>
  <c r="DA50"/>
  <c r="DE50"/>
  <c r="DI50"/>
  <c r="DM50"/>
  <c r="DQ50"/>
  <c r="DU50"/>
  <c r="CT50"/>
  <c r="CX50"/>
  <c r="DB50"/>
  <c r="DF50"/>
  <c r="DJ50"/>
  <c r="DN50"/>
  <c r="DR50"/>
  <c r="DV50"/>
  <c r="CQ50"/>
  <c r="DG50"/>
  <c r="DW50"/>
  <c r="CU50"/>
  <c r="DK50"/>
  <c r="CY50"/>
  <c r="DO50"/>
  <c r="DS50"/>
  <c r="DC50"/>
  <c r="EE58"/>
  <c r="EF58"/>
  <c r="EH58"/>
  <c r="EC58"/>
  <c r="ED58"/>
  <c r="EG58"/>
  <c r="CR58"/>
  <c r="CV58"/>
  <c r="CZ58"/>
  <c r="DD58"/>
  <c r="DH58"/>
  <c r="DL58"/>
  <c r="DP58"/>
  <c r="DT58"/>
  <c r="CS58"/>
  <c r="CW58"/>
  <c r="DA58"/>
  <c r="DE58"/>
  <c r="DI58"/>
  <c r="DM58"/>
  <c r="DQ58"/>
  <c r="DU58"/>
  <c r="CT58"/>
  <c r="CX58"/>
  <c r="DB58"/>
  <c r="DF58"/>
  <c r="DJ58"/>
  <c r="DN58"/>
  <c r="DR58"/>
  <c r="DV58"/>
  <c r="CY58"/>
  <c r="DO58"/>
  <c r="DC58"/>
  <c r="DS58"/>
  <c r="CQ58"/>
  <c r="DG58"/>
  <c r="DW58"/>
  <c r="DK58"/>
  <c r="CU58"/>
  <c r="EF66"/>
  <c r="EC66"/>
  <c r="EG66"/>
  <c r="ED66"/>
  <c r="EH66"/>
  <c r="EE66"/>
  <c r="CT66"/>
  <c r="CX66"/>
  <c r="DB66"/>
  <c r="DF66"/>
  <c r="DJ66"/>
  <c r="DN66"/>
  <c r="DR66"/>
  <c r="DV66"/>
  <c r="CQ66"/>
  <c r="CU66"/>
  <c r="CY66"/>
  <c r="DC66"/>
  <c r="DG66"/>
  <c r="DK66"/>
  <c r="DO66"/>
  <c r="DS66"/>
  <c r="DW66"/>
  <c r="CR66"/>
  <c r="CV66"/>
  <c r="CZ66"/>
  <c r="DD66"/>
  <c r="DH66"/>
  <c r="DL66"/>
  <c r="DP66"/>
  <c r="DT66"/>
  <c r="DE66"/>
  <c r="DU66"/>
  <c r="DQ66"/>
  <c r="CS66"/>
  <c r="DI66"/>
  <c r="DA66"/>
  <c r="CW66"/>
  <c r="DM66"/>
  <c r="EF74"/>
  <c r="EC74"/>
  <c r="EG74"/>
  <c r="ED74"/>
  <c r="EH74"/>
  <c r="EE74"/>
  <c r="CT74"/>
  <c r="CX74"/>
  <c r="DB74"/>
  <c r="DF74"/>
  <c r="DJ74"/>
  <c r="DN74"/>
  <c r="DR74"/>
  <c r="DV74"/>
  <c r="CQ74"/>
  <c r="CU74"/>
  <c r="CY74"/>
  <c r="DC74"/>
  <c r="DG74"/>
  <c r="DK74"/>
  <c r="DO74"/>
  <c r="DS74"/>
  <c r="DW74"/>
  <c r="CR74"/>
  <c r="CV74"/>
  <c r="CZ74"/>
  <c r="DD74"/>
  <c r="DH74"/>
  <c r="DL74"/>
  <c r="DP74"/>
  <c r="DT74"/>
  <c r="CW74"/>
  <c r="DM74"/>
  <c r="DA74"/>
  <c r="DQ74"/>
  <c r="CS74"/>
  <c r="DE74"/>
  <c r="DU74"/>
  <c r="DI74"/>
  <c r="EF82"/>
  <c r="EC82"/>
  <c r="EG82"/>
  <c r="ED82"/>
  <c r="EH82"/>
  <c r="EE82"/>
  <c r="CT82"/>
  <c r="CX82"/>
  <c r="DB82"/>
  <c r="DF82"/>
  <c r="DJ82"/>
  <c r="DN82"/>
  <c r="DR82"/>
  <c r="DV82"/>
  <c r="CQ82"/>
  <c r="CU82"/>
  <c r="CY82"/>
  <c r="DC82"/>
  <c r="DG82"/>
  <c r="DK82"/>
  <c r="DO82"/>
  <c r="DS82"/>
  <c r="DW82"/>
  <c r="CR82"/>
  <c r="CV82"/>
  <c r="CZ82"/>
  <c r="DD82"/>
  <c r="DH82"/>
  <c r="DL82"/>
  <c r="DP82"/>
  <c r="DT82"/>
  <c r="DE82"/>
  <c r="DU82"/>
  <c r="DA82"/>
  <c r="CS82"/>
  <c r="DI82"/>
  <c r="CW82"/>
  <c r="DM82"/>
  <c r="DQ82"/>
  <c r="EF90"/>
  <c r="EC90"/>
  <c r="EG90"/>
  <c r="ED90"/>
  <c r="EH90"/>
  <c r="EE90"/>
  <c r="CT90"/>
  <c r="CX90"/>
  <c r="DB90"/>
  <c r="DF90"/>
  <c r="DJ90"/>
  <c r="DN90"/>
  <c r="DR90"/>
  <c r="DV90"/>
  <c r="CQ90"/>
  <c r="CU90"/>
  <c r="CY90"/>
  <c r="DC90"/>
  <c r="DG90"/>
  <c r="DK90"/>
  <c r="DO90"/>
  <c r="DS90"/>
  <c r="DW90"/>
  <c r="CR90"/>
  <c r="CV90"/>
  <c r="CZ90"/>
  <c r="DD90"/>
  <c r="DH90"/>
  <c r="DL90"/>
  <c r="DP90"/>
  <c r="DT90"/>
  <c r="CW90"/>
  <c r="DM90"/>
  <c r="DI90"/>
  <c r="DA90"/>
  <c r="DQ90"/>
  <c r="DE90"/>
  <c r="DU90"/>
  <c r="CS90"/>
  <c r="ED98"/>
  <c r="EH98"/>
  <c r="EE98"/>
  <c r="EF98"/>
  <c r="EC98"/>
  <c r="EG98"/>
  <c r="CS98"/>
  <c r="CW98"/>
  <c r="DA98"/>
  <c r="DE98"/>
  <c r="DI98"/>
  <c r="DM98"/>
  <c r="DQ98"/>
  <c r="DU98"/>
  <c r="CZ98"/>
  <c r="DL98"/>
  <c r="DT98"/>
  <c r="CT98"/>
  <c r="CX98"/>
  <c r="DB98"/>
  <c r="DF98"/>
  <c r="DJ98"/>
  <c r="DN98"/>
  <c r="DR98"/>
  <c r="DV98"/>
  <c r="CV98"/>
  <c r="DH98"/>
  <c r="CQ98"/>
  <c r="CU98"/>
  <c r="CY98"/>
  <c r="DC98"/>
  <c r="DG98"/>
  <c r="DK98"/>
  <c r="DO98"/>
  <c r="DS98"/>
  <c r="DW98"/>
  <c r="CR98"/>
  <c r="DD98"/>
  <c r="DP98"/>
  <c r="ED106"/>
  <c r="EH106"/>
  <c r="EE106"/>
  <c r="EF106"/>
  <c r="EC106"/>
  <c r="EG106"/>
  <c r="CS106"/>
  <c r="CW106"/>
  <c r="DA106"/>
  <c r="DE106"/>
  <c r="DI106"/>
  <c r="DM106"/>
  <c r="DQ106"/>
  <c r="DU106"/>
  <c r="CV106"/>
  <c r="DH106"/>
  <c r="DP106"/>
  <c r="CT106"/>
  <c r="CX106"/>
  <c r="DB106"/>
  <c r="DF106"/>
  <c r="DJ106"/>
  <c r="DN106"/>
  <c r="DR106"/>
  <c r="DV106"/>
  <c r="CR106"/>
  <c r="DD106"/>
  <c r="DT106"/>
  <c r="CQ106"/>
  <c r="CU106"/>
  <c r="CY106"/>
  <c r="DC106"/>
  <c r="DG106"/>
  <c r="DK106"/>
  <c r="DO106"/>
  <c r="DS106"/>
  <c r="DW106"/>
  <c r="CZ106"/>
  <c r="DL106"/>
  <c r="EC19"/>
  <c r="EG19"/>
  <c r="ED19"/>
  <c r="EH19"/>
  <c r="EE19"/>
  <c r="EF19"/>
  <c r="CT19"/>
  <c r="CX19"/>
  <c r="DB19"/>
  <c r="DF19"/>
  <c r="DJ19"/>
  <c r="DN19"/>
  <c r="DR19"/>
  <c r="DV19"/>
  <c r="CQ19"/>
  <c r="CU19"/>
  <c r="CY19"/>
  <c r="DC19"/>
  <c r="DG19"/>
  <c r="DK19"/>
  <c r="DO19"/>
  <c r="DS19"/>
  <c r="DW19"/>
  <c r="CR19"/>
  <c r="CV19"/>
  <c r="CZ19"/>
  <c r="DD19"/>
  <c r="DH19"/>
  <c r="DL19"/>
  <c r="DP19"/>
  <c r="DT19"/>
  <c r="CW19"/>
  <c r="DM19"/>
  <c r="DA19"/>
  <c r="DQ19"/>
  <c r="DE19"/>
  <c r="DU19"/>
  <c r="CS19"/>
  <c r="DI19"/>
  <c r="EC27"/>
  <c r="EG27"/>
  <c r="ED27"/>
  <c r="EH27"/>
  <c r="EE27"/>
  <c r="EF27"/>
  <c r="CQ27"/>
  <c r="CU27"/>
  <c r="CY27"/>
  <c r="DC27"/>
  <c r="DG27"/>
  <c r="DK27"/>
  <c r="DO27"/>
  <c r="DS27"/>
  <c r="DW27"/>
  <c r="CR27"/>
  <c r="CV27"/>
  <c r="CZ27"/>
  <c r="DD27"/>
  <c r="DH27"/>
  <c r="DL27"/>
  <c r="DP27"/>
  <c r="DT27"/>
  <c r="CS27"/>
  <c r="CW27"/>
  <c r="DA27"/>
  <c r="DE27"/>
  <c r="DI27"/>
  <c r="DM27"/>
  <c r="DQ27"/>
  <c r="DU27"/>
  <c r="DF27"/>
  <c r="DV27"/>
  <c r="CT27"/>
  <c r="DJ27"/>
  <c r="CX27"/>
  <c r="DN27"/>
  <c r="DB27"/>
  <c r="DR27"/>
  <c r="EC35"/>
  <c r="EG35"/>
  <c r="ED35"/>
  <c r="EH35"/>
  <c r="EE35"/>
  <c r="EF35"/>
  <c r="CQ35"/>
  <c r="CU35"/>
  <c r="CY35"/>
  <c r="DC35"/>
  <c r="DG35"/>
  <c r="DK35"/>
  <c r="DO35"/>
  <c r="DS35"/>
  <c r="DW35"/>
  <c r="CR35"/>
  <c r="CV35"/>
  <c r="CZ35"/>
  <c r="DD35"/>
  <c r="DH35"/>
  <c r="DL35"/>
  <c r="DP35"/>
  <c r="DT35"/>
  <c r="CS35"/>
  <c r="CW35"/>
  <c r="DA35"/>
  <c r="DE35"/>
  <c r="DI35"/>
  <c r="DM35"/>
  <c r="DQ35"/>
  <c r="DU35"/>
  <c r="CT35"/>
  <c r="DJ35"/>
  <c r="CX35"/>
  <c r="DN35"/>
  <c r="DB35"/>
  <c r="DR35"/>
  <c r="DV35"/>
  <c r="DF35"/>
  <c r="EC43"/>
  <c r="EG43"/>
  <c r="ED43"/>
  <c r="EH43"/>
  <c r="EE43"/>
  <c r="EF43"/>
  <c r="CQ43"/>
  <c r="CU43"/>
  <c r="CY43"/>
  <c r="DC43"/>
  <c r="DG43"/>
  <c r="DK43"/>
  <c r="DO43"/>
  <c r="DS43"/>
  <c r="DW43"/>
  <c r="CR43"/>
  <c r="CV43"/>
  <c r="CZ43"/>
  <c r="DD43"/>
  <c r="DH43"/>
  <c r="DL43"/>
  <c r="DP43"/>
  <c r="DT43"/>
  <c r="CS43"/>
  <c r="CW43"/>
  <c r="DA43"/>
  <c r="DE43"/>
  <c r="DI43"/>
  <c r="DM43"/>
  <c r="DQ43"/>
  <c r="DU43"/>
  <c r="DB43"/>
  <c r="DR43"/>
  <c r="DF43"/>
  <c r="DV43"/>
  <c r="CT43"/>
  <c r="DJ43"/>
  <c r="DN43"/>
  <c r="CX43"/>
  <c r="EC51"/>
  <c r="EG51"/>
  <c r="ED51"/>
  <c r="EH51"/>
  <c r="EE51"/>
  <c r="EF51"/>
  <c r="CQ51"/>
  <c r="CU51"/>
  <c r="CY51"/>
  <c r="DC51"/>
  <c r="DG51"/>
  <c r="DK51"/>
  <c r="DO51"/>
  <c r="DS51"/>
  <c r="DW51"/>
  <c r="CR51"/>
  <c r="CV51"/>
  <c r="CZ51"/>
  <c r="DD51"/>
  <c r="DH51"/>
  <c r="DL51"/>
  <c r="DP51"/>
  <c r="DT51"/>
  <c r="CS51"/>
  <c r="CW51"/>
  <c r="DA51"/>
  <c r="DE51"/>
  <c r="DI51"/>
  <c r="DM51"/>
  <c r="DQ51"/>
  <c r="DU51"/>
  <c r="DF51"/>
  <c r="DV51"/>
  <c r="CT51"/>
  <c r="DJ51"/>
  <c r="CX51"/>
  <c r="DN51"/>
  <c r="DB51"/>
  <c r="DR51"/>
  <c r="EC59"/>
  <c r="EG59"/>
  <c r="ED59"/>
  <c r="EH59"/>
  <c r="EE59"/>
  <c r="EF59"/>
  <c r="CQ59"/>
  <c r="CU59"/>
  <c r="CY59"/>
  <c r="DC59"/>
  <c r="DG59"/>
  <c r="DK59"/>
  <c r="DO59"/>
  <c r="DS59"/>
  <c r="DW59"/>
  <c r="CR59"/>
  <c r="CV59"/>
  <c r="CZ59"/>
  <c r="DD59"/>
  <c r="DH59"/>
  <c r="DL59"/>
  <c r="DP59"/>
  <c r="DT59"/>
  <c r="CS59"/>
  <c r="CW59"/>
  <c r="DA59"/>
  <c r="DE59"/>
  <c r="DI59"/>
  <c r="DM59"/>
  <c r="DQ59"/>
  <c r="DU59"/>
  <c r="CX59"/>
  <c r="DN59"/>
  <c r="DB59"/>
  <c r="DR59"/>
  <c r="DF59"/>
  <c r="DV59"/>
  <c r="CT59"/>
  <c r="DJ59"/>
  <c r="ED67"/>
  <c r="EH67"/>
  <c r="EE67"/>
  <c r="EF67"/>
  <c r="EC67"/>
  <c r="EG67"/>
  <c r="CS67"/>
  <c r="CW67"/>
  <c r="DA67"/>
  <c r="DE67"/>
  <c r="DI67"/>
  <c r="DM67"/>
  <c r="DQ67"/>
  <c r="DU67"/>
  <c r="CT67"/>
  <c r="CX67"/>
  <c r="DB67"/>
  <c r="DF67"/>
  <c r="DJ67"/>
  <c r="DN67"/>
  <c r="DR67"/>
  <c r="DV67"/>
  <c r="CQ67"/>
  <c r="CU67"/>
  <c r="CY67"/>
  <c r="DC67"/>
  <c r="DG67"/>
  <c r="DK67"/>
  <c r="DO67"/>
  <c r="DS67"/>
  <c r="DW67"/>
  <c r="DD67"/>
  <c r="DT67"/>
  <c r="DP67"/>
  <c r="CR67"/>
  <c r="DH67"/>
  <c r="CV67"/>
  <c r="DL67"/>
  <c r="CZ67"/>
  <c r="ED75"/>
  <c r="EH75"/>
  <c r="EE75"/>
  <c r="EF75"/>
  <c r="EC75"/>
  <c r="EG75"/>
  <c r="CS75"/>
  <c r="CW75"/>
  <c r="DA75"/>
  <c r="DE75"/>
  <c r="DI75"/>
  <c r="DM75"/>
  <c r="DQ75"/>
  <c r="DU75"/>
  <c r="CT75"/>
  <c r="CX75"/>
  <c r="DB75"/>
  <c r="DF75"/>
  <c r="DJ75"/>
  <c r="DN75"/>
  <c r="DR75"/>
  <c r="DV75"/>
  <c r="CQ75"/>
  <c r="CU75"/>
  <c r="CY75"/>
  <c r="DC75"/>
  <c r="DG75"/>
  <c r="DK75"/>
  <c r="DO75"/>
  <c r="DS75"/>
  <c r="DW75"/>
  <c r="CV75"/>
  <c r="DL75"/>
  <c r="DH75"/>
  <c r="CZ75"/>
  <c r="DP75"/>
  <c r="CR75"/>
  <c r="DD75"/>
  <c r="DT75"/>
  <c r="ED83"/>
  <c r="EH83"/>
  <c r="EE83"/>
  <c r="EF83"/>
  <c r="EC83"/>
  <c r="EG83"/>
  <c r="CS83"/>
  <c r="CW83"/>
  <c r="DA83"/>
  <c r="DE83"/>
  <c r="DI83"/>
  <c r="DM83"/>
  <c r="DQ83"/>
  <c r="DU83"/>
  <c r="CT83"/>
  <c r="CX83"/>
  <c r="DB83"/>
  <c r="DF83"/>
  <c r="DJ83"/>
  <c r="DN83"/>
  <c r="DR83"/>
  <c r="DV83"/>
  <c r="CQ83"/>
  <c r="CU83"/>
  <c r="CY83"/>
  <c r="DC83"/>
  <c r="DG83"/>
  <c r="DK83"/>
  <c r="DO83"/>
  <c r="DS83"/>
  <c r="DW83"/>
  <c r="DD83"/>
  <c r="DT83"/>
  <c r="DP83"/>
  <c r="CR83"/>
  <c r="DH83"/>
  <c r="CZ83"/>
  <c r="CV83"/>
  <c r="DL83"/>
  <c r="ED91"/>
  <c r="EH91"/>
  <c r="EE91"/>
  <c r="EF91"/>
  <c r="EC91"/>
  <c r="EG91"/>
  <c r="CS91"/>
  <c r="CW91"/>
  <c r="DA91"/>
  <c r="DE91"/>
  <c r="DI91"/>
  <c r="DM91"/>
  <c r="DQ91"/>
  <c r="DU91"/>
  <c r="CT91"/>
  <c r="CX91"/>
  <c r="DB91"/>
  <c r="DF91"/>
  <c r="DJ91"/>
  <c r="DN91"/>
  <c r="DR91"/>
  <c r="DV91"/>
  <c r="CQ91"/>
  <c r="CU91"/>
  <c r="CY91"/>
  <c r="DC91"/>
  <c r="DG91"/>
  <c r="DK91"/>
  <c r="DO91"/>
  <c r="DS91"/>
  <c r="DW91"/>
  <c r="CV91"/>
  <c r="DL91"/>
  <c r="CZ91"/>
  <c r="DP91"/>
  <c r="CR91"/>
  <c r="DD91"/>
  <c r="DT91"/>
  <c r="DH91"/>
  <c r="EF99"/>
  <c r="EC99"/>
  <c r="EG99"/>
  <c r="ED99"/>
  <c r="EH99"/>
  <c r="EE99"/>
  <c r="CR99"/>
  <c r="CV99"/>
  <c r="CZ99"/>
  <c r="DD99"/>
  <c r="DH99"/>
  <c r="DL99"/>
  <c r="DP99"/>
  <c r="DT99"/>
  <c r="CY99"/>
  <c r="DO99"/>
  <c r="DW99"/>
  <c r="CS99"/>
  <c r="CW99"/>
  <c r="DA99"/>
  <c r="DE99"/>
  <c r="DI99"/>
  <c r="DM99"/>
  <c r="DQ99"/>
  <c r="DU99"/>
  <c r="CQ99"/>
  <c r="DC99"/>
  <c r="DK99"/>
  <c r="CT99"/>
  <c r="CX99"/>
  <c r="DB99"/>
  <c r="DF99"/>
  <c r="DJ99"/>
  <c r="DN99"/>
  <c r="DR99"/>
  <c r="DV99"/>
  <c r="CU99"/>
  <c r="DG99"/>
  <c r="DS99"/>
  <c r="EE10"/>
  <c r="EF10"/>
  <c r="EH10"/>
  <c r="EC10"/>
  <c r="ED10"/>
  <c r="CS10"/>
  <c r="CW10"/>
  <c r="DA10"/>
  <c r="DE10"/>
  <c r="DI10"/>
  <c r="DM10"/>
  <c r="DQ10"/>
  <c r="DU10"/>
  <c r="EG10"/>
  <c r="CT10"/>
  <c r="CX10"/>
  <c r="DB10"/>
  <c r="DF10"/>
  <c r="DJ10"/>
  <c r="DN10"/>
  <c r="DR10"/>
  <c r="DV10"/>
  <c r="CQ10"/>
  <c r="CU10"/>
  <c r="CY10"/>
  <c r="DC10"/>
  <c r="DG10"/>
  <c r="DK10"/>
  <c r="DO10"/>
  <c r="DS10"/>
  <c r="DW10"/>
  <c r="CR10"/>
  <c r="DH10"/>
  <c r="CV10"/>
  <c r="DL10"/>
  <c r="CZ10"/>
  <c r="DP10"/>
  <c r="DT10"/>
  <c r="DD10"/>
  <c r="ED8"/>
  <c r="EE8"/>
  <c r="EF8"/>
  <c r="EC8"/>
  <c r="EG8"/>
  <c r="EH8"/>
  <c r="CQ8"/>
  <c r="CU8"/>
  <c r="CY8"/>
  <c r="DC8"/>
  <c r="DG8"/>
  <c r="DK8"/>
  <c r="DO8"/>
  <c r="DS8"/>
  <c r="DW8"/>
  <c r="CR8"/>
  <c r="CV8"/>
  <c r="CZ8"/>
  <c r="DD8"/>
  <c r="DH8"/>
  <c r="DL8"/>
  <c r="DP8"/>
  <c r="DT8"/>
  <c r="CS8"/>
  <c r="CW8"/>
  <c r="DA8"/>
  <c r="DE8"/>
  <c r="DI8"/>
  <c r="DM8"/>
  <c r="DQ8"/>
  <c r="DU8"/>
  <c r="CT8"/>
  <c r="DJ8"/>
  <c r="CX8"/>
  <c r="DN8"/>
  <c r="DB8"/>
  <c r="DR8"/>
  <c r="DV8"/>
  <c r="DF8"/>
  <c r="EC25"/>
  <c r="EG25"/>
  <c r="ED25"/>
  <c r="EH25"/>
  <c r="EF25"/>
  <c r="EE25"/>
  <c r="CR25"/>
  <c r="CW25"/>
  <c r="DA25"/>
  <c r="DE25"/>
  <c r="DI25"/>
  <c r="DM25"/>
  <c r="DQ25"/>
  <c r="DU25"/>
  <c r="CS25"/>
  <c r="CX25"/>
  <c r="DB25"/>
  <c r="DF25"/>
  <c r="DJ25"/>
  <c r="DN25"/>
  <c r="DR25"/>
  <c r="DV25"/>
  <c r="CT25"/>
  <c r="CY25"/>
  <c r="DC25"/>
  <c r="DG25"/>
  <c r="DK25"/>
  <c r="DO25"/>
  <c r="DS25"/>
  <c r="DW25"/>
  <c r="CQ25"/>
  <c r="DH25"/>
  <c r="CU25"/>
  <c r="DL25"/>
  <c r="CV25"/>
  <c r="CZ25"/>
  <c r="DP25"/>
  <c r="DD25"/>
  <c r="DT25"/>
  <c r="EC41"/>
  <c r="EG41"/>
  <c r="ED41"/>
  <c r="EH41"/>
  <c r="EF41"/>
  <c r="EE41"/>
  <c r="CS41"/>
  <c r="CW41"/>
  <c r="DA41"/>
  <c r="DE41"/>
  <c r="DI41"/>
  <c r="DM41"/>
  <c r="DQ41"/>
  <c r="DU41"/>
  <c r="CT41"/>
  <c r="CX41"/>
  <c r="DB41"/>
  <c r="DF41"/>
  <c r="DJ41"/>
  <c r="DN41"/>
  <c r="DR41"/>
  <c r="DV41"/>
  <c r="CQ41"/>
  <c r="CU41"/>
  <c r="CY41"/>
  <c r="DC41"/>
  <c r="DG41"/>
  <c r="DK41"/>
  <c r="DO41"/>
  <c r="DS41"/>
  <c r="DW41"/>
  <c r="DD41"/>
  <c r="DT41"/>
  <c r="CR41"/>
  <c r="DH41"/>
  <c r="CV41"/>
  <c r="DL41"/>
  <c r="DP41"/>
  <c r="CZ41"/>
  <c r="EC57"/>
  <c r="EG57"/>
  <c r="ED57"/>
  <c r="EH57"/>
  <c r="EF57"/>
  <c r="EE57"/>
  <c r="CS57"/>
  <c r="CW57"/>
  <c r="DA57"/>
  <c r="DE57"/>
  <c r="DI57"/>
  <c r="DM57"/>
  <c r="DQ57"/>
  <c r="DU57"/>
  <c r="CT57"/>
  <c r="CX57"/>
  <c r="DB57"/>
  <c r="DF57"/>
  <c r="DJ57"/>
  <c r="DN57"/>
  <c r="DR57"/>
  <c r="DV57"/>
  <c r="CQ57"/>
  <c r="CU57"/>
  <c r="CY57"/>
  <c r="DC57"/>
  <c r="DG57"/>
  <c r="DK57"/>
  <c r="DO57"/>
  <c r="DS57"/>
  <c r="DW57"/>
  <c r="CZ57"/>
  <c r="DP57"/>
  <c r="DD57"/>
  <c r="DT57"/>
  <c r="CR57"/>
  <c r="DH57"/>
  <c r="CV57"/>
  <c r="DL57"/>
  <c r="ED73"/>
  <c r="EH73"/>
  <c r="EE73"/>
  <c r="EF73"/>
  <c r="EC73"/>
  <c r="EG73"/>
  <c r="CQ73"/>
  <c r="CU73"/>
  <c r="CY73"/>
  <c r="DC73"/>
  <c r="DG73"/>
  <c r="DK73"/>
  <c r="DO73"/>
  <c r="DS73"/>
  <c r="DW73"/>
  <c r="CR73"/>
  <c r="CV73"/>
  <c r="CZ73"/>
  <c r="DD73"/>
  <c r="DH73"/>
  <c r="DL73"/>
  <c r="DP73"/>
  <c r="DT73"/>
  <c r="CS73"/>
  <c r="CW73"/>
  <c r="DA73"/>
  <c r="DE73"/>
  <c r="DI73"/>
  <c r="DM73"/>
  <c r="DQ73"/>
  <c r="DU73"/>
  <c r="CX73"/>
  <c r="DN73"/>
  <c r="DJ73"/>
  <c r="DB73"/>
  <c r="DR73"/>
  <c r="DF73"/>
  <c r="DV73"/>
  <c r="CT73"/>
  <c r="ED89"/>
  <c r="EH89"/>
  <c r="EE89"/>
  <c r="EF89"/>
  <c r="EC89"/>
  <c r="EG89"/>
  <c r="CQ89"/>
  <c r="CU89"/>
  <c r="CY89"/>
  <c r="DC89"/>
  <c r="DG89"/>
  <c r="DK89"/>
  <c r="DO89"/>
  <c r="DS89"/>
  <c r="DW89"/>
  <c r="CR89"/>
  <c r="CV89"/>
  <c r="CZ89"/>
  <c r="DD89"/>
  <c r="DH89"/>
  <c r="DL89"/>
  <c r="DP89"/>
  <c r="DT89"/>
  <c r="CS89"/>
  <c r="CW89"/>
  <c r="DA89"/>
  <c r="DE89"/>
  <c r="DI89"/>
  <c r="DM89"/>
  <c r="DQ89"/>
  <c r="DU89"/>
  <c r="CX89"/>
  <c r="DN89"/>
  <c r="DJ89"/>
  <c r="DB89"/>
  <c r="DR89"/>
  <c r="CT89"/>
  <c r="DF89"/>
  <c r="DV89"/>
  <c r="EF105"/>
  <c r="EC105"/>
  <c r="EG105"/>
  <c r="ED105"/>
  <c r="EH105"/>
  <c r="EE105"/>
  <c r="CT105"/>
  <c r="CX105"/>
  <c r="DB105"/>
  <c r="DF105"/>
  <c r="DJ105"/>
  <c r="DN105"/>
  <c r="DR105"/>
  <c r="DV105"/>
  <c r="CS105"/>
  <c r="DE105"/>
  <c r="DQ105"/>
  <c r="CQ105"/>
  <c r="CU105"/>
  <c r="CY105"/>
  <c r="DC105"/>
  <c r="DG105"/>
  <c r="DK105"/>
  <c r="DO105"/>
  <c r="DS105"/>
  <c r="DW105"/>
  <c r="DA105"/>
  <c r="DM105"/>
  <c r="CR105"/>
  <c r="CV105"/>
  <c r="CZ105"/>
  <c r="DD105"/>
  <c r="DH105"/>
  <c r="DL105"/>
  <c r="DP105"/>
  <c r="DT105"/>
  <c r="CW105"/>
  <c r="DI105"/>
  <c r="DU105"/>
  <c r="EC11"/>
  <c r="EG11"/>
  <c r="ED11"/>
  <c r="EH11"/>
  <c r="EE11"/>
  <c r="EF11"/>
  <c r="CR11"/>
  <c r="CV11"/>
  <c r="CZ11"/>
  <c r="DD11"/>
  <c r="DH11"/>
  <c r="DL11"/>
  <c r="DP11"/>
  <c r="DT11"/>
  <c r="CS11"/>
  <c r="CW11"/>
  <c r="DA11"/>
  <c r="DE11"/>
  <c r="DI11"/>
  <c r="DM11"/>
  <c r="DQ11"/>
  <c r="DU11"/>
  <c r="CT11"/>
  <c r="CX11"/>
  <c r="DB11"/>
  <c r="DF11"/>
  <c r="DJ11"/>
  <c r="DN11"/>
  <c r="DR11"/>
  <c r="DV11"/>
  <c r="CQ11"/>
  <c r="DG11"/>
  <c r="DW11"/>
  <c r="CU11"/>
  <c r="DK11"/>
  <c r="CY11"/>
  <c r="DO11"/>
  <c r="DC11"/>
  <c r="DS11"/>
  <c r="EE20"/>
  <c r="EF20"/>
  <c r="ED20"/>
  <c r="EG20"/>
  <c r="EH20"/>
  <c r="EC20"/>
  <c r="CS20"/>
  <c r="CW20"/>
  <c r="DA20"/>
  <c r="DE20"/>
  <c r="DI20"/>
  <c r="DM20"/>
  <c r="DQ20"/>
  <c r="DU20"/>
  <c r="CT20"/>
  <c r="CX20"/>
  <c r="DB20"/>
  <c r="DF20"/>
  <c r="DJ20"/>
  <c r="DN20"/>
  <c r="DR20"/>
  <c r="DV20"/>
  <c r="CQ20"/>
  <c r="CU20"/>
  <c r="CY20"/>
  <c r="DC20"/>
  <c r="DG20"/>
  <c r="DK20"/>
  <c r="DO20"/>
  <c r="DS20"/>
  <c r="DW20"/>
  <c r="CV20"/>
  <c r="DL20"/>
  <c r="CZ20"/>
  <c r="DP20"/>
  <c r="DD20"/>
  <c r="DT20"/>
  <c r="DH20"/>
  <c r="CR20"/>
  <c r="EE28"/>
  <c r="EF28"/>
  <c r="ED28"/>
  <c r="EG28"/>
  <c r="EH28"/>
  <c r="EC28"/>
  <c r="CT28"/>
  <c r="CX28"/>
  <c r="DB28"/>
  <c r="DF28"/>
  <c r="DJ28"/>
  <c r="DN28"/>
  <c r="DR28"/>
  <c r="DV28"/>
  <c r="CQ28"/>
  <c r="CU28"/>
  <c r="CY28"/>
  <c r="DC28"/>
  <c r="DG28"/>
  <c r="DK28"/>
  <c r="DO28"/>
  <c r="DS28"/>
  <c r="DW28"/>
  <c r="CR28"/>
  <c r="CV28"/>
  <c r="CZ28"/>
  <c r="DD28"/>
  <c r="DH28"/>
  <c r="DL28"/>
  <c r="DP28"/>
  <c r="DT28"/>
  <c r="DE28"/>
  <c r="DU28"/>
  <c r="CS28"/>
  <c r="DI28"/>
  <c r="CW28"/>
  <c r="DM28"/>
  <c r="DA28"/>
  <c r="DQ28"/>
  <c r="EE36"/>
  <c r="EF36"/>
  <c r="ED36"/>
  <c r="EG36"/>
  <c r="EH36"/>
  <c r="EC36"/>
  <c r="CT36"/>
  <c r="CX36"/>
  <c r="DB36"/>
  <c r="DF36"/>
  <c r="DJ36"/>
  <c r="DN36"/>
  <c r="DR36"/>
  <c r="DV36"/>
  <c r="CQ36"/>
  <c r="CU36"/>
  <c r="CY36"/>
  <c r="DC36"/>
  <c r="DG36"/>
  <c r="DK36"/>
  <c r="DO36"/>
  <c r="DS36"/>
  <c r="DW36"/>
  <c r="CR36"/>
  <c r="CV36"/>
  <c r="CZ36"/>
  <c r="DD36"/>
  <c r="DH36"/>
  <c r="DL36"/>
  <c r="DP36"/>
  <c r="DT36"/>
  <c r="CS36"/>
  <c r="DI36"/>
  <c r="CW36"/>
  <c r="DM36"/>
  <c r="DA36"/>
  <c r="DQ36"/>
  <c r="DE36"/>
  <c r="DU36"/>
  <c r="EE44"/>
  <c r="EF44"/>
  <c r="ED44"/>
  <c r="EG44"/>
  <c r="EH44"/>
  <c r="EC44"/>
  <c r="CT44"/>
  <c r="CX44"/>
  <c r="DB44"/>
  <c r="DF44"/>
  <c r="DJ44"/>
  <c r="DN44"/>
  <c r="DR44"/>
  <c r="DV44"/>
  <c r="CQ44"/>
  <c r="CU44"/>
  <c r="CY44"/>
  <c r="DC44"/>
  <c r="DG44"/>
  <c r="DK44"/>
  <c r="DO44"/>
  <c r="DS44"/>
  <c r="DW44"/>
  <c r="CR44"/>
  <c r="CV44"/>
  <c r="CZ44"/>
  <c r="DD44"/>
  <c r="DH44"/>
  <c r="DL44"/>
  <c r="DP44"/>
  <c r="DT44"/>
  <c r="DA44"/>
  <c r="DQ44"/>
  <c r="DE44"/>
  <c r="DU44"/>
  <c r="CS44"/>
  <c r="DI44"/>
  <c r="CW44"/>
  <c r="DM44"/>
  <c r="EE52"/>
  <c r="EF52"/>
  <c r="ED52"/>
  <c r="EG52"/>
  <c r="EH52"/>
  <c r="EC52"/>
  <c r="CT52"/>
  <c r="CX52"/>
  <c r="DB52"/>
  <c r="DF52"/>
  <c r="DJ52"/>
  <c r="DN52"/>
  <c r="DR52"/>
  <c r="DV52"/>
  <c r="CQ52"/>
  <c r="CU52"/>
  <c r="CY52"/>
  <c r="DC52"/>
  <c r="DG52"/>
  <c r="DK52"/>
  <c r="DO52"/>
  <c r="DS52"/>
  <c r="DW52"/>
  <c r="CR52"/>
  <c r="CV52"/>
  <c r="CZ52"/>
  <c r="DD52"/>
  <c r="DH52"/>
  <c r="DL52"/>
  <c r="DP52"/>
  <c r="DT52"/>
  <c r="DE52"/>
  <c r="DU52"/>
  <c r="CS52"/>
  <c r="DI52"/>
  <c r="CW52"/>
  <c r="DM52"/>
  <c r="DQ52"/>
  <c r="DA52"/>
  <c r="EE60"/>
  <c r="EF60"/>
  <c r="ED60"/>
  <c r="EG60"/>
  <c r="EH60"/>
  <c r="EC60"/>
  <c r="CT60"/>
  <c r="CX60"/>
  <c r="DB60"/>
  <c r="DF60"/>
  <c r="DJ60"/>
  <c r="DN60"/>
  <c r="DR60"/>
  <c r="DV60"/>
  <c r="CQ60"/>
  <c r="CU60"/>
  <c r="CY60"/>
  <c r="DC60"/>
  <c r="DG60"/>
  <c r="DK60"/>
  <c r="DO60"/>
  <c r="DS60"/>
  <c r="DW60"/>
  <c r="CR60"/>
  <c r="CV60"/>
  <c r="CZ60"/>
  <c r="DD60"/>
  <c r="DH60"/>
  <c r="DL60"/>
  <c r="DP60"/>
  <c r="DT60"/>
  <c r="CW60"/>
  <c r="DM60"/>
  <c r="DA60"/>
  <c r="DQ60"/>
  <c r="DE60"/>
  <c r="DU60"/>
  <c r="CS60"/>
  <c r="DI60"/>
  <c r="EF68"/>
  <c r="EC68"/>
  <c r="EG68"/>
  <c r="ED68"/>
  <c r="EH68"/>
  <c r="EE68"/>
  <c r="CR68"/>
  <c r="CV68"/>
  <c r="CZ68"/>
  <c r="DD68"/>
  <c r="DH68"/>
  <c r="DL68"/>
  <c r="DP68"/>
  <c r="DT68"/>
  <c r="CS68"/>
  <c r="CW68"/>
  <c r="DA68"/>
  <c r="DE68"/>
  <c r="DI68"/>
  <c r="DM68"/>
  <c r="DQ68"/>
  <c r="DU68"/>
  <c r="CT68"/>
  <c r="CX68"/>
  <c r="DB68"/>
  <c r="DF68"/>
  <c r="DJ68"/>
  <c r="DN68"/>
  <c r="DR68"/>
  <c r="DV68"/>
  <c r="DC68"/>
  <c r="DS68"/>
  <c r="CQ68"/>
  <c r="DG68"/>
  <c r="DW68"/>
  <c r="CY68"/>
  <c r="CU68"/>
  <c r="DK68"/>
  <c r="DO68"/>
  <c r="EF76"/>
  <c r="EC76"/>
  <c r="EG76"/>
  <c r="ED76"/>
  <c r="EH76"/>
  <c r="EE76"/>
  <c r="CR76"/>
  <c r="CV76"/>
  <c r="CZ76"/>
  <c r="DD76"/>
  <c r="DH76"/>
  <c r="DL76"/>
  <c r="DP76"/>
  <c r="DT76"/>
  <c r="CS76"/>
  <c r="CW76"/>
  <c r="DA76"/>
  <c r="DE76"/>
  <c r="DI76"/>
  <c r="DM76"/>
  <c r="DQ76"/>
  <c r="DU76"/>
  <c r="CT76"/>
  <c r="CX76"/>
  <c r="DB76"/>
  <c r="DF76"/>
  <c r="DJ76"/>
  <c r="DN76"/>
  <c r="DR76"/>
  <c r="DV76"/>
  <c r="CU76"/>
  <c r="DK76"/>
  <c r="DW76"/>
  <c r="CY76"/>
  <c r="DO76"/>
  <c r="DG76"/>
  <c r="DC76"/>
  <c r="DS76"/>
  <c r="CQ76"/>
  <c r="EF84"/>
  <c r="EC84"/>
  <c r="EG84"/>
  <c r="ED84"/>
  <c r="EH84"/>
  <c r="EE84"/>
  <c r="CR84"/>
  <c r="CV84"/>
  <c r="CZ84"/>
  <c r="DD84"/>
  <c r="DH84"/>
  <c r="DL84"/>
  <c r="DP84"/>
  <c r="DT84"/>
  <c r="CS84"/>
  <c r="CW84"/>
  <c r="DA84"/>
  <c r="DE84"/>
  <c r="DI84"/>
  <c r="DM84"/>
  <c r="DQ84"/>
  <c r="DU84"/>
  <c r="CT84"/>
  <c r="CX84"/>
  <c r="DB84"/>
  <c r="DF84"/>
  <c r="DJ84"/>
  <c r="DN84"/>
  <c r="DR84"/>
  <c r="DV84"/>
  <c r="DC84"/>
  <c r="DS84"/>
  <c r="CQ84"/>
  <c r="DG84"/>
  <c r="DW84"/>
  <c r="DO84"/>
  <c r="CU84"/>
  <c r="DK84"/>
  <c r="CY84"/>
  <c r="EF92"/>
  <c r="EC92"/>
  <c r="EG92"/>
  <c r="ED92"/>
  <c r="EH92"/>
  <c r="EE92"/>
  <c r="CR92"/>
  <c r="CV92"/>
  <c r="CZ92"/>
  <c r="DD92"/>
  <c r="DH92"/>
  <c r="DL92"/>
  <c r="DP92"/>
  <c r="DT92"/>
  <c r="CS92"/>
  <c r="CW92"/>
  <c r="DA92"/>
  <c r="DE92"/>
  <c r="DI92"/>
  <c r="DM92"/>
  <c r="DQ92"/>
  <c r="DU92"/>
  <c r="CT92"/>
  <c r="CX92"/>
  <c r="DB92"/>
  <c r="DF92"/>
  <c r="DJ92"/>
  <c r="DN92"/>
  <c r="DR92"/>
  <c r="DV92"/>
  <c r="CU92"/>
  <c r="DK92"/>
  <c r="DG92"/>
  <c r="CY92"/>
  <c r="DO92"/>
  <c r="CQ92"/>
  <c r="DC92"/>
  <c r="DS92"/>
  <c r="DW92"/>
  <c r="ED100"/>
  <c r="EH100"/>
  <c r="EE100"/>
  <c r="EF100"/>
  <c r="EG100"/>
  <c r="EC100"/>
  <c r="CQ100"/>
  <c r="CU100"/>
  <c r="CY100"/>
  <c r="DC100"/>
  <c r="DG100"/>
  <c r="DK100"/>
  <c r="DO100"/>
  <c r="DS100"/>
  <c r="DW100"/>
  <c r="DF100"/>
  <c r="DR100"/>
  <c r="CR100"/>
  <c r="CV100"/>
  <c r="CZ100"/>
  <c r="DD100"/>
  <c r="DH100"/>
  <c r="DL100"/>
  <c r="DP100"/>
  <c r="DT100"/>
  <c r="CT100"/>
  <c r="DB100"/>
  <c r="DN100"/>
  <c r="CS100"/>
  <c r="CW100"/>
  <c r="DA100"/>
  <c r="DE100"/>
  <c r="DI100"/>
  <c r="DM100"/>
  <c r="DQ100"/>
  <c r="DU100"/>
  <c r="CX100"/>
  <c r="DJ100"/>
  <c r="DV100"/>
  <c r="EE14"/>
  <c r="EF14"/>
  <c r="EH14"/>
  <c r="EC14"/>
  <c r="ED14"/>
  <c r="EG14"/>
  <c r="CQ14"/>
  <c r="CU14"/>
  <c r="CY14"/>
  <c r="DC14"/>
  <c r="DG14"/>
  <c r="DK14"/>
  <c r="DS14"/>
  <c r="DW14"/>
  <c r="CR14"/>
  <c r="CV14"/>
  <c r="CZ14"/>
  <c r="DD14"/>
  <c r="DH14"/>
  <c r="DT14"/>
  <c r="CS14"/>
  <c r="CW14"/>
  <c r="DA14"/>
  <c r="DE14"/>
  <c r="DI14"/>
  <c r="DU14"/>
  <c r="DB14"/>
  <c r="DR14"/>
  <c r="DF14"/>
  <c r="DV14"/>
  <c r="CT14"/>
  <c r="DJ14"/>
  <c r="CX14"/>
  <c r="EC29"/>
  <c r="EG29"/>
  <c r="ED29"/>
  <c r="EH29"/>
  <c r="EF29"/>
  <c r="CS29"/>
  <c r="CW29"/>
  <c r="DA29"/>
  <c r="DE29"/>
  <c r="DI29"/>
  <c r="DM29"/>
  <c r="DQ29"/>
  <c r="DU29"/>
  <c r="CT29"/>
  <c r="CX29"/>
  <c r="DB29"/>
  <c r="DF29"/>
  <c r="DJ29"/>
  <c r="DN29"/>
  <c r="DR29"/>
  <c r="DV29"/>
  <c r="CQ29"/>
  <c r="CU29"/>
  <c r="CY29"/>
  <c r="DC29"/>
  <c r="DG29"/>
  <c r="DK29"/>
  <c r="DO29"/>
  <c r="DS29"/>
  <c r="DW29"/>
  <c r="EE29"/>
  <c r="DD29"/>
  <c r="DT29"/>
  <c r="CR29"/>
  <c r="DH29"/>
  <c r="CV29"/>
  <c r="DL29"/>
  <c r="CZ29"/>
  <c r="DP29"/>
  <c r="EC45"/>
  <c r="EG45"/>
  <c r="ED45"/>
  <c r="EH45"/>
  <c r="EF45"/>
  <c r="EE45"/>
  <c r="CS45"/>
  <c r="CW45"/>
  <c r="DA45"/>
  <c r="DE45"/>
  <c r="DI45"/>
  <c r="DM45"/>
  <c r="DQ45"/>
  <c r="DU45"/>
  <c r="CT45"/>
  <c r="CX45"/>
  <c r="DB45"/>
  <c r="DF45"/>
  <c r="DJ45"/>
  <c r="DN45"/>
  <c r="DR45"/>
  <c r="DV45"/>
  <c r="CQ45"/>
  <c r="CU45"/>
  <c r="CY45"/>
  <c r="DC45"/>
  <c r="DG45"/>
  <c r="DK45"/>
  <c r="DO45"/>
  <c r="DS45"/>
  <c r="DW45"/>
  <c r="CZ45"/>
  <c r="DP45"/>
  <c r="DD45"/>
  <c r="DT45"/>
  <c r="CR45"/>
  <c r="DH45"/>
  <c r="DL45"/>
  <c r="CV45"/>
  <c r="EC61"/>
  <c r="EG61"/>
  <c r="ED61"/>
  <c r="EH61"/>
  <c r="EF61"/>
  <c r="EE61"/>
  <c r="CS61"/>
  <c r="CW61"/>
  <c r="DA61"/>
  <c r="DE61"/>
  <c r="DI61"/>
  <c r="DM61"/>
  <c r="CT61"/>
  <c r="CX61"/>
  <c r="DB61"/>
  <c r="DF61"/>
  <c r="DJ61"/>
  <c r="DN61"/>
  <c r="CQ61"/>
  <c r="CU61"/>
  <c r="CY61"/>
  <c r="DC61"/>
  <c r="DG61"/>
  <c r="DK61"/>
  <c r="DO61"/>
  <c r="CV61"/>
  <c r="DL61"/>
  <c r="DS61"/>
  <c r="DW61"/>
  <c r="CZ61"/>
  <c r="DP61"/>
  <c r="DT61"/>
  <c r="DD61"/>
  <c r="DQ61"/>
  <c r="DU61"/>
  <c r="CR61"/>
  <c r="DH61"/>
  <c r="DV61"/>
  <c r="DR61"/>
  <c r="ED77"/>
  <c r="EH77"/>
  <c r="EE77"/>
  <c r="EF77"/>
  <c r="EC77"/>
  <c r="EG77"/>
  <c r="CQ77"/>
  <c r="CU77"/>
  <c r="CY77"/>
  <c r="DC77"/>
  <c r="DG77"/>
  <c r="DK77"/>
  <c r="DO77"/>
  <c r="DS77"/>
  <c r="DW77"/>
  <c r="CR77"/>
  <c r="CV77"/>
  <c r="CZ77"/>
  <c r="DD77"/>
  <c r="DH77"/>
  <c r="DL77"/>
  <c r="DP77"/>
  <c r="DT77"/>
  <c r="CS77"/>
  <c r="CW77"/>
  <c r="DA77"/>
  <c r="DE77"/>
  <c r="DI77"/>
  <c r="DM77"/>
  <c r="DQ77"/>
  <c r="DU77"/>
  <c r="CT77"/>
  <c r="DJ77"/>
  <c r="CX77"/>
  <c r="DN77"/>
  <c r="DV77"/>
  <c r="DB77"/>
  <c r="DR77"/>
  <c r="DF77"/>
  <c r="EF93"/>
  <c r="EC93"/>
  <c r="EG93"/>
  <c r="ED93"/>
  <c r="EH93"/>
  <c r="EE93"/>
  <c r="CQ93"/>
  <c r="CU93"/>
  <c r="CY93"/>
  <c r="DC93"/>
  <c r="DG93"/>
  <c r="DK93"/>
  <c r="DO93"/>
  <c r="DS93"/>
  <c r="DW93"/>
  <c r="CR93"/>
  <c r="CV93"/>
  <c r="CZ93"/>
  <c r="DD93"/>
  <c r="DH93"/>
  <c r="DL93"/>
  <c r="DP93"/>
  <c r="DT93"/>
  <c r="CS93"/>
  <c r="CW93"/>
  <c r="DA93"/>
  <c r="DE93"/>
  <c r="DI93"/>
  <c r="DM93"/>
  <c r="DQ93"/>
  <c r="DU93"/>
  <c r="CT93"/>
  <c r="DJ93"/>
  <c r="DV93"/>
  <c r="CX93"/>
  <c r="DN93"/>
  <c r="DF93"/>
  <c r="DB93"/>
  <c r="DR93"/>
  <c r="EC13"/>
  <c r="EG13"/>
  <c r="ED13"/>
  <c r="EH13"/>
  <c r="EF13"/>
  <c r="EE13"/>
  <c r="CR13"/>
  <c r="CV13"/>
  <c r="CZ13"/>
  <c r="DD13"/>
  <c r="DH13"/>
  <c r="DL13"/>
  <c r="DP13"/>
  <c r="DT13"/>
  <c r="CS13"/>
  <c r="CW13"/>
  <c r="DA13"/>
  <c r="DE13"/>
  <c r="DI13"/>
  <c r="DM13"/>
  <c r="DQ13"/>
  <c r="DU13"/>
  <c r="CT13"/>
  <c r="CX13"/>
  <c r="DB13"/>
  <c r="DF13"/>
  <c r="DJ13"/>
  <c r="DN13"/>
  <c r="DR13"/>
  <c r="DV13"/>
  <c r="DC13"/>
  <c r="DS13"/>
  <c r="CQ13"/>
  <c r="DG13"/>
  <c r="DW13"/>
  <c r="CU13"/>
  <c r="DK13"/>
  <c r="CY13"/>
  <c r="DO13"/>
  <c r="EE22"/>
  <c r="EF22"/>
  <c r="EH22"/>
  <c r="EC22"/>
  <c r="ED22"/>
  <c r="EG22"/>
  <c r="CQ22"/>
  <c r="CU22"/>
  <c r="CY22"/>
  <c r="DC22"/>
  <c r="DG22"/>
  <c r="DK22"/>
  <c r="DO22"/>
  <c r="DS22"/>
  <c r="DW22"/>
  <c r="CR22"/>
  <c r="CV22"/>
  <c r="CZ22"/>
  <c r="DD22"/>
  <c r="DH22"/>
  <c r="DL22"/>
  <c r="DP22"/>
  <c r="DT22"/>
  <c r="CS22"/>
  <c r="CW22"/>
  <c r="DA22"/>
  <c r="DE22"/>
  <c r="DI22"/>
  <c r="DM22"/>
  <c r="DQ22"/>
  <c r="DU22"/>
  <c r="CT22"/>
  <c r="DJ22"/>
  <c r="CX22"/>
  <c r="DN22"/>
  <c r="DB22"/>
  <c r="DR22"/>
  <c r="DF22"/>
  <c r="DV22"/>
  <c r="EE30"/>
  <c r="EF30"/>
  <c r="EH30"/>
  <c r="EC30"/>
  <c r="ED30"/>
  <c r="EG30"/>
  <c r="CR30"/>
  <c r="CV30"/>
  <c r="CZ30"/>
  <c r="DD30"/>
  <c r="DH30"/>
  <c r="DL30"/>
  <c r="DP30"/>
  <c r="DT30"/>
  <c r="CS30"/>
  <c r="CW30"/>
  <c r="DA30"/>
  <c r="DE30"/>
  <c r="DI30"/>
  <c r="DM30"/>
  <c r="DQ30"/>
  <c r="DU30"/>
  <c r="CT30"/>
  <c r="CX30"/>
  <c r="DB30"/>
  <c r="DF30"/>
  <c r="DJ30"/>
  <c r="DN30"/>
  <c r="DC30"/>
  <c r="DR30"/>
  <c r="CQ30"/>
  <c r="DG30"/>
  <c r="DS30"/>
  <c r="CU30"/>
  <c r="DK30"/>
  <c r="DV30"/>
  <c r="CY30"/>
  <c r="DO30"/>
  <c r="DW30"/>
  <c r="EE38"/>
  <c r="EF38"/>
  <c r="EH38"/>
  <c r="EC38"/>
  <c r="ED38"/>
  <c r="EG38"/>
  <c r="CR38"/>
  <c r="CV38"/>
  <c r="CZ38"/>
  <c r="DD38"/>
  <c r="DH38"/>
  <c r="DL38"/>
  <c r="DP38"/>
  <c r="DT38"/>
  <c r="CS38"/>
  <c r="CW38"/>
  <c r="DA38"/>
  <c r="DE38"/>
  <c r="DI38"/>
  <c r="DM38"/>
  <c r="DQ38"/>
  <c r="DU38"/>
  <c r="CT38"/>
  <c r="CX38"/>
  <c r="DB38"/>
  <c r="DF38"/>
  <c r="DJ38"/>
  <c r="DN38"/>
  <c r="DR38"/>
  <c r="DV38"/>
  <c r="CQ38"/>
  <c r="DG38"/>
  <c r="DW38"/>
  <c r="CU38"/>
  <c r="DK38"/>
  <c r="CY38"/>
  <c r="DO38"/>
  <c r="DC38"/>
  <c r="DS38"/>
  <c r="EE46"/>
  <c r="EF46"/>
  <c r="EH46"/>
  <c r="EC46"/>
  <c r="ED46"/>
  <c r="EG46"/>
  <c r="CR46"/>
  <c r="CV46"/>
  <c r="CS46"/>
  <c r="CW46"/>
  <c r="CT46"/>
  <c r="CX46"/>
  <c r="DB46"/>
  <c r="CY46"/>
  <c r="DD46"/>
  <c r="DH46"/>
  <c r="DL46"/>
  <c r="DP46"/>
  <c r="DT46"/>
  <c r="CZ46"/>
  <c r="DE46"/>
  <c r="DI46"/>
  <c r="DM46"/>
  <c r="DQ46"/>
  <c r="DU46"/>
  <c r="CQ46"/>
  <c r="DA46"/>
  <c r="DF46"/>
  <c r="DJ46"/>
  <c r="DN46"/>
  <c r="DR46"/>
  <c r="DV46"/>
  <c r="DK46"/>
  <c r="CU46"/>
  <c r="DO46"/>
  <c r="DC46"/>
  <c r="DS46"/>
  <c r="DW46"/>
  <c r="DG46"/>
  <c r="EE54"/>
  <c r="EF54"/>
  <c r="EH54"/>
  <c r="EC54"/>
  <c r="ED54"/>
  <c r="EG54"/>
  <c r="CR54"/>
  <c r="CV54"/>
  <c r="CZ54"/>
  <c r="DD54"/>
  <c r="DH54"/>
  <c r="DL54"/>
  <c r="DP54"/>
  <c r="DT54"/>
  <c r="CS54"/>
  <c r="CW54"/>
  <c r="DA54"/>
  <c r="DE54"/>
  <c r="DI54"/>
  <c r="DM54"/>
  <c r="DQ54"/>
  <c r="DU54"/>
  <c r="CT54"/>
  <c r="CX54"/>
  <c r="DB54"/>
  <c r="DF54"/>
  <c r="DJ54"/>
  <c r="DN54"/>
  <c r="DR54"/>
  <c r="DV54"/>
  <c r="DC54"/>
  <c r="DS54"/>
  <c r="CQ54"/>
  <c r="DG54"/>
  <c r="DW54"/>
  <c r="CU54"/>
  <c r="DK54"/>
  <c r="CY54"/>
  <c r="DO54"/>
  <c r="EE62"/>
  <c r="EF62"/>
  <c r="EH62"/>
  <c r="EC62"/>
  <c r="ED62"/>
  <c r="EG62"/>
  <c r="CT62"/>
  <c r="CX62"/>
  <c r="DB62"/>
  <c r="DF62"/>
  <c r="DJ62"/>
  <c r="DN62"/>
  <c r="DR62"/>
  <c r="DV62"/>
  <c r="CQ62"/>
  <c r="CU62"/>
  <c r="CY62"/>
  <c r="DC62"/>
  <c r="DG62"/>
  <c r="DK62"/>
  <c r="DO62"/>
  <c r="DS62"/>
  <c r="DW62"/>
  <c r="CR62"/>
  <c r="CV62"/>
  <c r="CZ62"/>
  <c r="DD62"/>
  <c r="DH62"/>
  <c r="DL62"/>
  <c r="DP62"/>
  <c r="DT62"/>
  <c r="CS62"/>
  <c r="DI62"/>
  <c r="DE62"/>
  <c r="CW62"/>
  <c r="DM62"/>
  <c r="DA62"/>
  <c r="DQ62"/>
  <c r="DU62"/>
  <c r="EF70"/>
  <c r="EC70"/>
  <c r="EG70"/>
  <c r="ED70"/>
  <c r="EH70"/>
  <c r="EE70"/>
  <c r="CT70"/>
  <c r="CX70"/>
  <c r="DB70"/>
  <c r="DF70"/>
  <c r="DJ70"/>
  <c r="DN70"/>
  <c r="DR70"/>
  <c r="DV70"/>
  <c r="CQ70"/>
  <c r="CU70"/>
  <c r="CY70"/>
  <c r="DC70"/>
  <c r="DG70"/>
  <c r="DK70"/>
  <c r="DO70"/>
  <c r="DS70"/>
  <c r="DW70"/>
  <c r="CR70"/>
  <c r="CV70"/>
  <c r="CZ70"/>
  <c r="DD70"/>
  <c r="DH70"/>
  <c r="DL70"/>
  <c r="DP70"/>
  <c r="DT70"/>
  <c r="DA70"/>
  <c r="DQ70"/>
  <c r="DM70"/>
  <c r="DE70"/>
  <c r="DU70"/>
  <c r="CS70"/>
  <c r="DI70"/>
  <c r="CW70"/>
  <c r="EF78"/>
  <c r="EC78"/>
  <c r="EG78"/>
  <c r="ED78"/>
  <c r="EH78"/>
  <c r="EE78"/>
  <c r="CT78"/>
  <c r="CX78"/>
  <c r="DB78"/>
  <c r="DF78"/>
  <c r="DJ78"/>
  <c r="DN78"/>
  <c r="DR78"/>
  <c r="DV78"/>
  <c r="CQ78"/>
  <c r="CU78"/>
  <c r="CY78"/>
  <c r="DC78"/>
  <c r="DG78"/>
  <c r="DK78"/>
  <c r="DO78"/>
  <c r="DS78"/>
  <c r="DW78"/>
  <c r="CR78"/>
  <c r="CV78"/>
  <c r="CZ78"/>
  <c r="DD78"/>
  <c r="DH78"/>
  <c r="DL78"/>
  <c r="DP78"/>
  <c r="DT78"/>
  <c r="CS78"/>
  <c r="DI78"/>
  <c r="DE78"/>
  <c r="CW78"/>
  <c r="DM78"/>
  <c r="DA78"/>
  <c r="DQ78"/>
  <c r="DU78"/>
  <c r="EF86"/>
  <c r="EC86"/>
  <c r="EG86"/>
  <c r="ED86"/>
  <c r="EH86"/>
  <c r="EE86"/>
  <c r="CT86"/>
  <c r="CX86"/>
  <c r="DB86"/>
  <c r="DF86"/>
  <c r="DJ86"/>
  <c r="DN86"/>
  <c r="DR86"/>
  <c r="DV86"/>
  <c r="CQ86"/>
  <c r="CU86"/>
  <c r="CY86"/>
  <c r="DC86"/>
  <c r="DG86"/>
  <c r="DK86"/>
  <c r="DO86"/>
  <c r="DS86"/>
  <c r="DW86"/>
  <c r="CR86"/>
  <c r="CV86"/>
  <c r="CZ86"/>
  <c r="DD86"/>
  <c r="DH86"/>
  <c r="DL86"/>
  <c r="DP86"/>
  <c r="DT86"/>
  <c r="DA86"/>
  <c r="DQ86"/>
  <c r="DM86"/>
  <c r="DE86"/>
  <c r="DU86"/>
  <c r="CW86"/>
  <c r="CS86"/>
  <c r="DI86"/>
  <c r="ED94"/>
  <c r="EH94"/>
  <c r="EE94"/>
  <c r="EF94"/>
  <c r="EC94"/>
  <c r="EG94"/>
  <c r="CT94"/>
  <c r="CX94"/>
  <c r="DB94"/>
  <c r="DF94"/>
  <c r="DJ94"/>
  <c r="DN94"/>
  <c r="DR94"/>
  <c r="DV94"/>
  <c r="CQ94"/>
  <c r="CU94"/>
  <c r="CY94"/>
  <c r="DC94"/>
  <c r="DG94"/>
  <c r="DK94"/>
  <c r="DO94"/>
  <c r="DS94"/>
  <c r="DW94"/>
  <c r="CR94"/>
  <c r="CV94"/>
  <c r="CZ94"/>
  <c r="DD94"/>
  <c r="DH94"/>
  <c r="DL94"/>
  <c r="DP94"/>
  <c r="DT94"/>
  <c r="CS94"/>
  <c r="DI94"/>
  <c r="CW94"/>
  <c r="DM94"/>
  <c r="DU94"/>
  <c r="DA94"/>
  <c r="DQ94"/>
  <c r="DE94"/>
  <c r="ED102"/>
  <c r="EH102"/>
  <c r="EE102"/>
  <c r="EF102"/>
  <c r="EC102"/>
  <c r="EG102"/>
  <c r="CS102"/>
  <c r="CW102"/>
  <c r="DA102"/>
  <c r="DE102"/>
  <c r="DI102"/>
  <c r="DM102"/>
  <c r="DQ102"/>
  <c r="DU102"/>
  <c r="CZ102"/>
  <c r="DP102"/>
  <c r="CT102"/>
  <c r="CX102"/>
  <c r="DB102"/>
  <c r="DF102"/>
  <c r="DJ102"/>
  <c r="DN102"/>
  <c r="DR102"/>
  <c r="DV102"/>
  <c r="DD102"/>
  <c r="DL102"/>
  <c r="CQ102"/>
  <c r="CU102"/>
  <c r="CY102"/>
  <c r="DC102"/>
  <c r="DG102"/>
  <c r="DK102"/>
  <c r="DO102"/>
  <c r="DS102"/>
  <c r="DW102"/>
  <c r="CR102"/>
  <c r="CV102"/>
  <c r="DH102"/>
  <c r="DT102"/>
  <c r="EC9"/>
  <c r="EG9"/>
  <c r="ED9"/>
  <c r="EH9"/>
  <c r="EF9"/>
  <c r="EE9"/>
  <c r="CT9"/>
  <c r="CX9"/>
  <c r="DB9"/>
  <c r="DF9"/>
  <c r="DJ9"/>
  <c r="DN9"/>
  <c r="DR9"/>
  <c r="DV9"/>
  <c r="CQ9"/>
  <c r="CU9"/>
  <c r="CY9"/>
  <c r="DC9"/>
  <c r="DG9"/>
  <c r="DK9"/>
  <c r="DO9"/>
  <c r="DS9"/>
  <c r="DW9"/>
  <c r="CR9"/>
  <c r="CV9"/>
  <c r="CZ9"/>
  <c r="DD9"/>
  <c r="DH9"/>
  <c r="DL9"/>
  <c r="DP9"/>
  <c r="DT9"/>
  <c r="CS9"/>
  <c r="DI9"/>
  <c r="CW9"/>
  <c r="DM9"/>
  <c r="DA9"/>
  <c r="DQ9"/>
  <c r="DE9"/>
  <c r="DU9"/>
  <c r="EC23"/>
  <c r="EG23"/>
  <c r="ED23"/>
  <c r="EH23"/>
  <c r="EE23"/>
  <c r="EF23"/>
  <c r="CT23"/>
  <c r="CX23"/>
  <c r="DB23"/>
  <c r="DF23"/>
  <c r="DJ23"/>
  <c r="DN23"/>
  <c r="DR23"/>
  <c r="DV23"/>
  <c r="CQ23"/>
  <c r="CU23"/>
  <c r="CY23"/>
  <c r="DC23"/>
  <c r="DG23"/>
  <c r="DK23"/>
  <c r="DO23"/>
  <c r="DS23"/>
  <c r="DW23"/>
  <c r="CR23"/>
  <c r="CV23"/>
  <c r="CZ23"/>
  <c r="DD23"/>
  <c r="DH23"/>
  <c r="DL23"/>
  <c r="DP23"/>
  <c r="DT23"/>
  <c r="CS23"/>
  <c r="DI23"/>
  <c r="CW23"/>
  <c r="DM23"/>
  <c r="DA23"/>
  <c r="DQ23"/>
  <c r="DE23"/>
  <c r="DU23"/>
  <c r="EC31"/>
  <c r="EG31"/>
  <c r="ED31"/>
  <c r="EH31"/>
  <c r="EE31"/>
  <c r="EF31"/>
  <c r="CQ31"/>
  <c r="CU31"/>
  <c r="CY31"/>
  <c r="DC31"/>
  <c r="DG31"/>
  <c r="DK31"/>
  <c r="DO31"/>
  <c r="DS31"/>
  <c r="DW31"/>
  <c r="CR31"/>
  <c r="CV31"/>
  <c r="CZ31"/>
  <c r="DD31"/>
  <c r="DH31"/>
  <c r="DL31"/>
  <c r="DP31"/>
  <c r="DT31"/>
  <c r="CS31"/>
  <c r="CW31"/>
  <c r="DA31"/>
  <c r="DE31"/>
  <c r="DI31"/>
  <c r="DM31"/>
  <c r="DQ31"/>
  <c r="DU31"/>
  <c r="CX31"/>
  <c r="DN31"/>
  <c r="DB31"/>
  <c r="DR31"/>
  <c r="DF31"/>
  <c r="DV31"/>
  <c r="CT31"/>
  <c r="DJ31"/>
  <c r="EC39"/>
  <c r="EG39"/>
  <c r="ED39"/>
  <c r="EH39"/>
  <c r="EE39"/>
  <c r="EF39"/>
  <c r="CQ39"/>
  <c r="CU39"/>
  <c r="CY39"/>
  <c r="DC39"/>
  <c r="DG39"/>
  <c r="DK39"/>
  <c r="DO39"/>
  <c r="DS39"/>
  <c r="DW39"/>
  <c r="CR39"/>
  <c r="CV39"/>
  <c r="CZ39"/>
  <c r="DD39"/>
  <c r="DH39"/>
  <c r="DL39"/>
  <c r="DP39"/>
  <c r="DT39"/>
  <c r="CS39"/>
  <c r="CW39"/>
  <c r="DA39"/>
  <c r="DE39"/>
  <c r="DI39"/>
  <c r="DM39"/>
  <c r="DQ39"/>
  <c r="DU39"/>
  <c r="DF39"/>
  <c r="DV39"/>
  <c r="CT39"/>
  <c r="DJ39"/>
  <c r="CX39"/>
  <c r="DN39"/>
  <c r="DR39"/>
  <c r="DB39"/>
  <c r="EC47"/>
  <c r="EG47"/>
  <c r="ED47"/>
  <c r="EH47"/>
  <c r="EE47"/>
  <c r="EF47"/>
  <c r="CQ47"/>
  <c r="CU47"/>
  <c r="CY47"/>
  <c r="DC47"/>
  <c r="DG47"/>
  <c r="DK47"/>
  <c r="DO47"/>
  <c r="DS47"/>
  <c r="DW47"/>
  <c r="CR47"/>
  <c r="CV47"/>
  <c r="CZ47"/>
  <c r="DD47"/>
  <c r="DH47"/>
  <c r="DL47"/>
  <c r="DP47"/>
  <c r="DT47"/>
  <c r="CS47"/>
  <c r="CW47"/>
  <c r="DA47"/>
  <c r="DE47"/>
  <c r="DI47"/>
  <c r="DM47"/>
  <c r="DQ47"/>
  <c r="DU47"/>
  <c r="CT47"/>
  <c r="DJ47"/>
  <c r="CX47"/>
  <c r="DN47"/>
  <c r="DB47"/>
  <c r="DR47"/>
  <c r="DF47"/>
  <c r="DV47"/>
  <c r="EC55"/>
  <c r="EG55"/>
  <c r="ED55"/>
  <c r="EH55"/>
  <c r="EE55"/>
  <c r="EF55"/>
  <c r="CQ55"/>
  <c r="CU55"/>
  <c r="CY55"/>
  <c r="DC55"/>
  <c r="DG55"/>
  <c r="DK55"/>
  <c r="DO55"/>
  <c r="DS55"/>
  <c r="DW55"/>
  <c r="CR55"/>
  <c r="CV55"/>
  <c r="CZ55"/>
  <c r="DD55"/>
  <c r="DH55"/>
  <c r="DL55"/>
  <c r="DP55"/>
  <c r="DT55"/>
  <c r="CS55"/>
  <c r="CW55"/>
  <c r="DA55"/>
  <c r="DE55"/>
  <c r="DI55"/>
  <c r="DM55"/>
  <c r="DQ55"/>
  <c r="DU55"/>
  <c r="DB55"/>
  <c r="DR55"/>
  <c r="DF55"/>
  <c r="DV55"/>
  <c r="CT55"/>
  <c r="DJ55"/>
  <c r="CX55"/>
  <c r="DN55"/>
  <c r="EC63"/>
  <c r="EG63"/>
  <c r="ED63"/>
  <c r="EH63"/>
  <c r="EE63"/>
  <c r="EF63"/>
  <c r="CS63"/>
  <c r="CW63"/>
  <c r="DA63"/>
  <c r="DE63"/>
  <c r="DI63"/>
  <c r="DM63"/>
  <c r="DQ63"/>
  <c r="DU63"/>
  <c r="CT63"/>
  <c r="CX63"/>
  <c r="DB63"/>
  <c r="DF63"/>
  <c r="DJ63"/>
  <c r="DN63"/>
  <c r="DR63"/>
  <c r="DV63"/>
  <c r="CQ63"/>
  <c r="CU63"/>
  <c r="CY63"/>
  <c r="DC63"/>
  <c r="DG63"/>
  <c r="DK63"/>
  <c r="DO63"/>
  <c r="DS63"/>
  <c r="DW63"/>
  <c r="CR63"/>
  <c r="DH63"/>
  <c r="DT63"/>
  <c r="CV63"/>
  <c r="DL63"/>
  <c r="DD63"/>
  <c r="CZ63"/>
  <c r="DP63"/>
  <c r="ED71"/>
  <c r="EH71"/>
  <c r="EE71"/>
  <c r="EF71"/>
  <c r="EG71"/>
  <c r="EC71"/>
  <c r="CS71"/>
  <c r="CW71"/>
  <c r="DA71"/>
  <c r="DE71"/>
  <c r="DI71"/>
  <c r="DM71"/>
  <c r="DQ71"/>
  <c r="DU71"/>
  <c r="CT71"/>
  <c r="CX71"/>
  <c r="DB71"/>
  <c r="DF71"/>
  <c r="DJ71"/>
  <c r="DN71"/>
  <c r="DR71"/>
  <c r="DV71"/>
  <c r="CQ71"/>
  <c r="CU71"/>
  <c r="CY71"/>
  <c r="DC71"/>
  <c r="DG71"/>
  <c r="DK71"/>
  <c r="DO71"/>
  <c r="DS71"/>
  <c r="DW71"/>
  <c r="CZ71"/>
  <c r="DP71"/>
  <c r="DD71"/>
  <c r="DT71"/>
  <c r="CV71"/>
  <c r="CR71"/>
  <c r="DH71"/>
  <c r="DL71"/>
  <c r="ED79"/>
  <c r="EH79"/>
  <c r="EE79"/>
  <c r="EF79"/>
  <c r="EG79"/>
  <c r="EC79"/>
  <c r="CS79"/>
  <c r="CW79"/>
  <c r="DA79"/>
  <c r="DE79"/>
  <c r="DI79"/>
  <c r="DM79"/>
  <c r="DQ79"/>
  <c r="DU79"/>
  <c r="CT79"/>
  <c r="CX79"/>
  <c r="DB79"/>
  <c r="DF79"/>
  <c r="DJ79"/>
  <c r="DN79"/>
  <c r="DR79"/>
  <c r="DV79"/>
  <c r="CQ79"/>
  <c r="CU79"/>
  <c r="CY79"/>
  <c r="DC79"/>
  <c r="DG79"/>
  <c r="DK79"/>
  <c r="DO79"/>
  <c r="DS79"/>
  <c r="DW79"/>
  <c r="CR79"/>
  <c r="DH79"/>
  <c r="DT79"/>
  <c r="CV79"/>
  <c r="DL79"/>
  <c r="DD79"/>
  <c r="CZ79"/>
  <c r="DP79"/>
  <c r="ED87"/>
  <c r="EH87"/>
  <c r="EE87"/>
  <c r="EF87"/>
  <c r="EG87"/>
  <c r="EC87"/>
  <c r="CS87"/>
  <c r="CW87"/>
  <c r="DA87"/>
  <c r="DE87"/>
  <c r="DI87"/>
  <c r="DM87"/>
  <c r="DQ87"/>
  <c r="DU87"/>
  <c r="CT87"/>
  <c r="CX87"/>
  <c r="DB87"/>
  <c r="DF87"/>
  <c r="DJ87"/>
  <c r="DN87"/>
  <c r="DR87"/>
  <c r="DV87"/>
  <c r="CQ87"/>
  <c r="CU87"/>
  <c r="CY87"/>
  <c r="DC87"/>
  <c r="DG87"/>
  <c r="DK87"/>
  <c r="DO87"/>
  <c r="DS87"/>
  <c r="DW87"/>
  <c r="CZ87"/>
  <c r="DP87"/>
  <c r="DD87"/>
  <c r="DT87"/>
  <c r="DL87"/>
  <c r="CR87"/>
  <c r="DH87"/>
  <c r="CV87"/>
  <c r="EF95"/>
  <c r="EC95"/>
  <c r="EG95"/>
  <c r="ED95"/>
  <c r="EH95"/>
  <c r="EE95"/>
  <c r="CS95"/>
  <c r="CW95"/>
  <c r="DA95"/>
  <c r="DE95"/>
  <c r="DI95"/>
  <c r="DM95"/>
  <c r="DQ95"/>
  <c r="DU95"/>
  <c r="CT95"/>
  <c r="CX95"/>
  <c r="DB95"/>
  <c r="DF95"/>
  <c r="DJ95"/>
  <c r="DN95"/>
  <c r="DR95"/>
  <c r="DV95"/>
  <c r="CQ95"/>
  <c r="CU95"/>
  <c r="CY95"/>
  <c r="DC95"/>
  <c r="DG95"/>
  <c r="DK95"/>
  <c r="DO95"/>
  <c r="DS95"/>
  <c r="DW95"/>
  <c r="CR95"/>
  <c r="DH95"/>
  <c r="DT95"/>
  <c r="CV95"/>
  <c r="DL95"/>
  <c r="CZ95"/>
  <c r="DP95"/>
  <c r="DD95"/>
  <c r="EF103"/>
  <c r="EC103"/>
  <c r="EG103"/>
  <c r="ED103"/>
  <c r="EH103"/>
  <c r="EE103"/>
  <c r="CR103"/>
  <c r="CV103"/>
  <c r="CZ103"/>
  <c r="DD103"/>
  <c r="DH103"/>
  <c r="DL103"/>
  <c r="DP103"/>
  <c r="DT103"/>
  <c r="CQ103"/>
  <c r="DC103"/>
  <c r="DO103"/>
  <c r="CS103"/>
  <c r="CW103"/>
  <c r="DA103"/>
  <c r="DE103"/>
  <c r="DI103"/>
  <c r="DM103"/>
  <c r="DQ103"/>
  <c r="DU103"/>
  <c r="CU103"/>
  <c r="DG103"/>
  <c r="DW103"/>
  <c r="CT103"/>
  <c r="CX103"/>
  <c r="DB103"/>
  <c r="DF103"/>
  <c r="DJ103"/>
  <c r="DN103"/>
  <c r="DR103"/>
  <c r="DV103"/>
  <c r="CY103"/>
  <c r="DK103"/>
  <c r="DS103"/>
  <c r="EE12"/>
  <c r="EF12"/>
  <c r="ED12"/>
  <c r="EG12"/>
  <c r="EH12"/>
  <c r="CQ12"/>
  <c r="CU12"/>
  <c r="CY12"/>
  <c r="DC12"/>
  <c r="DG12"/>
  <c r="DK12"/>
  <c r="DO12"/>
  <c r="CR12"/>
  <c r="CV12"/>
  <c r="CZ12"/>
  <c r="DD12"/>
  <c r="DH12"/>
  <c r="DL12"/>
  <c r="DP12"/>
  <c r="DT12"/>
  <c r="EC12"/>
  <c r="CS12"/>
  <c r="CW12"/>
  <c r="DA12"/>
  <c r="DE12"/>
  <c r="DI12"/>
  <c r="DM12"/>
  <c r="DQ12"/>
  <c r="DU12"/>
  <c r="DF12"/>
  <c r="DS12"/>
  <c r="CT12"/>
  <c r="DJ12"/>
  <c r="DV12"/>
  <c r="CX12"/>
  <c r="DN12"/>
  <c r="DW12"/>
  <c r="DR12"/>
  <c r="DB12"/>
  <c r="EC21"/>
  <c r="EG21"/>
  <c r="ED21"/>
  <c r="EH21"/>
  <c r="EF21"/>
  <c r="EE21"/>
  <c r="CR21"/>
  <c r="CV21"/>
  <c r="CZ21"/>
  <c r="DD21"/>
  <c r="DH21"/>
  <c r="DL21"/>
  <c r="DP21"/>
  <c r="DT21"/>
  <c r="CS21"/>
  <c r="CW21"/>
  <c r="DA21"/>
  <c r="DE21"/>
  <c r="DI21"/>
  <c r="DM21"/>
  <c r="DQ21"/>
  <c r="DU21"/>
  <c r="CT21"/>
  <c r="CX21"/>
  <c r="DB21"/>
  <c r="DF21"/>
  <c r="DJ21"/>
  <c r="DN21"/>
  <c r="DR21"/>
  <c r="DV21"/>
  <c r="CU21"/>
  <c r="DK21"/>
  <c r="CY21"/>
  <c r="DO21"/>
  <c r="DC21"/>
  <c r="DS21"/>
  <c r="CQ21"/>
  <c r="DG21"/>
  <c r="DW21"/>
  <c r="EC33"/>
  <c r="EG33"/>
  <c r="ED33"/>
  <c r="EH33"/>
  <c r="EF33"/>
  <c r="EE33"/>
  <c r="CS33"/>
  <c r="CW33"/>
  <c r="DA33"/>
  <c r="DE33"/>
  <c r="DI33"/>
  <c r="DM33"/>
  <c r="DQ33"/>
  <c r="DU33"/>
  <c r="CT33"/>
  <c r="CX33"/>
  <c r="DB33"/>
  <c r="DF33"/>
  <c r="DJ33"/>
  <c r="DN33"/>
  <c r="DR33"/>
  <c r="DV33"/>
  <c r="CQ33"/>
  <c r="CU33"/>
  <c r="CY33"/>
  <c r="DC33"/>
  <c r="DG33"/>
  <c r="DK33"/>
  <c r="DO33"/>
  <c r="DS33"/>
  <c r="DW33"/>
  <c r="CV33"/>
  <c r="DL33"/>
  <c r="CZ33"/>
  <c r="DP33"/>
  <c r="DD33"/>
  <c r="DT33"/>
  <c r="CR33"/>
  <c r="DH33"/>
  <c r="EC49"/>
  <c r="EG49"/>
  <c r="ED49"/>
  <c r="EH49"/>
  <c r="EF49"/>
  <c r="EE49"/>
  <c r="CS49"/>
  <c r="CW49"/>
  <c r="DA49"/>
  <c r="DE49"/>
  <c r="DI49"/>
  <c r="DM49"/>
  <c r="DQ49"/>
  <c r="DU49"/>
  <c r="CT49"/>
  <c r="CX49"/>
  <c r="DB49"/>
  <c r="DF49"/>
  <c r="DJ49"/>
  <c r="DN49"/>
  <c r="DR49"/>
  <c r="DV49"/>
  <c r="CQ49"/>
  <c r="CU49"/>
  <c r="CY49"/>
  <c r="DC49"/>
  <c r="DG49"/>
  <c r="DK49"/>
  <c r="DO49"/>
  <c r="DS49"/>
  <c r="DW49"/>
  <c r="CR49"/>
  <c r="DH49"/>
  <c r="CV49"/>
  <c r="DL49"/>
  <c r="CZ49"/>
  <c r="DP49"/>
  <c r="DD49"/>
  <c r="DT49"/>
  <c r="ED65"/>
  <c r="EH65"/>
  <c r="EE65"/>
  <c r="EF65"/>
  <c r="EC65"/>
  <c r="EG65"/>
  <c r="CQ65"/>
  <c r="CU65"/>
  <c r="CY65"/>
  <c r="DC65"/>
  <c r="DG65"/>
  <c r="DK65"/>
  <c r="DO65"/>
  <c r="DS65"/>
  <c r="DW65"/>
  <c r="CR65"/>
  <c r="CV65"/>
  <c r="CZ65"/>
  <c r="DD65"/>
  <c r="DH65"/>
  <c r="DL65"/>
  <c r="DP65"/>
  <c r="DT65"/>
  <c r="CS65"/>
  <c r="CW65"/>
  <c r="DA65"/>
  <c r="DE65"/>
  <c r="DI65"/>
  <c r="DM65"/>
  <c r="DQ65"/>
  <c r="DU65"/>
  <c r="DF65"/>
  <c r="DV65"/>
  <c r="DB65"/>
  <c r="CT65"/>
  <c r="DJ65"/>
  <c r="CX65"/>
  <c r="DN65"/>
  <c r="DR65"/>
  <c r="ED81"/>
  <c r="EH81"/>
  <c r="EE81"/>
  <c r="EF81"/>
  <c r="EC81"/>
  <c r="EG81"/>
  <c r="CQ81"/>
  <c r="CU81"/>
  <c r="CY81"/>
  <c r="DC81"/>
  <c r="DG81"/>
  <c r="DK81"/>
  <c r="DO81"/>
  <c r="DS81"/>
  <c r="DW81"/>
  <c r="CR81"/>
  <c r="CV81"/>
  <c r="CZ81"/>
  <c r="DD81"/>
  <c r="DH81"/>
  <c r="DL81"/>
  <c r="DP81"/>
  <c r="DT81"/>
  <c r="CS81"/>
  <c r="CW81"/>
  <c r="DA81"/>
  <c r="DE81"/>
  <c r="DI81"/>
  <c r="DM81"/>
  <c r="DQ81"/>
  <c r="DU81"/>
  <c r="DF81"/>
  <c r="DV81"/>
  <c r="CT81"/>
  <c r="DJ81"/>
  <c r="DB81"/>
  <c r="CX81"/>
  <c r="DN81"/>
  <c r="DR81"/>
  <c r="EF97"/>
  <c r="EC97"/>
  <c r="EG97"/>
  <c r="ED97"/>
  <c r="EH97"/>
  <c r="EE97"/>
  <c r="CQ97"/>
  <c r="CU97"/>
  <c r="CY97"/>
  <c r="DC97"/>
  <c r="DG97"/>
  <c r="DK97"/>
  <c r="DO97"/>
  <c r="DS97"/>
  <c r="CR97"/>
  <c r="CV97"/>
  <c r="CZ97"/>
  <c r="DD97"/>
  <c r="DH97"/>
  <c r="DL97"/>
  <c r="DP97"/>
  <c r="DT97"/>
  <c r="CS97"/>
  <c r="CW97"/>
  <c r="DA97"/>
  <c r="DE97"/>
  <c r="DI97"/>
  <c r="DM97"/>
  <c r="DQ97"/>
  <c r="DU97"/>
  <c r="DF97"/>
  <c r="DV97"/>
  <c r="DB97"/>
  <c r="CT97"/>
  <c r="DJ97"/>
  <c r="DW97"/>
  <c r="DR97"/>
  <c r="CX97"/>
  <c r="DN97"/>
  <c r="EE16"/>
  <c r="EF16"/>
  <c r="ED16"/>
  <c r="EG16"/>
  <c r="EH16"/>
  <c r="EC16"/>
  <c r="CS16"/>
  <c r="CW16"/>
  <c r="DA16"/>
  <c r="DE16"/>
  <c r="DI16"/>
  <c r="DM16"/>
  <c r="DQ16"/>
  <c r="DU16"/>
  <c r="CT16"/>
  <c r="CX16"/>
  <c r="DB16"/>
  <c r="DF16"/>
  <c r="DJ16"/>
  <c r="DN16"/>
  <c r="DR16"/>
  <c r="DV16"/>
  <c r="CQ16"/>
  <c r="CU16"/>
  <c r="CY16"/>
  <c r="DC16"/>
  <c r="DG16"/>
  <c r="DK16"/>
  <c r="DO16"/>
  <c r="DS16"/>
  <c r="DW16"/>
  <c r="CZ16"/>
  <c r="DP16"/>
  <c r="DD16"/>
  <c r="DT16"/>
  <c r="CR16"/>
  <c r="DH16"/>
  <c r="DL16"/>
  <c r="CV16"/>
  <c r="BA15"/>
  <c r="BB15"/>
  <c r="BC15"/>
  <c r="BD15"/>
  <c r="AZ15"/>
  <c r="AZ24"/>
  <c r="BD24"/>
  <c r="BA24"/>
  <c r="BB24"/>
  <c r="BC24"/>
  <c r="AZ32"/>
  <c r="BD32"/>
  <c r="BA32"/>
  <c r="BB32"/>
  <c r="BC32"/>
  <c r="AZ40"/>
  <c r="BD40"/>
  <c r="BA40"/>
  <c r="BB40"/>
  <c r="BC40"/>
  <c r="AZ48"/>
  <c r="BD48"/>
  <c r="BA48"/>
  <c r="BB48"/>
  <c r="BC48"/>
  <c r="AZ56"/>
  <c r="BD56"/>
  <c r="BA56"/>
  <c r="BB56"/>
  <c r="BC56"/>
  <c r="AZ64"/>
  <c r="BD64"/>
  <c r="BA64"/>
  <c r="BB64"/>
  <c r="BC64"/>
  <c r="AZ72"/>
  <c r="BD72"/>
  <c r="BA72"/>
  <c r="BB72"/>
  <c r="BC72"/>
  <c r="BB80"/>
  <c r="BD80"/>
  <c r="BA80"/>
  <c r="BC80"/>
  <c r="AZ80"/>
  <c r="BB88"/>
  <c r="BA88"/>
  <c r="BC88"/>
  <c r="AZ88"/>
  <c r="BD88"/>
  <c r="BB96"/>
  <c r="AZ96"/>
  <c r="BA96"/>
  <c r="BC96"/>
  <c r="BD96"/>
  <c r="BB104"/>
  <c r="BD104"/>
  <c r="BA104"/>
  <c r="BC104"/>
  <c r="AZ104"/>
  <c r="BC17"/>
  <c r="AZ17"/>
  <c r="BD17"/>
  <c r="BA17"/>
  <c r="BB17"/>
  <c r="BC37"/>
  <c r="AZ37"/>
  <c r="BD37"/>
  <c r="BA37"/>
  <c r="BB37"/>
  <c r="BC53"/>
  <c r="AZ53"/>
  <c r="BD53"/>
  <c r="BA53"/>
  <c r="BB53"/>
  <c r="BC69"/>
  <c r="AZ69"/>
  <c r="BD69"/>
  <c r="BA69"/>
  <c r="BB69"/>
  <c r="BA85"/>
  <c r="BC85"/>
  <c r="BD85"/>
  <c r="BB85"/>
  <c r="AZ85"/>
  <c r="BA101"/>
  <c r="BC101"/>
  <c r="AZ101"/>
  <c r="BB101"/>
  <c r="BD101"/>
  <c r="BB18"/>
  <c r="BC18"/>
  <c r="AZ18"/>
  <c r="BD18"/>
  <c r="BA18"/>
  <c r="BB26"/>
  <c r="BC26"/>
  <c r="AZ26"/>
  <c r="BA26"/>
  <c r="BD26"/>
  <c r="BB34"/>
  <c r="BC34"/>
  <c r="AZ34"/>
  <c r="BD34"/>
  <c r="BA34"/>
  <c r="BB42"/>
  <c r="BC42"/>
  <c r="AZ42"/>
  <c r="BD42"/>
  <c r="BA42"/>
  <c r="BB50"/>
  <c r="BC50"/>
  <c r="AZ50"/>
  <c r="BD50"/>
  <c r="BA50"/>
  <c r="BB58"/>
  <c r="BC58"/>
  <c r="AZ58"/>
  <c r="BA58"/>
  <c r="BD58"/>
  <c r="BB66"/>
  <c r="BC66"/>
  <c r="AZ66"/>
  <c r="BA66"/>
  <c r="BD66"/>
  <c r="BB74"/>
  <c r="BC74"/>
  <c r="AZ74"/>
  <c r="BD74"/>
  <c r="BA74"/>
  <c r="AZ82"/>
  <c r="BD82"/>
  <c r="BB82"/>
  <c r="BA82"/>
  <c r="BC82"/>
  <c r="AZ90"/>
  <c r="BD90"/>
  <c r="BA90"/>
  <c r="BB90"/>
  <c r="BC90"/>
  <c r="AZ98"/>
  <c r="BD98"/>
  <c r="BA98"/>
  <c r="BB98"/>
  <c r="BC98"/>
  <c r="AZ106"/>
  <c r="BD106"/>
  <c r="BB106"/>
  <c r="BA106"/>
  <c r="BC106"/>
  <c r="BA19"/>
  <c r="BB19"/>
  <c r="BC19"/>
  <c r="AZ19"/>
  <c r="BD19"/>
  <c r="BA27"/>
  <c r="BB27"/>
  <c r="BC27"/>
  <c r="BD27"/>
  <c r="AZ27"/>
  <c r="BA35"/>
  <c r="BB35"/>
  <c r="BC35"/>
  <c r="BD35"/>
  <c r="AZ35"/>
  <c r="BA43"/>
  <c r="BB43"/>
  <c r="BC43"/>
  <c r="BD43"/>
  <c r="AZ43"/>
  <c r="BA51"/>
  <c r="BB51"/>
  <c r="BC51"/>
  <c r="AZ51"/>
  <c r="BD51"/>
  <c r="BA59"/>
  <c r="BB59"/>
  <c r="BC59"/>
  <c r="AZ59"/>
  <c r="BD59"/>
  <c r="BA67"/>
  <c r="BB67"/>
  <c r="BC67"/>
  <c r="BD67"/>
  <c r="AZ67"/>
  <c r="BA75"/>
  <c r="BB75"/>
  <c r="BC75"/>
  <c r="AZ75"/>
  <c r="BD75"/>
  <c r="BC83"/>
  <c r="AZ83"/>
  <c r="BD83"/>
  <c r="BA83"/>
  <c r="BB83"/>
  <c r="BC91"/>
  <c r="BA91"/>
  <c r="BB91"/>
  <c r="AZ91"/>
  <c r="BD91"/>
  <c r="BC99"/>
  <c r="BA99"/>
  <c r="BB99"/>
  <c r="AZ99"/>
  <c r="BD99"/>
  <c r="Q10"/>
  <c r="BB10"/>
  <c r="BC10"/>
  <c r="AZ10"/>
  <c r="BD10"/>
  <c r="BA10"/>
  <c r="AZ8"/>
  <c r="BD8"/>
  <c r="BA8"/>
  <c r="BB8"/>
  <c r="BC8"/>
  <c r="BC25"/>
  <c r="AZ25"/>
  <c r="BD25"/>
  <c r="BA25"/>
  <c r="BB25"/>
  <c r="BC41"/>
  <c r="AZ41"/>
  <c r="BD41"/>
  <c r="BB41"/>
  <c r="BA41"/>
  <c r="BC57"/>
  <c r="AZ57"/>
  <c r="BD57"/>
  <c r="BA57"/>
  <c r="BB57"/>
  <c r="BC73"/>
  <c r="AZ73"/>
  <c r="BD73"/>
  <c r="BA73"/>
  <c r="BB73"/>
  <c r="BA89"/>
  <c r="BC89"/>
  <c r="BD89"/>
  <c r="BB89"/>
  <c r="AZ89"/>
  <c r="BA105"/>
  <c r="BD105"/>
  <c r="BB105"/>
  <c r="BC105"/>
  <c r="AZ105"/>
  <c r="BA11"/>
  <c r="BB11"/>
  <c r="BC11"/>
  <c r="AZ11"/>
  <c r="BD11"/>
  <c r="AZ20"/>
  <c r="BD20"/>
  <c r="BA20"/>
  <c r="BB20"/>
  <c r="BC20"/>
  <c r="AZ28"/>
  <c r="BD28"/>
  <c r="BA28"/>
  <c r="BC28"/>
  <c r="BB28"/>
  <c r="AZ36"/>
  <c r="BD36"/>
  <c r="BA36"/>
  <c r="BC36"/>
  <c r="BB36"/>
  <c r="AZ44"/>
  <c r="BD44"/>
  <c r="BA44"/>
  <c r="BC44"/>
  <c r="BB44"/>
  <c r="AZ52"/>
  <c r="BD52"/>
  <c r="BA52"/>
  <c r="BB52"/>
  <c r="BC52"/>
  <c r="AZ60"/>
  <c r="BD60"/>
  <c r="BA60"/>
  <c r="BB60"/>
  <c r="BC60"/>
  <c r="AZ68"/>
  <c r="BD68"/>
  <c r="BA68"/>
  <c r="BC68"/>
  <c r="BB68"/>
  <c r="BB76"/>
  <c r="AZ76"/>
  <c r="BC76"/>
  <c r="BD76"/>
  <c r="BA76"/>
  <c r="BB84"/>
  <c r="AZ84"/>
  <c r="BA84"/>
  <c r="BC84"/>
  <c r="BD84"/>
  <c r="BB92"/>
  <c r="BD92"/>
  <c r="BC92"/>
  <c r="AZ92"/>
  <c r="BA92"/>
  <c r="BB100"/>
  <c r="BD100"/>
  <c r="BC100"/>
  <c r="AZ100"/>
  <c r="BA100"/>
  <c r="BB14"/>
  <c r="BC14"/>
  <c r="BD14"/>
  <c r="AZ14"/>
  <c r="BA14"/>
  <c r="BC29"/>
  <c r="AZ29"/>
  <c r="BD29"/>
  <c r="BA29"/>
  <c r="BB29"/>
  <c r="BC45"/>
  <c r="AZ45"/>
  <c r="BD45"/>
  <c r="BA45"/>
  <c r="BB45"/>
  <c r="BC61"/>
  <c r="AZ61"/>
  <c r="BD61"/>
  <c r="BA61"/>
  <c r="BB61"/>
  <c r="BA77"/>
  <c r="BC77"/>
  <c r="AZ77"/>
  <c r="BB77"/>
  <c r="BD77"/>
  <c r="BA93"/>
  <c r="AZ93"/>
  <c r="BB93"/>
  <c r="BC93"/>
  <c r="BD93"/>
  <c r="BC13"/>
  <c r="AZ13"/>
  <c r="BD13"/>
  <c r="BA13"/>
  <c r="BB13"/>
  <c r="BB22"/>
  <c r="BC22"/>
  <c r="BD22"/>
  <c r="AZ22"/>
  <c r="BA22"/>
  <c r="BB30"/>
  <c r="BC30"/>
  <c r="BD30"/>
  <c r="AZ30"/>
  <c r="BA30"/>
  <c r="BB38"/>
  <c r="BC38"/>
  <c r="BD38"/>
  <c r="AZ38"/>
  <c r="BA38"/>
  <c r="BB46"/>
  <c r="BC46"/>
  <c r="BD46"/>
  <c r="AZ46"/>
  <c r="BA46"/>
  <c r="BB54"/>
  <c r="BC54"/>
  <c r="BD54"/>
  <c r="AZ54"/>
  <c r="BA54"/>
  <c r="BB62"/>
  <c r="BC62"/>
  <c r="BD62"/>
  <c r="AZ62"/>
  <c r="BA62"/>
  <c r="BB70"/>
  <c r="BC70"/>
  <c r="BD70"/>
  <c r="AZ70"/>
  <c r="BA70"/>
  <c r="AZ78"/>
  <c r="BD78"/>
  <c r="BC78"/>
  <c r="BA78"/>
  <c r="BB78"/>
  <c r="AZ86"/>
  <c r="BD86"/>
  <c r="BA86"/>
  <c r="BB86"/>
  <c r="BC86"/>
  <c r="AZ94"/>
  <c r="BD94"/>
  <c r="BB94"/>
  <c r="BC94"/>
  <c r="BA94"/>
  <c r="AZ102"/>
  <c r="BD102"/>
  <c r="BC102"/>
  <c r="BA102"/>
  <c r="BB102"/>
  <c r="Q9"/>
  <c r="BC9"/>
  <c r="AZ9"/>
  <c r="BD9"/>
  <c r="BA9"/>
  <c r="BB9"/>
  <c r="BA23"/>
  <c r="BB23"/>
  <c r="AZ23"/>
  <c r="BC23"/>
  <c r="BD23"/>
  <c r="BA31"/>
  <c r="BB31"/>
  <c r="BC31"/>
  <c r="BD31"/>
  <c r="AZ31"/>
  <c r="BA39"/>
  <c r="BB39"/>
  <c r="BC39"/>
  <c r="AZ39"/>
  <c r="BD39"/>
  <c r="BA47"/>
  <c r="BB47"/>
  <c r="BC47"/>
  <c r="BD47"/>
  <c r="AZ47"/>
  <c r="BA55"/>
  <c r="BB55"/>
  <c r="BC55"/>
  <c r="BD55"/>
  <c r="AZ55"/>
  <c r="BA63"/>
  <c r="BB63"/>
  <c r="AZ63"/>
  <c r="BC63"/>
  <c r="BD63"/>
  <c r="BA71"/>
  <c r="BB71"/>
  <c r="BC71"/>
  <c r="BD71"/>
  <c r="AZ71"/>
  <c r="BC79"/>
  <c r="BA79"/>
  <c r="AZ79"/>
  <c r="BD79"/>
  <c r="BB79"/>
  <c r="BC87"/>
  <c r="BA87"/>
  <c r="AZ87"/>
  <c r="BD87"/>
  <c r="BB87"/>
  <c r="BC95"/>
  <c r="AZ95"/>
  <c r="BD95"/>
  <c r="BA95"/>
  <c r="BB95"/>
  <c r="BC103"/>
  <c r="BA103"/>
  <c r="AZ103"/>
  <c r="BD103"/>
  <c r="BB103"/>
  <c r="AZ12"/>
  <c r="BD12"/>
  <c r="BA12"/>
  <c r="BB12"/>
  <c r="BC12"/>
  <c r="BC21"/>
  <c r="AZ21"/>
  <c r="BD21"/>
  <c r="BA21"/>
  <c r="BB21"/>
  <c r="BC33"/>
  <c r="AZ33"/>
  <c r="BD33"/>
  <c r="BB33"/>
  <c r="BA33"/>
  <c r="BC49"/>
  <c r="AZ49"/>
  <c r="BD49"/>
  <c r="BA49"/>
  <c r="BB49"/>
  <c r="BC65"/>
  <c r="AZ65"/>
  <c r="BD65"/>
  <c r="BA65"/>
  <c r="BB65"/>
  <c r="BA81"/>
  <c r="BD81"/>
  <c r="BB81"/>
  <c r="BC81"/>
  <c r="AZ81"/>
  <c r="BA97"/>
  <c r="BC97"/>
  <c r="BD97"/>
  <c r="BB97"/>
  <c r="AZ97"/>
  <c r="AZ16"/>
  <c r="BD16"/>
  <c r="BA16"/>
  <c r="BB16"/>
  <c r="BC16"/>
  <c r="K18" i="244"/>
  <c r="J18"/>
  <c r="L18"/>
  <c r="F18"/>
  <c r="E18"/>
  <c r="G18"/>
  <c r="G26"/>
  <c r="F26"/>
  <c r="J26"/>
  <c r="M26"/>
  <c r="O26"/>
  <c r="L26"/>
  <c r="G34"/>
  <c r="I34"/>
  <c r="E34"/>
  <c r="N34"/>
  <c r="L34"/>
  <c r="I42"/>
  <c r="D42"/>
  <c r="H42"/>
  <c r="F50"/>
  <c r="L50"/>
  <c r="J50"/>
  <c r="G50"/>
  <c r="O58"/>
  <c r="M58"/>
  <c r="D58"/>
  <c r="N66"/>
  <c r="F66"/>
  <c r="E66"/>
  <c r="J66"/>
  <c r="K66"/>
  <c r="O74"/>
  <c r="M74"/>
  <c r="D74"/>
  <c r="M82"/>
  <c r="F82"/>
  <c r="E82"/>
  <c r="H82"/>
  <c r="D82"/>
  <c r="I90"/>
  <c r="H90"/>
  <c r="K90"/>
  <c r="L98"/>
  <c r="F98"/>
  <c r="H98"/>
  <c r="G98"/>
  <c r="I98"/>
  <c r="I106"/>
  <c r="L106"/>
  <c r="E106"/>
  <c r="G19"/>
  <c r="J19"/>
  <c r="D51"/>
  <c r="O51"/>
  <c r="G59"/>
  <c r="O59"/>
  <c r="E75"/>
  <c r="I75"/>
  <c r="D25"/>
  <c r="K25"/>
  <c r="M25"/>
  <c r="F25"/>
  <c r="I25"/>
  <c r="E25"/>
  <c r="J41"/>
  <c r="O41"/>
  <c r="L41"/>
  <c r="N41"/>
  <c r="H41"/>
  <c r="M41"/>
  <c r="O57"/>
  <c r="I57"/>
  <c r="H57"/>
  <c r="K57"/>
  <c r="N57"/>
  <c r="L57"/>
  <c r="I73"/>
  <c r="K73"/>
  <c r="H73"/>
  <c r="E73"/>
  <c r="M73"/>
  <c r="N73"/>
  <c r="M89"/>
  <c r="F89"/>
  <c r="H89"/>
  <c r="D89"/>
  <c r="K89"/>
  <c r="N89"/>
  <c r="O105"/>
  <c r="J105"/>
  <c r="F105"/>
  <c r="E105"/>
  <c r="H105"/>
  <c r="D105"/>
  <c r="H22"/>
  <c r="M22"/>
  <c r="L30"/>
  <c r="H30"/>
  <c r="I38"/>
  <c r="F38"/>
  <c r="G46"/>
  <c r="O46"/>
  <c r="O54"/>
  <c r="H54"/>
  <c r="H62"/>
  <c r="J62"/>
  <c r="O70"/>
  <c r="H70"/>
  <c r="J78"/>
  <c r="O78"/>
  <c r="M86"/>
  <c r="K86"/>
  <c r="J94"/>
  <c r="O94"/>
  <c r="O102"/>
  <c r="M102"/>
  <c r="E23"/>
  <c r="I23"/>
  <c r="D71"/>
  <c r="K71"/>
  <c r="M103"/>
  <c r="G103"/>
  <c r="D24"/>
  <c r="G72"/>
  <c r="N85"/>
  <c r="D37"/>
  <c r="I40"/>
  <c r="M56"/>
  <c r="O80"/>
  <c r="F69"/>
  <c r="H64"/>
  <c r="G53"/>
  <c r="J101"/>
  <c r="G15"/>
  <c r="G48"/>
  <c r="D88"/>
  <c r="D15"/>
  <c r="J32"/>
  <c r="K40"/>
  <c r="L48"/>
  <c r="F56"/>
  <c r="J64"/>
  <c r="O72"/>
  <c r="H96"/>
  <c r="J104"/>
  <c r="L17"/>
  <c r="M69"/>
  <c r="O85"/>
  <c r="N101"/>
  <c r="I24"/>
  <c r="M32"/>
  <c r="D40"/>
  <c r="F48"/>
  <c r="L56"/>
  <c r="M80"/>
  <c r="M88"/>
  <c r="J96"/>
  <c r="O104"/>
  <c r="O17"/>
  <c r="O37"/>
  <c r="H53"/>
  <c r="I85"/>
  <c r="L101"/>
  <c r="E15"/>
  <c r="K24"/>
  <c r="D32"/>
  <c r="I64"/>
  <c r="I72"/>
  <c r="E80"/>
  <c r="E88"/>
  <c r="D96"/>
  <c r="F104"/>
  <c r="M17"/>
  <c r="K37"/>
  <c r="I53"/>
  <c r="K69"/>
  <c r="H34"/>
  <c r="O34"/>
  <c r="M34"/>
  <c r="N42"/>
  <c r="K42"/>
  <c r="O42"/>
  <c r="I50"/>
  <c r="E50"/>
  <c r="H50"/>
  <c r="L58"/>
  <c r="N58"/>
  <c r="H58"/>
  <c r="L66"/>
  <c r="O66"/>
  <c r="H66"/>
  <c r="F74"/>
  <c r="N74"/>
  <c r="H74"/>
  <c r="N82"/>
  <c r="L82"/>
  <c r="G82"/>
  <c r="N90"/>
  <c r="M90"/>
  <c r="O90"/>
  <c r="N98"/>
  <c r="O98"/>
  <c r="D98"/>
  <c r="O106"/>
  <c r="K106"/>
  <c r="D106"/>
  <c r="J34"/>
  <c r="F34"/>
  <c r="E42"/>
  <c r="L42"/>
  <c r="O50"/>
  <c r="K50"/>
  <c r="F58"/>
  <c r="I58"/>
  <c r="G66"/>
  <c r="I66"/>
  <c r="E74"/>
  <c r="I74"/>
  <c r="J82"/>
  <c r="K82"/>
  <c r="J90"/>
  <c r="L90"/>
  <c r="J98"/>
  <c r="M98"/>
  <c r="N106"/>
  <c r="M106"/>
  <c r="H15"/>
  <c r="I15"/>
  <c r="O15"/>
  <c r="H24"/>
  <c r="G24"/>
  <c r="O24"/>
  <c r="L32"/>
  <c r="I32"/>
  <c r="E32"/>
  <c r="H40"/>
  <c r="G40"/>
  <c r="O40"/>
  <c r="O48"/>
  <c r="H48"/>
  <c r="E48"/>
  <c r="O56"/>
  <c r="K56"/>
  <c r="G56"/>
  <c r="L64"/>
  <c r="N64"/>
  <c r="D64"/>
  <c r="M72"/>
  <c r="L72"/>
  <c r="J72"/>
  <c r="H80"/>
  <c r="J80"/>
  <c r="K80"/>
  <c r="H88"/>
  <c r="G88"/>
  <c r="I88"/>
  <c r="G96"/>
  <c r="L96"/>
  <c r="I96"/>
  <c r="H104"/>
  <c r="L104"/>
  <c r="D104"/>
  <c r="K17"/>
  <c r="G17"/>
  <c r="I17"/>
  <c r="E37"/>
  <c r="I37"/>
  <c r="F37"/>
  <c r="M53"/>
  <c r="D53"/>
  <c r="K53"/>
  <c r="J69"/>
  <c r="E69"/>
  <c r="O69"/>
  <c r="L85"/>
  <c r="J85"/>
  <c r="E85"/>
  <c r="F101"/>
  <c r="I101"/>
  <c r="H101"/>
  <c r="L15"/>
  <c r="N15"/>
  <c r="F15"/>
  <c r="L24"/>
  <c r="N24"/>
  <c r="J24"/>
  <c r="H32"/>
  <c r="O32"/>
  <c r="K32"/>
  <c r="L40"/>
  <c r="N40"/>
  <c r="J40"/>
  <c r="I48"/>
  <c r="J48"/>
  <c r="H56"/>
  <c r="D56"/>
  <c r="E56"/>
  <c r="F64"/>
  <c r="G64"/>
  <c r="E64"/>
  <c r="N72"/>
  <c r="F72"/>
  <c r="D72"/>
  <c r="F80"/>
  <c r="I80"/>
  <c r="G80"/>
  <c r="J88"/>
  <c r="N88"/>
  <c r="F88"/>
  <c r="F96"/>
  <c r="O96"/>
  <c r="K96"/>
  <c r="N104"/>
  <c r="I104"/>
  <c r="M104"/>
  <c r="D17"/>
  <c r="N17"/>
  <c r="E17"/>
  <c r="M37"/>
  <c r="N37"/>
  <c r="L37"/>
  <c r="L53"/>
  <c r="O53"/>
  <c r="J53"/>
  <c r="I69"/>
  <c r="G69"/>
  <c r="N69"/>
  <c r="H85"/>
  <c r="K85"/>
  <c r="D85"/>
  <c r="O101"/>
  <c r="M101"/>
  <c r="D101"/>
  <c r="M15"/>
  <c r="K15"/>
  <c r="M24"/>
  <c r="F24"/>
  <c r="N32"/>
  <c r="G32"/>
  <c r="M40"/>
  <c r="F40"/>
  <c r="M48"/>
  <c r="D48"/>
  <c r="I56"/>
  <c r="N56"/>
  <c r="M64"/>
  <c r="K64"/>
  <c r="H72"/>
  <c r="K72"/>
  <c r="L80"/>
  <c r="N80"/>
  <c r="K88"/>
  <c r="L88"/>
  <c r="M96"/>
  <c r="E96"/>
  <c r="K104"/>
  <c r="E104"/>
  <c r="F17"/>
  <c r="J17"/>
  <c r="J37"/>
  <c r="G37"/>
  <c r="F53"/>
  <c r="N53"/>
  <c r="D69"/>
  <c r="L69"/>
  <c r="G85"/>
  <c r="F85"/>
  <c r="K101"/>
  <c r="E101"/>
  <c r="D8" i="246"/>
  <c r="S8"/>
  <c r="V8"/>
  <c r="Y8"/>
  <c r="Z8"/>
  <c r="R8"/>
  <c r="U8"/>
  <c r="K8"/>
  <c r="W8"/>
  <c r="N8"/>
  <c r="E8"/>
  <c r="M8"/>
  <c r="F8"/>
  <c r="G8"/>
  <c r="I8"/>
  <c r="O8"/>
  <c r="J8"/>
  <c r="T8"/>
  <c r="L8"/>
  <c r="H8"/>
  <c r="X8"/>
  <c r="P8"/>
  <c r="Q8"/>
  <c r="F41"/>
  <c r="K41"/>
  <c r="O41"/>
  <c r="W41"/>
  <c r="G41"/>
  <c r="V41"/>
  <c r="S41"/>
  <c r="H41"/>
  <c r="X41"/>
  <c r="Q41"/>
  <c r="R41"/>
  <c r="L41"/>
  <c r="I41"/>
  <c r="J41"/>
  <c r="P41"/>
  <c r="Z41"/>
  <c r="N41"/>
  <c r="T41"/>
  <c r="U41"/>
  <c r="M41"/>
  <c r="D41"/>
  <c r="E41"/>
  <c r="Y41"/>
  <c r="E89"/>
  <c r="U89"/>
  <c r="P89"/>
  <c r="M89"/>
  <c r="L89"/>
  <c r="W89"/>
  <c r="G89"/>
  <c r="H89"/>
  <c r="Y89"/>
  <c r="X89"/>
  <c r="O89"/>
  <c r="T89"/>
  <c r="S89"/>
  <c r="D89"/>
  <c r="K89"/>
  <c r="I89"/>
  <c r="N89"/>
  <c r="R89"/>
  <c r="V89"/>
  <c r="J89"/>
  <c r="Q89"/>
  <c r="Z89"/>
  <c r="F89"/>
  <c r="O11" i="244"/>
  <c r="L11"/>
  <c r="E11"/>
  <c r="D11"/>
  <c r="K11"/>
  <c r="I11"/>
  <c r="J11"/>
  <c r="N11"/>
  <c r="M11"/>
  <c r="D52"/>
  <c r="G52"/>
  <c r="I52"/>
  <c r="H52"/>
  <c r="F52"/>
  <c r="J52"/>
  <c r="D60"/>
  <c r="G60"/>
  <c r="I60"/>
  <c r="H60"/>
  <c r="F60"/>
  <c r="J60"/>
  <c r="H68"/>
  <c r="L68"/>
  <c r="I68"/>
  <c r="F68"/>
  <c r="J68"/>
  <c r="N68"/>
  <c r="N76"/>
  <c r="M76"/>
  <c r="E76"/>
  <c r="O76"/>
  <c r="I76"/>
  <c r="G76"/>
  <c r="N84"/>
  <c r="J84"/>
  <c r="E84"/>
  <c r="O84"/>
  <c r="M84"/>
  <c r="L84"/>
  <c r="K92"/>
  <c r="I92"/>
  <c r="G92"/>
  <c r="J92"/>
  <c r="O92"/>
  <c r="L92"/>
  <c r="N100"/>
  <c r="K100"/>
  <c r="I100"/>
  <c r="G100"/>
  <c r="J100"/>
  <c r="O100"/>
  <c r="H14"/>
  <c r="I14"/>
  <c r="M14"/>
  <c r="G14"/>
  <c r="E14"/>
  <c r="N14"/>
  <c r="K14"/>
  <c r="J14"/>
  <c r="D14"/>
  <c r="E29"/>
  <c r="H29"/>
  <c r="L29"/>
  <c r="G29"/>
  <c r="J29"/>
  <c r="N29"/>
  <c r="K29"/>
  <c r="F29"/>
  <c r="I29"/>
  <c r="H45"/>
  <c r="F45"/>
  <c r="D45"/>
  <c r="G45"/>
  <c r="M45"/>
  <c r="N45"/>
  <c r="K45"/>
  <c r="E45"/>
  <c r="I45"/>
  <c r="M61"/>
  <c r="J61"/>
  <c r="D61"/>
  <c r="G61"/>
  <c r="O61"/>
  <c r="H61"/>
  <c r="E61"/>
  <c r="L61"/>
  <c r="N61"/>
  <c r="E77"/>
  <c r="M77"/>
  <c r="I77"/>
  <c r="F77"/>
  <c r="K77"/>
  <c r="D77"/>
  <c r="J77"/>
  <c r="G77"/>
  <c r="O77"/>
  <c r="E93"/>
  <c r="M93"/>
  <c r="I93"/>
  <c r="F93"/>
  <c r="K93"/>
  <c r="D93"/>
  <c r="J93"/>
  <c r="G93"/>
  <c r="H93"/>
  <c r="Z13" i="246"/>
  <c r="L13"/>
  <c r="F13"/>
  <c r="G13"/>
  <c r="I13"/>
  <c r="N13"/>
  <c r="H13"/>
  <c r="K13"/>
  <c r="R13"/>
  <c r="U13"/>
  <c r="P13"/>
  <c r="Q13"/>
  <c r="W13"/>
  <c r="O13"/>
  <c r="T13"/>
  <c r="S13"/>
  <c r="E13"/>
  <c r="D13"/>
  <c r="M13"/>
  <c r="X13"/>
  <c r="J13"/>
  <c r="V13"/>
  <c r="Y13"/>
  <c r="F22"/>
  <c r="R22"/>
  <c r="P22"/>
  <c r="T22"/>
  <c r="J22"/>
  <c r="V22"/>
  <c r="L22"/>
  <c r="I22"/>
  <c r="Y22"/>
  <c r="H22"/>
  <c r="M22"/>
  <c r="X22"/>
  <c r="D22"/>
  <c r="S22"/>
  <c r="E22"/>
  <c r="N22"/>
  <c r="Q22"/>
  <c r="U22"/>
  <c r="O22"/>
  <c r="K22"/>
  <c r="G22"/>
  <c r="Z22"/>
  <c r="W22"/>
  <c r="N30"/>
  <c r="E30"/>
  <c r="Y30"/>
  <c r="U30"/>
  <c r="J30"/>
  <c r="O30"/>
  <c r="V30"/>
  <c r="W30"/>
  <c r="F30"/>
  <c r="G30"/>
  <c r="K30"/>
  <c r="Q30"/>
  <c r="S30"/>
  <c r="I30"/>
  <c r="D30"/>
  <c r="T30"/>
  <c r="Z30"/>
  <c r="M30"/>
  <c r="L30"/>
  <c r="X30"/>
  <c r="R30"/>
  <c r="P30"/>
  <c r="H30"/>
  <c r="F38"/>
  <c r="V38"/>
  <c r="S38"/>
  <c r="G38"/>
  <c r="N38"/>
  <c r="K38"/>
  <c r="W38"/>
  <c r="O38"/>
  <c r="D38"/>
  <c r="T38"/>
  <c r="M38"/>
  <c r="Z38"/>
  <c r="P38"/>
  <c r="Q38"/>
  <c r="X38"/>
  <c r="R38"/>
  <c r="E38"/>
  <c r="J38"/>
  <c r="U38"/>
  <c r="H38"/>
  <c r="Y38"/>
  <c r="L38"/>
  <c r="I38"/>
  <c r="G46"/>
  <c r="W46"/>
  <c r="F46"/>
  <c r="S46"/>
  <c r="O46"/>
  <c r="D46"/>
  <c r="T46"/>
  <c r="M46"/>
  <c r="J46"/>
  <c r="V46"/>
  <c r="L46"/>
  <c r="I46"/>
  <c r="R46"/>
  <c r="P46"/>
  <c r="Z46"/>
  <c r="K46"/>
  <c r="U46"/>
  <c r="N46"/>
  <c r="Q46"/>
  <c r="X46"/>
  <c r="H46"/>
  <c r="E46"/>
  <c r="Y46"/>
  <c r="N54"/>
  <c r="S54"/>
  <c r="F54"/>
  <c r="G54"/>
  <c r="O54"/>
  <c r="L54"/>
  <c r="E54"/>
  <c r="U54"/>
  <c r="Z54"/>
  <c r="W54"/>
  <c r="D54"/>
  <c r="X54"/>
  <c r="Y54"/>
  <c r="K54"/>
  <c r="I54"/>
  <c r="P54"/>
  <c r="R54"/>
  <c r="H54"/>
  <c r="J54"/>
  <c r="M54"/>
  <c r="T54"/>
  <c r="Q54"/>
  <c r="V54"/>
  <c r="S62"/>
  <c r="M62"/>
  <c r="N62"/>
  <c r="F62"/>
  <c r="V62"/>
  <c r="G62"/>
  <c r="Y62"/>
  <c r="L62"/>
  <c r="E62"/>
  <c r="Z62"/>
  <c r="P62"/>
  <c r="O62"/>
  <c r="Q62"/>
  <c r="T62"/>
  <c r="U62"/>
  <c r="X62"/>
  <c r="W62"/>
  <c r="R62"/>
  <c r="D62"/>
  <c r="K62"/>
  <c r="H62"/>
  <c r="J62"/>
  <c r="I62"/>
  <c r="X70"/>
  <c r="L70"/>
  <c r="Y70"/>
  <c r="D70"/>
  <c r="O70"/>
  <c r="T70"/>
  <c r="N70"/>
  <c r="I70"/>
  <c r="M70"/>
  <c r="R70"/>
  <c r="F70"/>
  <c r="K70"/>
  <c r="J70"/>
  <c r="Q70"/>
  <c r="E70"/>
  <c r="S70"/>
  <c r="H70"/>
  <c r="P70"/>
  <c r="W70"/>
  <c r="V70"/>
  <c r="G70"/>
  <c r="U70"/>
  <c r="Z70"/>
  <c r="X78"/>
  <c r="Q78"/>
  <c r="I78"/>
  <c r="H78"/>
  <c r="O78"/>
  <c r="D78"/>
  <c r="M78"/>
  <c r="N78"/>
  <c r="T78"/>
  <c r="R78"/>
  <c r="G78"/>
  <c r="F78"/>
  <c r="W78"/>
  <c r="K78"/>
  <c r="E78"/>
  <c r="J78"/>
  <c r="L78"/>
  <c r="V78"/>
  <c r="U78"/>
  <c r="P78"/>
  <c r="Y78"/>
  <c r="Z78"/>
  <c r="S78"/>
  <c r="X86"/>
  <c r="D86"/>
  <c r="S86"/>
  <c r="O86"/>
  <c r="I86"/>
  <c r="M86"/>
  <c r="T86"/>
  <c r="J86"/>
  <c r="Z86"/>
  <c r="L86"/>
  <c r="W86"/>
  <c r="N86"/>
  <c r="R86"/>
  <c r="K86"/>
  <c r="E86"/>
  <c r="V86"/>
  <c r="Q86"/>
  <c r="F86"/>
  <c r="P86"/>
  <c r="Y86"/>
  <c r="G86"/>
  <c r="U86"/>
  <c r="H86"/>
  <c r="D94"/>
  <c r="O94"/>
  <c r="Y94"/>
  <c r="R94"/>
  <c r="Q94"/>
  <c r="H94"/>
  <c r="F94"/>
  <c r="V94"/>
  <c r="X94"/>
  <c r="W94"/>
  <c r="P94"/>
  <c r="T94"/>
  <c r="J94"/>
  <c r="S94"/>
  <c r="G94"/>
  <c r="U94"/>
  <c r="K94"/>
  <c r="N94"/>
  <c r="M94"/>
  <c r="E94"/>
  <c r="Z94"/>
  <c r="L94"/>
  <c r="I94"/>
  <c r="O102"/>
  <c r="Y102"/>
  <c r="T102"/>
  <c r="I102"/>
  <c r="N102"/>
  <c r="R102"/>
  <c r="F102"/>
  <c r="S102"/>
  <c r="J102"/>
  <c r="M102"/>
  <c r="G102"/>
  <c r="P102"/>
  <c r="D102"/>
  <c r="W102"/>
  <c r="H102"/>
  <c r="Q102"/>
  <c r="E102"/>
  <c r="L102"/>
  <c r="U102"/>
  <c r="X102"/>
  <c r="K102"/>
  <c r="V102"/>
  <c r="Z102"/>
  <c r="N19" i="244"/>
  <c r="M19"/>
  <c r="I19"/>
  <c r="D19"/>
  <c r="O19"/>
  <c r="L19"/>
  <c r="K19"/>
  <c r="F19"/>
  <c r="E19"/>
  <c r="J27"/>
  <c r="E27"/>
  <c r="M27"/>
  <c r="D27"/>
  <c r="O27"/>
  <c r="L27"/>
  <c r="F27"/>
  <c r="G27"/>
  <c r="I27"/>
  <c r="K35"/>
  <c r="M35"/>
  <c r="I35"/>
  <c r="D35"/>
  <c r="F35"/>
  <c r="E35"/>
  <c r="G35"/>
  <c r="J35"/>
  <c r="L35"/>
  <c r="L43"/>
  <c r="O43"/>
  <c r="I43"/>
  <c r="F43"/>
  <c r="J43"/>
  <c r="H43"/>
  <c r="K43"/>
  <c r="N43"/>
  <c r="E43"/>
  <c r="E51"/>
  <c r="L51"/>
  <c r="J51"/>
  <c r="F51"/>
  <c r="K51"/>
  <c r="H51"/>
  <c r="G51"/>
  <c r="M51"/>
  <c r="N51"/>
  <c r="K59"/>
  <c r="H59"/>
  <c r="L59"/>
  <c r="F59"/>
  <c r="M59"/>
  <c r="D59"/>
  <c r="I59"/>
  <c r="E59"/>
  <c r="N59"/>
  <c r="F67"/>
  <c r="N67"/>
  <c r="G67"/>
  <c r="K67"/>
  <c r="H67"/>
  <c r="I67"/>
  <c r="M67"/>
  <c r="J67"/>
  <c r="D67"/>
  <c r="M75"/>
  <c r="K75"/>
  <c r="N75"/>
  <c r="G75"/>
  <c r="H75"/>
  <c r="D75"/>
  <c r="L75"/>
  <c r="O75"/>
  <c r="F75"/>
  <c r="K83"/>
  <c r="N83"/>
  <c r="I83"/>
  <c r="E83"/>
  <c r="L83"/>
  <c r="J83"/>
  <c r="G83"/>
  <c r="D83"/>
  <c r="M83"/>
  <c r="D91"/>
  <c r="N91"/>
  <c r="F91"/>
  <c r="E91"/>
  <c r="O91"/>
  <c r="J91"/>
  <c r="H91"/>
  <c r="G91"/>
  <c r="M91"/>
  <c r="G99"/>
  <c r="N99"/>
  <c r="I99"/>
  <c r="E99"/>
  <c r="H99"/>
  <c r="J99"/>
  <c r="D99"/>
  <c r="O99"/>
  <c r="M99"/>
  <c r="G10" i="246"/>
  <c r="Y10"/>
  <c r="M10"/>
  <c r="S10"/>
  <c r="I10"/>
  <c r="E10"/>
  <c r="Z10"/>
  <c r="W10"/>
  <c r="J10"/>
  <c r="F10"/>
  <c r="K10"/>
  <c r="N10"/>
  <c r="V10"/>
  <c r="D10"/>
  <c r="T10"/>
  <c r="R10"/>
  <c r="P10"/>
  <c r="X10"/>
  <c r="O10"/>
  <c r="U10"/>
  <c r="H10"/>
  <c r="L10"/>
  <c r="R25"/>
  <c r="P25"/>
  <c r="I25"/>
  <c r="Y25"/>
  <c r="G25"/>
  <c r="Z25"/>
  <c r="L25"/>
  <c r="M25"/>
  <c r="N25"/>
  <c r="J25"/>
  <c r="T25"/>
  <c r="V25"/>
  <c r="K25"/>
  <c r="D25"/>
  <c r="X25"/>
  <c r="O25"/>
  <c r="S25"/>
  <c r="Q25"/>
  <c r="U25"/>
  <c r="H25"/>
  <c r="E25"/>
  <c r="F25"/>
  <c r="W25"/>
  <c r="Q57"/>
  <c r="E57"/>
  <c r="N57"/>
  <c r="J57"/>
  <c r="U57"/>
  <c r="Z57"/>
  <c r="K57"/>
  <c r="Y57"/>
  <c r="P57"/>
  <c r="M57"/>
  <c r="F57"/>
  <c r="T57"/>
  <c r="W57"/>
  <c r="I57"/>
  <c r="S57"/>
  <c r="D57"/>
  <c r="X57"/>
  <c r="H57"/>
  <c r="G57"/>
  <c r="R57"/>
  <c r="O57"/>
  <c r="L57"/>
  <c r="V57"/>
  <c r="H105"/>
  <c r="T105"/>
  <c r="D105"/>
  <c r="G105"/>
  <c r="W105"/>
  <c r="U105"/>
  <c r="O105"/>
  <c r="I105"/>
  <c r="X105"/>
  <c r="Q105"/>
  <c r="P105"/>
  <c r="L105"/>
  <c r="K105"/>
  <c r="E105"/>
  <c r="J105"/>
  <c r="Z105"/>
  <c r="S105"/>
  <c r="R105"/>
  <c r="V105"/>
  <c r="Y105"/>
  <c r="M105"/>
  <c r="F105"/>
  <c r="N105"/>
  <c r="G11" i="244"/>
  <c r="L45"/>
  <c r="K61"/>
  <c r="O93"/>
  <c r="K27"/>
  <c r="D43"/>
  <c r="N35"/>
  <c r="I51"/>
  <c r="F83"/>
  <c r="K91"/>
  <c r="E73" i="246"/>
  <c r="I73"/>
  <c r="T73"/>
  <c r="M73"/>
  <c r="D73"/>
  <c r="G73"/>
  <c r="K73"/>
  <c r="X73"/>
  <c r="W73"/>
  <c r="H73"/>
  <c r="U73"/>
  <c r="S73"/>
  <c r="P73"/>
  <c r="N73"/>
  <c r="Y73"/>
  <c r="R73"/>
  <c r="Q73"/>
  <c r="F73"/>
  <c r="J73"/>
  <c r="O73"/>
  <c r="V73"/>
  <c r="Z73"/>
  <c r="L73"/>
  <c r="F44" i="244"/>
  <c r="M44"/>
  <c r="K52"/>
  <c r="O60"/>
  <c r="E60"/>
  <c r="O68"/>
  <c r="L76"/>
  <c r="D76"/>
  <c r="G84"/>
  <c r="N92"/>
  <c r="D92"/>
  <c r="M100"/>
  <c r="L14"/>
  <c r="F11"/>
  <c r="M29"/>
  <c r="O45"/>
  <c r="H77"/>
  <c r="L93"/>
  <c r="N27"/>
  <c r="J75"/>
  <c r="K99"/>
  <c r="O35"/>
  <c r="J59"/>
  <c r="H83"/>
  <c r="L91"/>
  <c r="E15" i="246"/>
  <c r="Y15"/>
  <c r="L15"/>
  <c r="F15"/>
  <c r="G15"/>
  <c r="I15"/>
  <c r="N15"/>
  <c r="D15"/>
  <c r="X15"/>
  <c r="M15"/>
  <c r="J15"/>
  <c r="H15"/>
  <c r="R15"/>
  <c r="U15"/>
  <c r="Q15"/>
  <c r="W15"/>
  <c r="K15"/>
  <c r="P15"/>
  <c r="O15"/>
  <c r="T15"/>
  <c r="V15"/>
  <c r="S15"/>
  <c r="Z15"/>
  <c r="S24"/>
  <c r="J24"/>
  <c r="Z24"/>
  <c r="K24"/>
  <c r="D24"/>
  <c r="T24"/>
  <c r="M24"/>
  <c r="F24"/>
  <c r="O24"/>
  <c r="L24"/>
  <c r="I24"/>
  <c r="N24"/>
  <c r="P24"/>
  <c r="Q24"/>
  <c r="U24"/>
  <c r="G24"/>
  <c r="R24"/>
  <c r="V24"/>
  <c r="X24"/>
  <c r="H24"/>
  <c r="E24"/>
  <c r="Y24"/>
  <c r="W24"/>
  <c r="E32"/>
  <c r="W32"/>
  <c r="S32"/>
  <c r="K32"/>
  <c r="R32"/>
  <c r="Q32"/>
  <c r="N32"/>
  <c r="I32"/>
  <c r="F32"/>
  <c r="G32"/>
  <c r="M32"/>
  <c r="J32"/>
  <c r="Z32"/>
  <c r="X32"/>
  <c r="V32"/>
  <c r="Y32"/>
  <c r="H32"/>
  <c r="L32"/>
  <c r="P32"/>
  <c r="U32"/>
  <c r="O32"/>
  <c r="T32"/>
  <c r="D32"/>
  <c r="K40"/>
  <c r="N40"/>
  <c r="F40"/>
  <c r="V40"/>
  <c r="G40"/>
  <c r="W40"/>
  <c r="S40"/>
  <c r="O40"/>
  <c r="D40"/>
  <c r="T40"/>
  <c r="M40"/>
  <c r="J40"/>
  <c r="H40"/>
  <c r="E40"/>
  <c r="Y40"/>
  <c r="Z40"/>
  <c r="I40"/>
  <c r="R40"/>
  <c r="P40"/>
  <c r="L40"/>
  <c r="Q40"/>
  <c r="X40"/>
  <c r="U40"/>
  <c r="W48"/>
  <c r="K48"/>
  <c r="P48"/>
  <c r="I48"/>
  <c r="Y48"/>
  <c r="F48"/>
  <c r="D48"/>
  <c r="T48"/>
  <c r="M48"/>
  <c r="J48"/>
  <c r="O48"/>
  <c r="V48"/>
  <c r="X48"/>
  <c r="R48"/>
  <c r="E48"/>
  <c r="Z48"/>
  <c r="Q48"/>
  <c r="H48"/>
  <c r="L48"/>
  <c r="S48"/>
  <c r="U48"/>
  <c r="N48"/>
  <c r="G48"/>
  <c r="F56"/>
  <c r="V56"/>
  <c r="N56"/>
  <c r="R56"/>
  <c r="Y56"/>
  <c r="G56"/>
  <c r="I56"/>
  <c r="K56"/>
  <c r="Q56"/>
  <c r="W56"/>
  <c r="M56"/>
  <c r="P56"/>
  <c r="J56"/>
  <c r="S56"/>
  <c r="D56"/>
  <c r="X56"/>
  <c r="Z56"/>
  <c r="E56"/>
  <c r="L56"/>
  <c r="O56"/>
  <c r="H56"/>
  <c r="T56"/>
  <c r="U56"/>
  <c r="F64"/>
  <c r="W64"/>
  <c r="I64"/>
  <c r="G64"/>
  <c r="K64"/>
  <c r="N64"/>
  <c r="S64"/>
  <c r="Y64"/>
  <c r="M64"/>
  <c r="R64"/>
  <c r="Q64"/>
  <c r="V64"/>
  <c r="P64"/>
  <c r="J64"/>
  <c r="L64"/>
  <c r="O64"/>
  <c r="T64"/>
  <c r="X64"/>
  <c r="Z64"/>
  <c r="H64"/>
  <c r="E64"/>
  <c r="U64"/>
  <c r="D64"/>
  <c r="O72"/>
  <c r="X72"/>
  <c r="D72"/>
  <c r="M72"/>
  <c r="H72"/>
  <c r="Y72"/>
  <c r="S72"/>
  <c r="I72"/>
  <c r="F72"/>
  <c r="V72"/>
  <c r="T72"/>
  <c r="J72"/>
  <c r="Z72"/>
  <c r="Q72"/>
  <c r="G72"/>
  <c r="U72"/>
  <c r="N72"/>
  <c r="K72"/>
  <c r="P72"/>
  <c r="L72"/>
  <c r="R72"/>
  <c r="W72"/>
  <c r="E72"/>
  <c r="D80"/>
  <c r="T80"/>
  <c r="O80"/>
  <c r="J80"/>
  <c r="Z80"/>
  <c r="M80"/>
  <c r="Y80"/>
  <c r="N80"/>
  <c r="L80"/>
  <c r="H80"/>
  <c r="Q80"/>
  <c r="R80"/>
  <c r="U80"/>
  <c r="P80"/>
  <c r="V80"/>
  <c r="W80"/>
  <c r="I80"/>
  <c r="E80"/>
  <c r="F80"/>
  <c r="G80"/>
  <c r="X80"/>
  <c r="K80"/>
  <c r="S80"/>
  <c r="X88"/>
  <c r="M88"/>
  <c r="Y88"/>
  <c r="T88"/>
  <c r="G88"/>
  <c r="H88"/>
  <c r="D88"/>
  <c r="L88"/>
  <c r="R88"/>
  <c r="O88"/>
  <c r="F88"/>
  <c r="V88"/>
  <c r="W88"/>
  <c r="S88"/>
  <c r="J88"/>
  <c r="U88"/>
  <c r="P88"/>
  <c r="I88"/>
  <c r="N88"/>
  <c r="Z88"/>
  <c r="K88"/>
  <c r="Q88"/>
  <c r="E88"/>
  <c r="D96"/>
  <c r="X96"/>
  <c r="T96"/>
  <c r="O96"/>
  <c r="M96"/>
  <c r="Y96"/>
  <c r="H96"/>
  <c r="S96"/>
  <c r="J96"/>
  <c r="Z96"/>
  <c r="I96"/>
  <c r="N96"/>
  <c r="W96"/>
  <c r="E96"/>
  <c r="Q96"/>
  <c r="U96"/>
  <c r="P96"/>
  <c r="F96"/>
  <c r="L96"/>
  <c r="R96"/>
  <c r="K96"/>
  <c r="G96"/>
  <c r="V96"/>
  <c r="O104"/>
  <c r="Y104"/>
  <c r="I104"/>
  <c r="F104"/>
  <c r="V104"/>
  <c r="T104"/>
  <c r="J104"/>
  <c r="Z104"/>
  <c r="D104"/>
  <c r="S104"/>
  <c r="Q104"/>
  <c r="M104"/>
  <c r="L104"/>
  <c r="E104"/>
  <c r="N104"/>
  <c r="K104"/>
  <c r="R104"/>
  <c r="X104"/>
  <c r="H104"/>
  <c r="W104"/>
  <c r="U104"/>
  <c r="G104"/>
  <c r="P104"/>
  <c r="H17"/>
  <c r="X17"/>
  <c r="V17"/>
  <c r="W17"/>
  <c r="U17"/>
  <c r="Y17"/>
  <c r="L17"/>
  <c r="F17"/>
  <c r="G17"/>
  <c r="I17"/>
  <c r="N17"/>
  <c r="P17"/>
  <c r="M17"/>
  <c r="O17"/>
  <c r="T17"/>
  <c r="R17"/>
  <c r="E17"/>
  <c r="S17"/>
  <c r="K17"/>
  <c r="Q17"/>
  <c r="D17"/>
  <c r="J17"/>
  <c r="Z17"/>
  <c r="G37"/>
  <c r="W37"/>
  <c r="S37"/>
  <c r="F37"/>
  <c r="N37"/>
  <c r="O37"/>
  <c r="K37"/>
  <c r="D37"/>
  <c r="T37"/>
  <c r="M37"/>
  <c r="R37"/>
  <c r="V37"/>
  <c r="L37"/>
  <c r="I37"/>
  <c r="J37"/>
  <c r="P37"/>
  <c r="Q37"/>
  <c r="X37"/>
  <c r="U37"/>
  <c r="H37"/>
  <c r="E37"/>
  <c r="Y37"/>
  <c r="Z37"/>
  <c r="K53"/>
  <c r="W53"/>
  <c r="O53"/>
  <c r="G53"/>
  <c r="F53"/>
  <c r="V53"/>
  <c r="S53"/>
  <c r="D53"/>
  <c r="T53"/>
  <c r="M53"/>
  <c r="J53"/>
  <c r="N53"/>
  <c r="X53"/>
  <c r="U53"/>
  <c r="E53"/>
  <c r="L53"/>
  <c r="R53"/>
  <c r="H53"/>
  <c r="Y53"/>
  <c r="I53"/>
  <c r="P53"/>
  <c r="Q53"/>
  <c r="Z53"/>
  <c r="W69"/>
  <c r="D69"/>
  <c r="G69"/>
  <c r="Z69"/>
  <c r="H69"/>
  <c r="M69"/>
  <c r="R69"/>
  <c r="U69"/>
  <c r="V69"/>
  <c r="Q69"/>
  <c r="O69"/>
  <c r="Y69"/>
  <c r="J69"/>
  <c r="I69"/>
  <c r="F69"/>
  <c r="K69"/>
  <c r="L69"/>
  <c r="S69"/>
  <c r="P69"/>
  <c r="T69"/>
  <c r="E69"/>
  <c r="X69"/>
  <c r="N69"/>
  <c r="E85"/>
  <c r="P85"/>
  <c r="O85"/>
  <c r="Y85"/>
  <c r="H85"/>
  <c r="T85"/>
  <c r="I85"/>
  <c r="U85"/>
  <c r="G85"/>
  <c r="Q85"/>
  <c r="X85"/>
  <c r="L85"/>
  <c r="S85"/>
  <c r="D85"/>
  <c r="K85"/>
  <c r="M85"/>
  <c r="N85"/>
  <c r="R85"/>
  <c r="W85"/>
  <c r="F85"/>
  <c r="V85"/>
  <c r="J85"/>
  <c r="Z85"/>
  <c r="D101"/>
  <c r="Y101"/>
  <c r="W101"/>
  <c r="K101"/>
  <c r="S101"/>
  <c r="I101"/>
  <c r="P101"/>
  <c r="L101"/>
  <c r="M101"/>
  <c r="X101"/>
  <c r="E101"/>
  <c r="Q101"/>
  <c r="G101"/>
  <c r="U101"/>
  <c r="J101"/>
  <c r="Z101"/>
  <c r="V101"/>
  <c r="F101"/>
  <c r="O101"/>
  <c r="H101"/>
  <c r="N101"/>
  <c r="T101"/>
  <c r="R101"/>
  <c r="W9"/>
  <c r="M9"/>
  <c r="Z9"/>
  <c r="E9"/>
  <c r="K9"/>
  <c r="J9"/>
  <c r="S9"/>
  <c r="V9"/>
  <c r="O9"/>
  <c r="U9"/>
  <c r="N9"/>
  <c r="G9"/>
  <c r="Y9"/>
  <c r="I9"/>
  <c r="P9"/>
  <c r="L9"/>
  <c r="H9"/>
  <c r="X9"/>
  <c r="F9"/>
  <c r="R9"/>
  <c r="D9"/>
  <c r="T9"/>
  <c r="R23"/>
  <c r="P23"/>
  <c r="I23"/>
  <c r="Y23"/>
  <c r="G23"/>
  <c r="Z23"/>
  <c r="L23"/>
  <c r="M23"/>
  <c r="N23"/>
  <c r="J23"/>
  <c r="V23"/>
  <c r="K23"/>
  <c r="T23"/>
  <c r="Q23"/>
  <c r="D23"/>
  <c r="U23"/>
  <c r="S23"/>
  <c r="X23"/>
  <c r="E23"/>
  <c r="H23"/>
  <c r="F23"/>
  <c r="O23"/>
  <c r="W23"/>
  <c r="E31"/>
  <c r="Y31"/>
  <c r="J31"/>
  <c r="Z31"/>
  <c r="N31"/>
  <c r="O31"/>
  <c r="S31"/>
  <c r="U31"/>
  <c r="L31"/>
  <c r="F31"/>
  <c r="G31"/>
  <c r="I31"/>
  <c r="P31"/>
  <c r="Q31"/>
  <c r="W31"/>
  <c r="T31"/>
  <c r="V31"/>
  <c r="D31"/>
  <c r="M31"/>
  <c r="X31"/>
  <c r="H31"/>
  <c r="K31"/>
  <c r="R31"/>
  <c r="F39"/>
  <c r="W39"/>
  <c r="G39"/>
  <c r="S39"/>
  <c r="O39"/>
  <c r="N39"/>
  <c r="D39"/>
  <c r="T39"/>
  <c r="M39"/>
  <c r="K39"/>
  <c r="X39"/>
  <c r="U39"/>
  <c r="J39"/>
  <c r="H39"/>
  <c r="Y39"/>
  <c r="L39"/>
  <c r="I39"/>
  <c r="V39"/>
  <c r="E39"/>
  <c r="Z39"/>
  <c r="P39"/>
  <c r="Q39"/>
  <c r="R39"/>
  <c r="N47"/>
  <c r="W47"/>
  <c r="F47"/>
  <c r="P47"/>
  <c r="I47"/>
  <c r="Y47"/>
  <c r="G47"/>
  <c r="H47"/>
  <c r="E47"/>
  <c r="J47"/>
  <c r="K47"/>
  <c r="L47"/>
  <c r="M47"/>
  <c r="R47"/>
  <c r="V47"/>
  <c r="Q47"/>
  <c r="T47"/>
  <c r="X47"/>
  <c r="D47"/>
  <c r="U47"/>
  <c r="Z47"/>
  <c r="O47"/>
  <c r="S47"/>
  <c r="F55"/>
  <c r="V55"/>
  <c r="O55"/>
  <c r="J55"/>
  <c r="E55"/>
  <c r="T55"/>
  <c r="R55"/>
  <c r="Z55"/>
  <c r="P55"/>
  <c r="W55"/>
  <c r="U55"/>
  <c r="Y55"/>
  <c r="S55"/>
  <c r="D55"/>
  <c r="X55"/>
  <c r="I55"/>
  <c r="Q55"/>
  <c r="H55"/>
  <c r="N55"/>
  <c r="K55"/>
  <c r="L55"/>
  <c r="G55"/>
  <c r="M55"/>
  <c r="I63"/>
  <c r="Y63"/>
  <c r="Q63"/>
  <c r="Z63"/>
  <c r="J63"/>
  <c r="E63"/>
  <c r="K63"/>
  <c r="O63"/>
  <c r="P63"/>
  <c r="M63"/>
  <c r="S63"/>
  <c r="D63"/>
  <c r="T63"/>
  <c r="R63"/>
  <c r="H63"/>
  <c r="W63"/>
  <c r="U63"/>
  <c r="V63"/>
  <c r="L63"/>
  <c r="X63"/>
  <c r="F63"/>
  <c r="G63"/>
  <c r="N63"/>
  <c r="M71"/>
  <c r="W71"/>
  <c r="Q71"/>
  <c r="Y71"/>
  <c r="L71"/>
  <c r="X71"/>
  <c r="D71"/>
  <c r="U71"/>
  <c r="E71"/>
  <c r="I71"/>
  <c r="G71"/>
  <c r="O71"/>
  <c r="K71"/>
  <c r="F71"/>
  <c r="V71"/>
  <c r="T71"/>
  <c r="S71"/>
  <c r="P71"/>
  <c r="R71"/>
  <c r="J71"/>
  <c r="H71"/>
  <c r="Z71"/>
  <c r="N71"/>
  <c r="H79"/>
  <c r="P79"/>
  <c r="D79"/>
  <c r="E79"/>
  <c r="U79"/>
  <c r="K79"/>
  <c r="M79"/>
  <c r="T79"/>
  <c r="W79"/>
  <c r="G79"/>
  <c r="Q79"/>
  <c r="S79"/>
  <c r="X79"/>
  <c r="Y79"/>
  <c r="I79"/>
  <c r="F79"/>
  <c r="V79"/>
  <c r="J79"/>
  <c r="Z79"/>
  <c r="L79"/>
  <c r="N79"/>
  <c r="O79"/>
  <c r="R79"/>
  <c r="D87"/>
  <c r="M87"/>
  <c r="U87"/>
  <c r="G87"/>
  <c r="S87"/>
  <c r="K87"/>
  <c r="Q87"/>
  <c r="L87"/>
  <c r="W87"/>
  <c r="E87"/>
  <c r="I87"/>
  <c r="X87"/>
  <c r="Y87"/>
  <c r="P87"/>
  <c r="T87"/>
  <c r="F87"/>
  <c r="V87"/>
  <c r="J87"/>
  <c r="Z87"/>
  <c r="H87"/>
  <c r="O87"/>
  <c r="N87"/>
  <c r="R87"/>
  <c r="D95"/>
  <c r="W95"/>
  <c r="Q95"/>
  <c r="U95"/>
  <c r="P95"/>
  <c r="M95"/>
  <c r="X95"/>
  <c r="E95"/>
  <c r="Y95"/>
  <c r="K95"/>
  <c r="T95"/>
  <c r="H95"/>
  <c r="G95"/>
  <c r="R95"/>
  <c r="J95"/>
  <c r="N95"/>
  <c r="O95"/>
  <c r="S95"/>
  <c r="L95"/>
  <c r="Z95"/>
  <c r="I95"/>
  <c r="F95"/>
  <c r="V95"/>
  <c r="E103"/>
  <c r="U103"/>
  <c r="X103"/>
  <c r="G103"/>
  <c r="T103"/>
  <c r="D103"/>
  <c r="Y103"/>
  <c r="Q103"/>
  <c r="W103"/>
  <c r="S103"/>
  <c r="K103"/>
  <c r="M103"/>
  <c r="L103"/>
  <c r="R103"/>
  <c r="I103"/>
  <c r="P103"/>
  <c r="V103"/>
  <c r="F103"/>
  <c r="Z103"/>
  <c r="O103"/>
  <c r="H103"/>
  <c r="N103"/>
  <c r="J103"/>
  <c r="J18"/>
  <c r="N18"/>
  <c r="Z18"/>
  <c r="M18"/>
  <c r="Y18"/>
  <c r="R18"/>
  <c r="E18"/>
  <c r="U18"/>
  <c r="K18"/>
  <c r="W18"/>
  <c r="G18"/>
  <c r="S18"/>
  <c r="Q18"/>
  <c r="O18"/>
  <c r="I18"/>
  <c r="F18"/>
  <c r="D18"/>
  <c r="T18"/>
  <c r="H18"/>
  <c r="V18"/>
  <c r="P18"/>
  <c r="L18"/>
  <c r="X18"/>
  <c r="K26"/>
  <c r="S26"/>
  <c r="J26"/>
  <c r="Z26"/>
  <c r="L26"/>
  <c r="E26"/>
  <c r="U26"/>
  <c r="V26"/>
  <c r="T26"/>
  <c r="Q26"/>
  <c r="G26"/>
  <c r="X26"/>
  <c r="Y26"/>
  <c r="I26"/>
  <c r="W26"/>
  <c r="D26"/>
  <c r="O26"/>
  <c r="R26"/>
  <c r="H26"/>
  <c r="F26"/>
  <c r="P26"/>
  <c r="M26"/>
  <c r="N26"/>
  <c r="F34"/>
  <c r="K34"/>
  <c r="N34"/>
  <c r="V34"/>
  <c r="O34"/>
  <c r="W34"/>
  <c r="G34"/>
  <c r="D34"/>
  <c r="T34"/>
  <c r="M34"/>
  <c r="Z34"/>
  <c r="S34"/>
  <c r="P34"/>
  <c r="Q34"/>
  <c r="X34"/>
  <c r="E34"/>
  <c r="Y34"/>
  <c r="R34"/>
  <c r="U34"/>
  <c r="H34"/>
  <c r="L34"/>
  <c r="I34"/>
  <c r="J34"/>
  <c r="G42"/>
  <c r="S42"/>
  <c r="O42"/>
  <c r="W42"/>
  <c r="N42"/>
  <c r="F42"/>
  <c r="H42"/>
  <c r="X42"/>
  <c r="Q42"/>
  <c r="R42"/>
  <c r="P42"/>
  <c r="M42"/>
  <c r="Z42"/>
  <c r="T42"/>
  <c r="V42"/>
  <c r="E42"/>
  <c r="U42"/>
  <c r="D42"/>
  <c r="Y42"/>
  <c r="K42"/>
  <c r="L42"/>
  <c r="I42"/>
  <c r="J42"/>
  <c r="F50"/>
  <c r="S50"/>
  <c r="O50"/>
  <c r="G50"/>
  <c r="W50"/>
  <c r="N50"/>
  <c r="P50"/>
  <c r="I50"/>
  <c r="Y50"/>
  <c r="K50"/>
  <c r="H50"/>
  <c r="E50"/>
  <c r="J50"/>
  <c r="V50"/>
  <c r="L50"/>
  <c r="R50"/>
  <c r="Q50"/>
  <c r="Z50"/>
  <c r="M50"/>
  <c r="T50"/>
  <c r="D50"/>
  <c r="X50"/>
  <c r="U50"/>
  <c r="N58"/>
  <c r="R58"/>
  <c r="Y58"/>
  <c r="D58"/>
  <c r="T58"/>
  <c r="O58"/>
  <c r="K58"/>
  <c r="H58"/>
  <c r="X58"/>
  <c r="U58"/>
  <c r="W58"/>
  <c r="G58"/>
  <c r="L58"/>
  <c r="Z58"/>
  <c r="Q58"/>
  <c r="V58"/>
  <c r="M58"/>
  <c r="P58"/>
  <c r="I58"/>
  <c r="E58"/>
  <c r="S58"/>
  <c r="F58"/>
  <c r="J58"/>
  <c r="P66"/>
  <c r="J66"/>
  <c r="D66"/>
  <c r="T66"/>
  <c r="O66"/>
  <c r="X66"/>
  <c r="R66"/>
  <c r="I66"/>
  <c r="E66"/>
  <c r="K66"/>
  <c r="V66"/>
  <c r="H66"/>
  <c r="M66"/>
  <c r="L66"/>
  <c r="Y66"/>
  <c r="U66"/>
  <c r="N66"/>
  <c r="S66"/>
  <c r="Q66"/>
  <c r="Z66"/>
  <c r="G66"/>
  <c r="W66"/>
  <c r="F66"/>
  <c r="D74"/>
  <c r="Y74"/>
  <c r="S74"/>
  <c r="I74"/>
  <c r="Q74"/>
  <c r="H74"/>
  <c r="X74"/>
  <c r="T74"/>
  <c r="N74"/>
  <c r="M74"/>
  <c r="R74"/>
  <c r="W74"/>
  <c r="V74"/>
  <c r="K74"/>
  <c r="Z74"/>
  <c r="L74"/>
  <c r="O74"/>
  <c r="G74"/>
  <c r="P74"/>
  <c r="F74"/>
  <c r="J74"/>
  <c r="E74"/>
  <c r="U74"/>
  <c r="O82"/>
  <c r="S82"/>
  <c r="X82"/>
  <c r="Y82"/>
  <c r="I82"/>
  <c r="L82"/>
  <c r="F82"/>
  <c r="V82"/>
  <c r="M82"/>
  <c r="J82"/>
  <c r="Z82"/>
  <c r="T82"/>
  <c r="N82"/>
  <c r="K82"/>
  <c r="E82"/>
  <c r="G82"/>
  <c r="D82"/>
  <c r="Q82"/>
  <c r="R82"/>
  <c r="W82"/>
  <c r="H82"/>
  <c r="U82"/>
  <c r="P82"/>
  <c r="M90"/>
  <c r="H90"/>
  <c r="X90"/>
  <c r="D90"/>
  <c r="S90"/>
  <c r="O90"/>
  <c r="J90"/>
  <c r="Z90"/>
  <c r="Y90"/>
  <c r="N90"/>
  <c r="W90"/>
  <c r="I90"/>
  <c r="G90"/>
  <c r="K90"/>
  <c r="E90"/>
  <c r="T90"/>
  <c r="F90"/>
  <c r="R90"/>
  <c r="Q90"/>
  <c r="U90"/>
  <c r="V90"/>
  <c r="L90"/>
  <c r="P90"/>
  <c r="D98"/>
  <c r="T98"/>
  <c r="I98"/>
  <c r="J98"/>
  <c r="Z98"/>
  <c r="S98"/>
  <c r="N98"/>
  <c r="M98"/>
  <c r="P98"/>
  <c r="H98"/>
  <c r="U98"/>
  <c r="F98"/>
  <c r="W98"/>
  <c r="Q98"/>
  <c r="O98"/>
  <c r="R98"/>
  <c r="L98"/>
  <c r="K98"/>
  <c r="X98"/>
  <c r="Y98"/>
  <c r="V98"/>
  <c r="G98"/>
  <c r="E98"/>
  <c r="W106"/>
  <c r="M106"/>
  <c r="H106"/>
  <c r="T106"/>
  <c r="Y106"/>
  <c r="R106"/>
  <c r="S106"/>
  <c r="F106"/>
  <c r="V106"/>
  <c r="Q106"/>
  <c r="P106"/>
  <c r="I106"/>
  <c r="Z106"/>
  <c r="L106"/>
  <c r="K106"/>
  <c r="E106"/>
  <c r="X106"/>
  <c r="G106"/>
  <c r="O106"/>
  <c r="D106"/>
  <c r="U106"/>
  <c r="J106"/>
  <c r="N106"/>
  <c r="M12"/>
  <c r="J12"/>
  <c r="Y12"/>
  <c r="S12"/>
  <c r="Q12"/>
  <c r="I12"/>
  <c r="G12"/>
  <c r="V12"/>
  <c r="E12"/>
  <c r="R12"/>
  <c r="W12"/>
  <c r="K12"/>
  <c r="O12"/>
  <c r="Z12"/>
  <c r="U12"/>
  <c r="L12"/>
  <c r="N12"/>
  <c r="T12"/>
  <c r="X12"/>
  <c r="H12"/>
  <c r="P12"/>
  <c r="Z21"/>
  <c r="H21"/>
  <c r="X21"/>
  <c r="V21"/>
  <c r="W21"/>
  <c r="U21"/>
  <c r="Y21"/>
  <c r="L21"/>
  <c r="K21"/>
  <c r="R21"/>
  <c r="N21"/>
  <c r="Q21"/>
  <c r="O21"/>
  <c r="G21"/>
  <c r="E21"/>
  <c r="P21"/>
  <c r="I21"/>
  <c r="T21"/>
  <c r="S21"/>
  <c r="D21"/>
  <c r="F21"/>
  <c r="M21"/>
  <c r="J21"/>
  <c r="S33"/>
  <c r="F33"/>
  <c r="K33"/>
  <c r="O33"/>
  <c r="W33"/>
  <c r="G33"/>
  <c r="V33"/>
  <c r="N33"/>
  <c r="D33"/>
  <c r="T33"/>
  <c r="M33"/>
  <c r="R33"/>
  <c r="L33"/>
  <c r="I33"/>
  <c r="Z33"/>
  <c r="P33"/>
  <c r="Q33"/>
  <c r="U33"/>
  <c r="J33"/>
  <c r="X33"/>
  <c r="H33"/>
  <c r="E33"/>
  <c r="Y33"/>
  <c r="S49"/>
  <c r="K49"/>
  <c r="G49"/>
  <c r="V49"/>
  <c r="O49"/>
  <c r="F49"/>
  <c r="W49"/>
  <c r="P49"/>
  <c r="I49"/>
  <c r="Y49"/>
  <c r="N49"/>
  <c r="T49"/>
  <c r="Q49"/>
  <c r="Z49"/>
  <c r="D49"/>
  <c r="X49"/>
  <c r="E49"/>
  <c r="U49"/>
  <c r="H49"/>
  <c r="J49"/>
  <c r="L49"/>
  <c r="M49"/>
  <c r="R49"/>
  <c r="E65"/>
  <c r="U65"/>
  <c r="S65"/>
  <c r="K65"/>
  <c r="Z65"/>
  <c r="F65"/>
  <c r="P65"/>
  <c r="M65"/>
  <c r="D65"/>
  <c r="T65"/>
  <c r="R65"/>
  <c r="Q65"/>
  <c r="H65"/>
  <c r="W65"/>
  <c r="Y65"/>
  <c r="I65"/>
  <c r="N65"/>
  <c r="L65"/>
  <c r="J65"/>
  <c r="X65"/>
  <c r="V65"/>
  <c r="G65"/>
  <c r="O65"/>
  <c r="G81"/>
  <c r="T81"/>
  <c r="H81"/>
  <c r="O81"/>
  <c r="Y81"/>
  <c r="P81"/>
  <c r="M81"/>
  <c r="E81"/>
  <c r="S81"/>
  <c r="I81"/>
  <c r="W81"/>
  <c r="X81"/>
  <c r="U81"/>
  <c r="K81"/>
  <c r="Q81"/>
  <c r="D81"/>
  <c r="L81"/>
  <c r="N81"/>
  <c r="R81"/>
  <c r="V81"/>
  <c r="F81"/>
  <c r="Z81"/>
  <c r="J81"/>
  <c r="D97"/>
  <c r="X97"/>
  <c r="L97"/>
  <c r="K97"/>
  <c r="W97"/>
  <c r="M97"/>
  <c r="Q97"/>
  <c r="P97"/>
  <c r="G97"/>
  <c r="H97"/>
  <c r="Y97"/>
  <c r="U97"/>
  <c r="T97"/>
  <c r="O97"/>
  <c r="S97"/>
  <c r="I97"/>
  <c r="J97"/>
  <c r="Z97"/>
  <c r="F97"/>
  <c r="N97"/>
  <c r="E97"/>
  <c r="R97"/>
  <c r="V97"/>
  <c r="K16"/>
  <c r="U16"/>
  <c r="S16"/>
  <c r="I16"/>
  <c r="E16"/>
  <c r="Z16"/>
  <c r="G16"/>
  <c r="Q16"/>
  <c r="F16"/>
  <c r="W16"/>
  <c r="M16"/>
  <c r="J16"/>
  <c r="L16"/>
  <c r="O16"/>
  <c r="Y16"/>
  <c r="R16"/>
  <c r="D16"/>
  <c r="X16"/>
  <c r="H16"/>
  <c r="P16"/>
  <c r="V16"/>
  <c r="N16"/>
  <c r="T16"/>
  <c r="M20"/>
  <c r="R20"/>
  <c r="K20"/>
  <c r="W20"/>
  <c r="U20"/>
  <c r="E20"/>
  <c r="Z20"/>
  <c r="Q20"/>
  <c r="V20"/>
  <c r="J20"/>
  <c r="I20"/>
  <c r="Y20"/>
  <c r="O20"/>
  <c r="F20"/>
  <c r="L20"/>
  <c r="S20"/>
  <c r="N20"/>
  <c r="H20"/>
  <c r="P20"/>
  <c r="G20"/>
  <c r="T20"/>
  <c r="D20"/>
  <c r="X20"/>
  <c r="S28"/>
  <c r="Z28"/>
  <c r="D28"/>
  <c r="T28"/>
  <c r="M28"/>
  <c r="F28"/>
  <c r="O28"/>
  <c r="R28"/>
  <c r="K28"/>
  <c r="H28"/>
  <c r="E28"/>
  <c r="Y28"/>
  <c r="W28"/>
  <c r="I28"/>
  <c r="N28"/>
  <c r="J28"/>
  <c r="Q28"/>
  <c r="V28"/>
  <c r="L28"/>
  <c r="P28"/>
  <c r="X28"/>
  <c r="U28"/>
  <c r="G28"/>
  <c r="O36"/>
  <c r="N36"/>
  <c r="V36"/>
  <c r="S36"/>
  <c r="W36"/>
  <c r="F36"/>
  <c r="K36"/>
  <c r="D36"/>
  <c r="T36"/>
  <c r="M36"/>
  <c r="J36"/>
  <c r="H36"/>
  <c r="E36"/>
  <c r="Y36"/>
  <c r="I36"/>
  <c r="P36"/>
  <c r="G36"/>
  <c r="L36"/>
  <c r="Z36"/>
  <c r="Q36"/>
  <c r="R36"/>
  <c r="X36"/>
  <c r="U36"/>
  <c r="V44"/>
  <c r="W44"/>
  <c r="N44"/>
  <c r="K44"/>
  <c r="D44"/>
  <c r="T44"/>
  <c r="M44"/>
  <c r="J44"/>
  <c r="O44"/>
  <c r="L44"/>
  <c r="I44"/>
  <c r="R44"/>
  <c r="S44"/>
  <c r="P44"/>
  <c r="Z44"/>
  <c r="X44"/>
  <c r="U44"/>
  <c r="Q44"/>
  <c r="F44"/>
  <c r="H44"/>
  <c r="E44"/>
  <c r="Y44"/>
  <c r="G44"/>
  <c r="K52"/>
  <c r="V52"/>
  <c r="W52"/>
  <c r="L52"/>
  <c r="E52"/>
  <c r="U52"/>
  <c r="Z52"/>
  <c r="S52"/>
  <c r="N52"/>
  <c r="P52"/>
  <c r="M52"/>
  <c r="R52"/>
  <c r="T52"/>
  <c r="F52"/>
  <c r="X52"/>
  <c r="O52"/>
  <c r="Q52"/>
  <c r="D52"/>
  <c r="Y52"/>
  <c r="H52"/>
  <c r="I52"/>
  <c r="J52"/>
  <c r="G52"/>
  <c r="F60"/>
  <c r="R60"/>
  <c r="K60"/>
  <c r="M60"/>
  <c r="S60"/>
  <c r="Y60"/>
  <c r="Q60"/>
  <c r="L60"/>
  <c r="E60"/>
  <c r="Z60"/>
  <c r="I60"/>
  <c r="P60"/>
  <c r="J60"/>
  <c r="T60"/>
  <c r="G60"/>
  <c r="X60"/>
  <c r="O60"/>
  <c r="D60"/>
  <c r="V60"/>
  <c r="N60"/>
  <c r="U60"/>
  <c r="H60"/>
  <c r="W60"/>
  <c r="S68"/>
  <c r="I68"/>
  <c r="F68"/>
  <c r="M68"/>
  <c r="Y68"/>
  <c r="K68"/>
  <c r="W68"/>
  <c r="H68"/>
  <c r="X68"/>
  <c r="U68"/>
  <c r="L68"/>
  <c r="E68"/>
  <c r="Z68"/>
  <c r="J68"/>
  <c r="G68"/>
  <c r="D68"/>
  <c r="O68"/>
  <c r="Q68"/>
  <c r="P68"/>
  <c r="V68"/>
  <c r="T68"/>
  <c r="N68"/>
  <c r="R68"/>
  <c r="H76"/>
  <c r="I76"/>
  <c r="X76"/>
  <c r="T76"/>
  <c r="D76"/>
  <c r="Q76"/>
  <c r="S76"/>
  <c r="F76"/>
  <c r="V76"/>
  <c r="J76"/>
  <c r="Z76"/>
  <c r="M76"/>
  <c r="Y76"/>
  <c r="N76"/>
  <c r="G76"/>
  <c r="U76"/>
  <c r="O76"/>
  <c r="R76"/>
  <c r="P76"/>
  <c r="W76"/>
  <c r="E76"/>
  <c r="L76"/>
  <c r="K76"/>
  <c r="D84"/>
  <c r="Y84"/>
  <c r="X84"/>
  <c r="I84"/>
  <c r="T84"/>
  <c r="J84"/>
  <c r="Z84"/>
  <c r="O84"/>
  <c r="N84"/>
  <c r="S84"/>
  <c r="L84"/>
  <c r="R84"/>
  <c r="Q84"/>
  <c r="G84"/>
  <c r="U84"/>
  <c r="P84"/>
  <c r="V84"/>
  <c r="M84"/>
  <c r="K84"/>
  <c r="F84"/>
  <c r="H84"/>
  <c r="E84"/>
  <c r="W84"/>
  <c r="M92"/>
  <c r="X92"/>
  <c r="Y92"/>
  <c r="T92"/>
  <c r="G92"/>
  <c r="H92"/>
  <c r="D92"/>
  <c r="R92"/>
  <c r="O92"/>
  <c r="Q92"/>
  <c r="F92"/>
  <c r="V92"/>
  <c r="S92"/>
  <c r="Z92"/>
  <c r="U92"/>
  <c r="P92"/>
  <c r="I92"/>
  <c r="W92"/>
  <c r="L92"/>
  <c r="K92"/>
  <c r="E92"/>
  <c r="J92"/>
  <c r="N92"/>
  <c r="O100"/>
  <c r="Y100"/>
  <c r="D100"/>
  <c r="F100"/>
  <c r="J100"/>
  <c r="Z100"/>
  <c r="N100"/>
  <c r="S100"/>
  <c r="I100"/>
  <c r="R100"/>
  <c r="M100"/>
  <c r="G100"/>
  <c r="E100"/>
  <c r="V100"/>
  <c r="L100"/>
  <c r="U100"/>
  <c r="T100"/>
  <c r="X100"/>
  <c r="P100"/>
  <c r="H100"/>
  <c r="Q100"/>
  <c r="K100"/>
  <c r="W100"/>
  <c r="M14"/>
  <c r="R14"/>
  <c r="J14"/>
  <c r="Q14"/>
  <c r="O14"/>
  <c r="N14"/>
  <c r="Y14"/>
  <c r="V14"/>
  <c r="I14"/>
  <c r="G14"/>
  <c r="E14"/>
  <c r="Z14"/>
  <c r="S14"/>
  <c r="U14"/>
  <c r="F14"/>
  <c r="D14"/>
  <c r="T14"/>
  <c r="K14"/>
  <c r="X14"/>
  <c r="H14"/>
  <c r="W14"/>
  <c r="L14"/>
  <c r="P14"/>
  <c r="R29"/>
  <c r="P29"/>
  <c r="D29"/>
  <c r="T29"/>
  <c r="M29"/>
  <c r="N29"/>
  <c r="W29"/>
  <c r="Z29"/>
  <c r="H29"/>
  <c r="I29"/>
  <c r="V29"/>
  <c r="Y29"/>
  <c r="L29"/>
  <c r="Q29"/>
  <c r="G29"/>
  <c r="K29"/>
  <c r="X29"/>
  <c r="O29"/>
  <c r="U29"/>
  <c r="S29"/>
  <c r="E29"/>
  <c r="J29"/>
  <c r="F29"/>
  <c r="F45"/>
  <c r="N45"/>
  <c r="O45"/>
  <c r="S45"/>
  <c r="V45"/>
  <c r="G45"/>
  <c r="L45"/>
  <c r="E45"/>
  <c r="U45"/>
  <c r="Z45"/>
  <c r="P45"/>
  <c r="M45"/>
  <c r="R45"/>
  <c r="T45"/>
  <c r="D45"/>
  <c r="Y45"/>
  <c r="Q45"/>
  <c r="W45"/>
  <c r="X45"/>
  <c r="K45"/>
  <c r="H45"/>
  <c r="I45"/>
  <c r="J45"/>
  <c r="F61"/>
  <c r="Y61"/>
  <c r="Q61"/>
  <c r="J61"/>
  <c r="L61"/>
  <c r="G61"/>
  <c r="O61"/>
  <c r="P61"/>
  <c r="M61"/>
  <c r="I61"/>
  <c r="T61"/>
  <c r="K61"/>
  <c r="X61"/>
  <c r="V61"/>
  <c r="D61"/>
  <c r="S61"/>
  <c r="E61"/>
  <c r="U61"/>
  <c r="Z61"/>
  <c r="H61"/>
  <c r="R61"/>
  <c r="N61"/>
  <c r="W61"/>
  <c r="E77"/>
  <c r="P77"/>
  <c r="D77"/>
  <c r="X77"/>
  <c r="S77"/>
  <c r="I77"/>
  <c r="H77"/>
  <c r="Y77"/>
  <c r="T77"/>
  <c r="L77"/>
  <c r="G77"/>
  <c r="M77"/>
  <c r="K77"/>
  <c r="W77"/>
  <c r="Q77"/>
  <c r="N77"/>
  <c r="R77"/>
  <c r="F77"/>
  <c r="J77"/>
  <c r="U77"/>
  <c r="V77"/>
  <c r="O77"/>
  <c r="Z77"/>
  <c r="D93"/>
  <c r="P93"/>
  <c r="Q93"/>
  <c r="H93"/>
  <c r="M93"/>
  <c r="L93"/>
  <c r="G93"/>
  <c r="E93"/>
  <c r="Y93"/>
  <c r="W93"/>
  <c r="T93"/>
  <c r="O93"/>
  <c r="U93"/>
  <c r="S93"/>
  <c r="I93"/>
  <c r="J93"/>
  <c r="X93"/>
  <c r="N93"/>
  <c r="R93"/>
  <c r="K93"/>
  <c r="V93"/>
  <c r="F93"/>
  <c r="Z93"/>
  <c r="E19"/>
  <c r="Y19"/>
  <c r="L19"/>
  <c r="F19"/>
  <c r="G19"/>
  <c r="I19"/>
  <c r="N19"/>
  <c r="T19"/>
  <c r="V19"/>
  <c r="S19"/>
  <c r="D19"/>
  <c r="X19"/>
  <c r="J19"/>
  <c r="H19"/>
  <c r="R19"/>
  <c r="U19"/>
  <c r="M19"/>
  <c r="K19"/>
  <c r="Z19"/>
  <c r="P19"/>
  <c r="Q19"/>
  <c r="W19"/>
  <c r="O19"/>
  <c r="P27"/>
  <c r="I27"/>
  <c r="Y27"/>
  <c r="G27"/>
  <c r="Z27"/>
  <c r="D27"/>
  <c r="T27"/>
  <c r="M27"/>
  <c r="F27"/>
  <c r="O27"/>
  <c r="K27"/>
  <c r="H27"/>
  <c r="Q27"/>
  <c r="W27"/>
  <c r="R27"/>
  <c r="L27"/>
  <c r="U27"/>
  <c r="J27"/>
  <c r="X27"/>
  <c r="S27"/>
  <c r="E27"/>
  <c r="N27"/>
  <c r="V27"/>
  <c r="O35"/>
  <c r="K35"/>
  <c r="G35"/>
  <c r="V35"/>
  <c r="W35"/>
  <c r="N35"/>
  <c r="D35"/>
  <c r="T35"/>
  <c r="M35"/>
  <c r="X35"/>
  <c r="U35"/>
  <c r="R35"/>
  <c r="H35"/>
  <c r="Y35"/>
  <c r="J35"/>
  <c r="L35"/>
  <c r="I35"/>
  <c r="S35"/>
  <c r="E35"/>
  <c r="F35"/>
  <c r="P35"/>
  <c r="Q35"/>
  <c r="Z35"/>
  <c r="W43"/>
  <c r="L43"/>
  <c r="E43"/>
  <c r="U43"/>
  <c r="Z43"/>
  <c r="V43"/>
  <c r="O43"/>
  <c r="P43"/>
  <c r="I43"/>
  <c r="Y43"/>
  <c r="G43"/>
  <c r="N43"/>
  <c r="T43"/>
  <c r="J43"/>
  <c r="X43"/>
  <c r="R43"/>
  <c r="M43"/>
  <c r="F43"/>
  <c r="S43"/>
  <c r="K43"/>
  <c r="Q43"/>
  <c r="D43"/>
  <c r="H43"/>
  <c r="H51"/>
  <c r="X51"/>
  <c r="Q51"/>
  <c r="R51"/>
  <c r="K51"/>
  <c r="O51"/>
  <c r="L51"/>
  <c r="E51"/>
  <c r="U51"/>
  <c r="Z51"/>
  <c r="V51"/>
  <c r="I51"/>
  <c r="G51"/>
  <c r="D51"/>
  <c r="M51"/>
  <c r="S51"/>
  <c r="N51"/>
  <c r="Y51"/>
  <c r="F51"/>
  <c r="P51"/>
  <c r="T51"/>
  <c r="W51"/>
  <c r="J51"/>
  <c r="F59"/>
  <c r="Y59"/>
  <c r="J59"/>
  <c r="K59"/>
  <c r="O59"/>
  <c r="S59"/>
  <c r="Q59"/>
  <c r="N59"/>
  <c r="E59"/>
  <c r="V59"/>
  <c r="U59"/>
  <c r="Z59"/>
  <c r="I59"/>
  <c r="P59"/>
  <c r="M59"/>
  <c r="D59"/>
  <c r="X59"/>
  <c r="G59"/>
  <c r="R59"/>
  <c r="W59"/>
  <c r="H59"/>
  <c r="L59"/>
  <c r="T59"/>
  <c r="O67"/>
  <c r="Z67"/>
  <c r="V67"/>
  <c r="K67"/>
  <c r="Y67"/>
  <c r="F67"/>
  <c r="S67"/>
  <c r="E67"/>
  <c r="N67"/>
  <c r="J67"/>
  <c r="I67"/>
  <c r="Q67"/>
  <c r="U67"/>
  <c r="P67"/>
  <c r="M67"/>
  <c r="L67"/>
  <c r="R67"/>
  <c r="W67"/>
  <c r="D67"/>
  <c r="G67"/>
  <c r="T67"/>
  <c r="X67"/>
  <c r="H67"/>
  <c r="E75"/>
  <c r="H75"/>
  <c r="M75"/>
  <c r="X75"/>
  <c r="S75"/>
  <c r="I75"/>
  <c r="O75"/>
  <c r="G75"/>
  <c r="P75"/>
  <c r="T75"/>
  <c r="D75"/>
  <c r="W75"/>
  <c r="K75"/>
  <c r="Q75"/>
  <c r="Y75"/>
  <c r="L75"/>
  <c r="F75"/>
  <c r="V75"/>
  <c r="U75"/>
  <c r="N75"/>
  <c r="J75"/>
  <c r="R75"/>
  <c r="Z75"/>
  <c r="X83"/>
  <c r="G83"/>
  <c r="S83"/>
  <c r="L83"/>
  <c r="W83"/>
  <c r="U83"/>
  <c r="O83"/>
  <c r="P83"/>
  <c r="I83"/>
  <c r="K83"/>
  <c r="Y83"/>
  <c r="E83"/>
  <c r="T83"/>
  <c r="M83"/>
  <c r="F83"/>
  <c r="V83"/>
  <c r="J83"/>
  <c r="Z83"/>
  <c r="D83"/>
  <c r="Q83"/>
  <c r="H83"/>
  <c r="R83"/>
  <c r="N83"/>
  <c r="D91"/>
  <c r="L91"/>
  <c r="U91"/>
  <c r="E91"/>
  <c r="K91"/>
  <c r="M91"/>
  <c r="X91"/>
  <c r="Q91"/>
  <c r="S91"/>
  <c r="H91"/>
  <c r="Y91"/>
  <c r="T91"/>
  <c r="G91"/>
  <c r="W91"/>
  <c r="O91"/>
  <c r="F91"/>
  <c r="V91"/>
  <c r="J91"/>
  <c r="Z91"/>
  <c r="P91"/>
  <c r="I91"/>
  <c r="R91"/>
  <c r="N91"/>
  <c r="E99"/>
  <c r="U99"/>
  <c r="Q99"/>
  <c r="M99"/>
  <c r="X99"/>
  <c r="G99"/>
  <c r="L99"/>
  <c r="D99"/>
  <c r="Y99"/>
  <c r="K99"/>
  <c r="W99"/>
  <c r="I99"/>
  <c r="P99"/>
  <c r="R99"/>
  <c r="F99"/>
  <c r="Z99"/>
  <c r="J99"/>
  <c r="O99"/>
  <c r="H99"/>
  <c r="V99"/>
  <c r="S99"/>
  <c r="T99"/>
  <c r="N99"/>
  <c r="S63" i="7"/>
  <c r="E11" i="246"/>
  <c r="H11"/>
  <c r="X11"/>
  <c r="V11"/>
  <c r="W11"/>
  <c r="U11"/>
  <c r="O11"/>
  <c r="Y11"/>
  <c r="T11"/>
  <c r="Q11"/>
  <c r="L11"/>
  <c r="F11"/>
  <c r="G11"/>
  <c r="I11"/>
  <c r="N11"/>
  <c r="Z11"/>
  <c r="M11"/>
  <c r="D11"/>
  <c r="R11"/>
  <c r="P11"/>
  <c r="K11"/>
  <c r="S11"/>
  <c r="J11"/>
  <c r="R59" i="41"/>
  <c r="R52"/>
  <c r="R66"/>
  <c r="R38"/>
  <c r="C24" i="3"/>
  <c r="D15"/>
  <c r="H167" i="38"/>
  <c r="O261" i="235" s="1"/>
  <c r="H195" i="38"/>
  <c r="O287" i="235" s="1"/>
  <c r="I195" i="38"/>
  <c r="P287" i="235" s="1"/>
  <c r="I182" i="38"/>
  <c r="P274" i="235" s="1"/>
  <c r="I176" i="38"/>
  <c r="P270" i="235" s="1"/>
  <c r="I170" i="38"/>
  <c r="P264" i="235" s="1"/>
  <c r="I189" i="38"/>
  <c r="P281" i="235" s="1"/>
  <c r="G170" i="38"/>
  <c r="N264" i="235" s="1"/>
  <c r="J173" i="38"/>
  <c r="Q267" i="235" s="1"/>
  <c r="I173" i="38"/>
  <c r="P267" i="235" s="1"/>
  <c r="I167" i="38"/>
  <c r="P261" i="235" s="1"/>
  <c r="G192" i="38"/>
  <c r="N284" i="235" s="1"/>
  <c r="K186" i="38"/>
  <c r="R278" i="235" s="1"/>
  <c r="K176" i="38"/>
  <c r="R270" i="235" s="1"/>
  <c r="I192" i="38"/>
  <c r="P284" i="235" s="1"/>
  <c r="I200" i="38"/>
  <c r="P290" i="235" s="1"/>
  <c r="C18" i="3"/>
  <c r="I186" i="38"/>
  <c r="P278" i="235" s="1"/>
  <c r="I205" i="38"/>
  <c r="P293" i="235" s="1"/>
  <c r="J163" i="38"/>
  <c r="Q257" i="235" s="1"/>
  <c r="J200" i="38"/>
  <c r="Q290" i="235" s="1"/>
  <c r="J186" i="38"/>
  <c r="Q278" i="235" s="1"/>
  <c r="H192" i="38"/>
  <c r="O284" i="235" s="1"/>
  <c r="J205" i="38"/>
  <c r="Q293" i="235" s="1"/>
  <c r="G182" i="38"/>
  <c r="N274" i="235" s="1"/>
  <c r="J192" i="38"/>
  <c r="Q284" i="235" s="1"/>
  <c r="G189" i="38"/>
  <c r="N281" i="235" s="1"/>
  <c r="G167" i="38"/>
  <c r="N261" i="235" s="1"/>
  <c r="J167" i="38"/>
  <c r="Q261" i="235" s="1"/>
  <c r="D221" i="7"/>
  <c r="K192" i="38"/>
  <c r="R284" i="235" s="1"/>
  <c r="K182" i="38"/>
  <c r="R274" i="235" s="1"/>
  <c r="J176" i="38"/>
  <c r="Q270" i="235" s="1"/>
  <c r="J182" i="38"/>
  <c r="Q274" i="235" s="1"/>
  <c r="E221" i="7"/>
  <c r="J170" i="38"/>
  <c r="Q264" i="235" s="1"/>
  <c r="K195" i="38"/>
  <c r="R287" i="235" s="1"/>
  <c r="K167" i="38"/>
  <c r="R261" i="235" s="1"/>
  <c r="H186" i="38"/>
  <c r="O278" i="235" s="1"/>
  <c r="H176" i="38"/>
  <c r="O270" i="235" s="1"/>
  <c r="H189" i="38"/>
  <c r="O281" i="235" s="1"/>
  <c r="G186" i="38"/>
  <c r="N278" i="235" s="1"/>
  <c r="K163" i="38"/>
  <c r="R257" i="235" s="1"/>
  <c r="H170" i="38"/>
  <c r="O264" i="235" s="1"/>
  <c r="K189" i="38"/>
  <c r="R281" i="235" s="1"/>
  <c r="G173" i="38"/>
  <c r="N267" i="235" s="1"/>
  <c r="H200" i="38"/>
  <c r="O290" i="235" s="1"/>
  <c r="H182" i="38"/>
  <c r="O274" i="235" s="1"/>
  <c r="K170" i="38"/>
  <c r="R264" i="235" s="1"/>
  <c r="K173" i="38"/>
  <c r="R267" i="235" s="1"/>
  <c r="K200" i="38"/>
  <c r="R290" i="235" s="1"/>
  <c r="G176" i="38"/>
  <c r="N270" i="235" s="1"/>
  <c r="K205" i="38"/>
  <c r="R293" i="235" s="1"/>
  <c r="G195" i="38"/>
  <c r="N287" i="235" s="1"/>
  <c r="G163" i="38"/>
  <c r="N257" i="235" s="1"/>
  <c r="G205" i="38"/>
  <c r="N293" i="235" s="1"/>
  <c r="G200" i="38"/>
  <c r="N290" i="235" s="1"/>
  <c r="H163" i="38"/>
  <c r="O257" i="235" s="1"/>
  <c r="H173" i="38"/>
  <c r="O267" i="235" s="1"/>
  <c r="H205" i="38"/>
  <c r="O293" i="235" s="1"/>
  <c r="D218" i="7"/>
  <c r="J189" i="38"/>
  <c r="Q281" i="235" s="1"/>
  <c r="J195" i="38"/>
  <c r="Q287" i="235" s="1"/>
  <c r="G221" i="7"/>
  <c r="E218"/>
  <c r="H217"/>
  <c r="I217" s="1"/>
  <c r="H219"/>
  <c r="I219" s="1"/>
  <c r="H220"/>
  <c r="I220" s="1"/>
  <c r="F218"/>
  <c r="H216"/>
  <c r="I216" s="1"/>
  <c r="F221"/>
  <c r="I163" i="38"/>
  <c r="P257" i="235" s="1"/>
  <c r="C221" i="7"/>
  <c r="C218"/>
  <c r="G218"/>
  <c r="D24" i="3" l="1"/>
  <c r="H221" i="7"/>
  <c r="I221" s="1"/>
  <c r="H218"/>
  <c r="I218" s="1"/>
  <c r="L8" i="28" l="1"/>
  <c r="X135" i="235" l="1"/>
  <c r="X136"/>
  <c r="X138"/>
  <c r="X137"/>
</calcChain>
</file>

<file path=xl/sharedStrings.xml><?xml version="1.0" encoding="utf-8"?>
<sst xmlns="http://schemas.openxmlformats.org/spreadsheetml/2006/main" count="7392" uniqueCount="2674">
  <si>
    <t>Company name</t>
  </si>
  <si>
    <t>This worksheet contains the lists that are used in tables App1 - App6 to hold the values used in the drop-down lists for data validation</t>
  </si>
  <si>
    <t>Company</t>
  </si>
  <si>
    <t>Company acronym</t>
  </si>
  <si>
    <t>Price control</t>
  </si>
  <si>
    <t>Common PC enhanced ODIs</t>
  </si>
  <si>
    <t>Yes</t>
  </si>
  <si>
    <t>No</t>
  </si>
  <si>
    <t>Yes/no</t>
  </si>
  <si>
    <t>Yes/no/both</t>
  </si>
  <si>
    <t>Yes/no and others</t>
  </si>
  <si>
    <t>Up/down</t>
  </si>
  <si>
    <t>All/part</t>
  </si>
  <si>
    <t>PC history</t>
  </si>
  <si>
    <t>PC units</t>
  </si>
  <si>
    <t>Decimal places (dp)</t>
  </si>
  <si>
    <t>ODI type acronym</t>
  </si>
  <si>
    <t>ODI type</t>
  </si>
  <si>
    <t>Primary category</t>
  </si>
  <si>
    <t>Water body</t>
  </si>
  <si>
    <t>ODI type (used in table App5)</t>
  </si>
  <si>
    <t>Yes/No</t>
  </si>
  <si>
    <t>XXX</t>
  </si>
  <si>
    <t>Water resources</t>
  </si>
  <si>
    <t>Customer measure of experience (C-MeX)</t>
  </si>
  <si>
    <t>Up</t>
  </si>
  <si>
    <t>All</t>
  </si>
  <si>
    <t>PR14 continuation</t>
  </si>
  <si>
    <t>%</t>
  </si>
  <si>
    <t>0</t>
  </si>
  <si>
    <t>NFI</t>
  </si>
  <si>
    <t>Reputational</t>
  </si>
  <si>
    <t>In-period</t>
  </si>
  <si>
    <t xml:space="preserve">Revenue </t>
  </si>
  <si>
    <t>Surface water</t>
  </si>
  <si>
    <t>Outperformance payment</t>
  </si>
  <si>
    <t>Affinity Water</t>
  </si>
  <si>
    <t>AFW</t>
  </si>
  <si>
    <t>Water network plus</t>
  </si>
  <si>
    <t>Developer services measure of experience (D-MeX)</t>
  </si>
  <si>
    <t>Down</t>
  </si>
  <si>
    <t>Part</t>
  </si>
  <si>
    <t>PR14 revision</t>
  </si>
  <si>
    <t>£m</t>
  </si>
  <si>
    <t>Out</t>
  </si>
  <si>
    <t>Outperformance payment only</t>
  </si>
  <si>
    <t>End of AMP</t>
  </si>
  <si>
    <t>RCV</t>
  </si>
  <si>
    <t>Asset/equipment failure</t>
  </si>
  <si>
    <t>Ground water</t>
  </si>
  <si>
    <t>Outperformance payment deadband</t>
  </si>
  <si>
    <t>Anglian Water</t>
  </si>
  <si>
    <t>ANH</t>
  </si>
  <si>
    <t>Wastewater network plus</t>
  </si>
  <si>
    <t>Both</t>
  </si>
  <si>
    <t>N/A</t>
  </si>
  <si>
    <t>PR19 new</t>
  </si>
  <si>
    <t>category</t>
  </si>
  <si>
    <t>Under</t>
  </si>
  <si>
    <t>Underperformance penalty only</t>
  </si>
  <si>
    <t>RCV or Revenue</t>
  </si>
  <si>
    <t>Underperformance penalty</t>
  </si>
  <si>
    <t>-</t>
  </si>
  <si>
    <t>Bristol Water</t>
  </si>
  <si>
    <t>BRL</t>
  </si>
  <si>
    <t>Bioresources (sludge)</t>
  </si>
  <si>
    <t>Water quality compliance (CRI)</t>
  </si>
  <si>
    <t>TBC</t>
  </si>
  <si>
    <t>Out &amp; under</t>
  </si>
  <si>
    <t>Outperformance payment &amp; underperformance penalty</t>
  </si>
  <si>
    <t>Shareholder</t>
  </si>
  <si>
    <t>Biodiversity/SSSIs</t>
  </si>
  <si>
    <t>Underperformance penalty deadband</t>
  </si>
  <si>
    <t>Residential retail</t>
  </si>
  <si>
    <t>Water supply interruptions</t>
  </si>
  <si>
    <t>?</t>
  </si>
  <si>
    <t>nr</t>
  </si>
  <si>
    <t>Revenue or shareholder</t>
  </si>
  <si>
    <t xml:space="preserve">Dŵr Cymru Welsh Water </t>
  </si>
  <si>
    <t>WSH</t>
  </si>
  <si>
    <t>Business retail</t>
  </si>
  <si>
    <t>Mains bursts</t>
  </si>
  <si>
    <t>rank</t>
  </si>
  <si>
    <t>Catchment management</t>
  </si>
  <si>
    <t>Northumbrian Water</t>
  </si>
  <si>
    <t>NES</t>
  </si>
  <si>
    <t>Direct procurement for customers</t>
  </si>
  <si>
    <t>Unplanned outage</t>
  </si>
  <si>
    <t>score</t>
  </si>
  <si>
    <t>Community/partnerships</t>
  </si>
  <si>
    <t>Portsmouth Water</t>
  </si>
  <si>
    <t>PRT</t>
  </si>
  <si>
    <t>Dummy control</t>
  </si>
  <si>
    <t>Leakage</t>
  </si>
  <si>
    <t>Customer contacts - other</t>
  </si>
  <si>
    <t>SES Water</t>
  </si>
  <si>
    <t>SES</t>
  </si>
  <si>
    <t>Per capita consumption (PCC)</t>
  </si>
  <si>
    <t>text</t>
  </si>
  <si>
    <t>na</t>
  </si>
  <si>
    <t>Customer contacts - water quality</t>
  </si>
  <si>
    <t>Risk of severe restrictions in a drought</t>
  </si>
  <si>
    <t>time</t>
  </si>
  <si>
    <t>Customer education/awareness</t>
  </si>
  <si>
    <t>Southern Water</t>
  </si>
  <si>
    <t>SRN</t>
  </si>
  <si>
    <t>Treatment works compliance</t>
  </si>
  <si>
    <t>South East Water</t>
  </si>
  <si>
    <t>SEW</t>
  </si>
  <si>
    <t>Internal sewer flooding</t>
  </si>
  <si>
    <t>Customer service/satisfaction (exc. billing etc.)</t>
  </si>
  <si>
    <t>South Staffordshire / Cambridge Water</t>
  </si>
  <si>
    <t>SSC</t>
  </si>
  <si>
    <t>Sewer collapses</t>
  </si>
  <si>
    <t>South West Water</t>
  </si>
  <si>
    <t>SWB</t>
  </si>
  <si>
    <t>Pollution incidents (categories 1, 2 and 3)</t>
  </si>
  <si>
    <t>Distribution index TIM</t>
  </si>
  <si>
    <t>Thames Water</t>
  </si>
  <si>
    <t>TMS</t>
  </si>
  <si>
    <t>Risk of sewer flooding in a storm</t>
  </si>
  <si>
    <t>Energy/emissions</t>
  </si>
  <si>
    <t>United Utilities</t>
  </si>
  <si>
    <t>UU</t>
  </si>
  <si>
    <t>Enforcement</t>
  </si>
  <si>
    <t>Wessex Water</t>
  </si>
  <si>
    <t>WSX</t>
  </si>
  <si>
    <t>Environmental</t>
  </si>
  <si>
    <t>Yorkshire Water</t>
  </si>
  <si>
    <t>YKY</t>
  </si>
  <si>
    <t>Health &amp; safety</t>
  </si>
  <si>
    <t>Iron</t>
  </si>
  <si>
    <t>Metering</t>
  </si>
  <si>
    <t>Pollution incidents</t>
  </si>
  <si>
    <t>Repair and maintenance</t>
  </si>
  <si>
    <t>Resilience</t>
  </si>
  <si>
    <t>Security of supply</t>
  </si>
  <si>
    <t>SEMD</t>
  </si>
  <si>
    <t>Sewer flooding</t>
  </si>
  <si>
    <t>Supply interruptions</t>
  </si>
  <si>
    <t>Supply restrictions</t>
  </si>
  <si>
    <t>Sustainability/innovation</t>
  </si>
  <si>
    <t>Waste disposal</t>
  </si>
  <si>
    <t>Water consumption</t>
  </si>
  <si>
    <t>Water mains bursts</t>
  </si>
  <si>
    <t>Water pressure</t>
  </si>
  <si>
    <t>Water outage</t>
  </si>
  <si>
    <t>Water quality compliance</t>
  </si>
  <si>
    <t>Water resources/ abstraction</t>
  </si>
  <si>
    <t>WTW turbidity</t>
  </si>
  <si>
    <t>WwTW descriptive consents</t>
  </si>
  <si>
    <t>WwTW numeric consents</t>
  </si>
  <si>
    <t>WwTW odour</t>
  </si>
  <si>
    <t>*** new primary category required ***</t>
  </si>
  <si>
    <t>This worksheet can be used to view PC and ODI values - the only input cell is A3 which allows a PC reference to be entered. Company-level PC and ODI totals are calculated on page 2.</t>
  </si>
  <si>
    <t>Enter a company PC reference in the cell below</t>
  </si>
  <si>
    <t>Outcome</t>
  </si>
  <si>
    <t>Unique ID</t>
  </si>
  <si>
    <t>PC description</t>
  </si>
  <si>
    <t>Customer priority</t>
  </si>
  <si>
    <t>ODI form</t>
  </si>
  <si>
    <t>ODI timing</t>
  </si>
  <si>
    <t>Standard ODI calculation</t>
  </si>
  <si>
    <t>PC unit</t>
  </si>
  <si>
    <t>PC unit description</t>
  </si>
  <si>
    <t>Decimal places</t>
  </si>
  <si>
    <t>Direction of improving performance</t>
  </si>
  <si>
    <t>Special cost factor claim</t>
  </si>
  <si>
    <t>Scheme specific factors</t>
  </si>
  <si>
    <t>Asset health</t>
  </si>
  <si>
    <t>National Environment Programme (NEP)</t>
  </si>
  <si>
    <t>Abstraction Incentive Mechanism (AIM)</t>
  </si>
  <si>
    <t>Price control allocation</t>
  </si>
  <si>
    <t>Total</t>
  </si>
  <si>
    <t>Common performance commitment</t>
  </si>
  <si>
    <t>Incentive rates</t>
  </si>
  <si>
    <t>(£m)</t>
  </si>
  <si>
    <t>Standard underperformance penalty rate 1</t>
  </si>
  <si>
    <t>Standard underperformance penalty rate 2</t>
  </si>
  <si>
    <t>Standard underperformance penalty rate 3</t>
  </si>
  <si>
    <t>Enhanced underperformance penalty rate</t>
  </si>
  <si>
    <t>Standard outperformance payment rate 1</t>
  </si>
  <si>
    <t>Standard outperformance payment rate 2</t>
  </si>
  <si>
    <t>Standard outperformance payment rate 3</t>
  </si>
  <si>
    <t>Enhanced outperformance payment rate</t>
  </si>
  <si>
    <t>Standard ODI operand</t>
  </si>
  <si>
    <t>Standard ODI operand note</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</si>
  <si>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</si>
  <si>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</si>
  <si>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</si>
  <si>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</si>
  <si>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</si>
  <si>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</si>
  <si>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</si>
  <si>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</si>
  <si>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</si>
  <si>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</si>
  <si>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</si>
  <si>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</si>
  <si>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</si>
  <si>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</si>
  <si>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</si>
  <si>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</si>
  <si>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</si>
  <si>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</si>
  <si>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</si>
  <si>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</si>
  <si>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</si>
  <si>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</si>
  <si>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</si>
  <si>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</si>
  <si>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</si>
  <si>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</si>
  <si>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</si>
  <si>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</si>
  <si>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</si>
  <si>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</si>
  <si>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2040-45</t>
  </si>
  <si>
    <t>2020-25
(AMP7 max)</t>
  </si>
  <si>
    <t>Performance level</t>
  </si>
  <si>
    <t>Financial ODI may accrue or apply</t>
  </si>
  <si>
    <t>Enhanced underperformance penalty collar</t>
  </si>
  <si>
    <t>Standard underperformance penalty collar</t>
  </si>
  <si>
    <t>Standard outperformance payment cap</t>
  </si>
  <si>
    <t>Enhanced outperformance payment cap</t>
  </si>
  <si>
    <t xml:space="preserve"> ODIs - maximum and P10/P90 values (£m)</t>
  </si>
  <si>
    <r>
      <t xml:space="preserve">2020-25
</t>
    </r>
    <r>
      <rPr>
        <sz val="9"/>
        <color rgb="FF003479"/>
        <rFont val="Arial"/>
        <family val="2"/>
      </rPr>
      <t>(AMP7 max)</t>
    </r>
  </si>
  <si>
    <t>Difference
(AMP7 max)</t>
  </si>
  <si>
    <t>Maximum enhanced underperformance penalty</t>
  </si>
  <si>
    <t>Maximum standard underperformance penalty</t>
  </si>
  <si>
    <t>Maximum underperformance penalty</t>
  </si>
  <si>
    <t>Maximum standard outperformance payment</t>
  </si>
  <si>
    <t>Maximum enhanced outperformance payment</t>
  </si>
  <si>
    <t>Maximum outperformance payment</t>
  </si>
  <si>
    <t>P10 underperformance penalty</t>
  </si>
  <si>
    <t>P90 outperformance payment</t>
  </si>
  <si>
    <r>
      <t xml:space="preserve">Customer valuations
</t>
    </r>
    <r>
      <rPr>
        <sz val="10"/>
        <color rgb="FF003479"/>
        <rFont val="Arial"/>
        <family val="2"/>
      </rPr>
      <t>(£ per unit per household, 2017-18 CPIH deflated,
financial year average)</t>
    </r>
  </si>
  <si>
    <t>Marginal cost</t>
  </si>
  <si>
    <t>Valuation method 1</t>
  </si>
  <si>
    <t>Valuation method 2</t>
  </si>
  <si>
    <t>Performance commitments</t>
  </si>
  <si>
    <t>PCs allocated, wholly or partly, to each price control</t>
  </si>
  <si>
    <t>Non-financial</t>
  </si>
  <si>
    <t>Financial</t>
  </si>
  <si>
    <t>ODI types</t>
  </si>
  <si>
    <t>ODI timings</t>
  </si>
  <si>
    <t>Primary categories</t>
  </si>
  <si>
    <t>No. of PCs</t>
  </si>
  <si>
    <t>Total number of common performance commitments</t>
  </si>
  <si>
    <t>Common performance commitments</t>
  </si>
  <si>
    <t>Special cost factor</t>
  </si>
  <si>
    <t>Scheme specific factor</t>
  </si>
  <si>
    <t>NEP</t>
  </si>
  <si>
    <t>AIM</t>
  </si>
  <si>
    <t>ODIs - maximum and P10/P90 values (£m)</t>
  </si>
  <si>
    <t>Maximum underperformance penalty totals</t>
  </si>
  <si>
    <t>Maximum outperformance payment totals</t>
  </si>
  <si>
    <t>Non-standard ODI calculations</t>
  </si>
  <si>
    <t>Standard ODI calculations</t>
  </si>
  <si>
    <t>App1 – Performance commitments (PCs) and outcome delivery incentives (ODIs)</t>
  </si>
  <si>
    <t>(for guidance see the 'App1 guide' worksheet)</t>
  </si>
  <si>
    <t>Column reference</t>
  </si>
  <si>
    <t>Early submission</t>
  </si>
  <si>
    <t>Calculated</t>
  </si>
  <si>
    <t>Not in table App1 (yes/no indicators should be included in the early submission of PC definitions template)</t>
  </si>
  <si>
    <t>Price control allocation (%)</t>
  </si>
  <si>
    <r>
      <t>Past performance levels</t>
    </r>
    <r>
      <rPr>
        <sz val="12"/>
        <color rgb="FF0078C9"/>
        <rFont val="Arial"/>
        <family val="2"/>
      </rPr>
      <t xml:space="preserve"> (where available)</t>
    </r>
  </si>
  <si>
    <t>2020-25 performance commitment levels</t>
  </si>
  <si>
    <t>Longer-term projections</t>
  </si>
  <si>
    <r>
      <t xml:space="preserve">Outperformance payment incentive rates
</t>
    </r>
    <r>
      <rPr>
        <sz val="11"/>
        <color rgb="FF0078C9"/>
        <rFont val="Arial"/>
        <family val="2"/>
      </rPr>
      <t>£m (2017-18 CPIH deflated, financial year average)</t>
    </r>
  </si>
  <si>
    <r>
      <rPr>
        <b/>
        <sz val="12"/>
        <color rgb="FF0078C9"/>
        <rFont val="Arial"/>
        <family val="2"/>
      </rPr>
      <t>Maximum enhanced underperformance penalties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</si>
  <si>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standard underperformance penalties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</si>
  <si>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standard outperformance payments</t>
    </r>
    <r>
      <rPr>
        <b/>
        <sz val="11"/>
        <color rgb="FF0078C9"/>
        <rFont val="Arial"/>
        <family val="2"/>
      </rPr>
      <t xml:space="preserve">
</t>
    </r>
    <r>
      <rPr>
        <sz val="11"/>
        <color rgb="FF0078C9"/>
        <rFont val="Arial"/>
        <family val="2"/>
      </rPr>
      <t>£m (2017-18 CPIH deflated, financial year average)</t>
    </r>
  </si>
  <si>
    <r>
      <rPr>
        <b/>
        <sz val="12"/>
        <color rgb="FF0078C9"/>
        <rFont val="Arial"/>
        <family val="2"/>
      </rPr>
      <t>Maximum enhanced outperformance payments</t>
    </r>
    <r>
      <rPr>
        <sz val="11"/>
        <color rgb="FF0078C9"/>
        <rFont val="Arial"/>
        <family val="2"/>
      </rPr>
      <t xml:space="preserve">
£m (2017-18 CPIH deflated, financial year average)</t>
    </r>
  </si>
  <si>
    <r>
      <rPr>
        <b/>
        <sz val="12"/>
        <color rgb="FF0078C9"/>
        <rFont val="Arial"/>
        <family val="2"/>
      </rPr>
      <t>P10 underperformance penalties</t>
    </r>
    <r>
      <rPr>
        <sz val="11"/>
        <color rgb="FF0078C9"/>
        <rFont val="Arial"/>
        <family val="2"/>
      </rPr>
      <t xml:space="preserve">
-£m (2017-18 CPIH deflated, financial year average)</t>
    </r>
  </si>
  <si>
    <r>
      <rPr>
        <b/>
        <sz val="12"/>
        <color rgb="FF0078C9"/>
        <rFont val="Arial"/>
        <family val="2"/>
      </rPr>
      <t xml:space="preserve">P90 outperformance payments </t>
    </r>
    <r>
      <rPr>
        <sz val="11"/>
        <color rgb="FF0078C9"/>
        <rFont val="Arial"/>
        <family val="2"/>
      </rPr>
      <t xml:space="preserve">
£m (2017-18 CPIH deflated, financial year average)</t>
    </r>
  </si>
  <si>
    <t>Marginal benefits valuation
method 1</t>
  </si>
  <si>
    <r>
      <t>Marginal benefits v</t>
    </r>
    <r>
      <rPr>
        <b/>
        <sz val="12"/>
        <color rgb="FF0078C9"/>
        <rFont val="Arial"/>
        <family val="2"/>
      </rPr>
      <t>aluation method 1</t>
    </r>
    <r>
      <rPr>
        <b/>
        <sz val="11"/>
        <color rgb="FF0078C9"/>
        <rFont val="Arial"/>
        <family val="2"/>
      </rPr>
      <t xml:space="preserve">
</t>
    </r>
    <r>
      <rPr>
        <sz val="10"/>
        <color rgb="FF0078C9"/>
        <rFont val="Arial"/>
        <family val="2"/>
      </rPr>
      <t>(£ per unit per household, 2017-18 CPIH deflated, financial year average)</t>
    </r>
  </si>
  <si>
    <t>Marginal benefits valuation
method 2</t>
  </si>
  <si>
    <r>
      <t>Marginal benefits v</t>
    </r>
    <r>
      <rPr>
        <b/>
        <sz val="12"/>
        <color rgb="FF0078C9"/>
        <rFont val="Arial"/>
        <family val="2"/>
      </rPr>
      <t>aluation method 2</t>
    </r>
    <r>
      <rPr>
        <b/>
        <sz val="11"/>
        <color rgb="FF0078C9"/>
        <rFont val="Arial"/>
        <family val="2"/>
      </rPr>
      <t xml:space="preserve">
</t>
    </r>
    <r>
      <rPr>
        <sz val="10"/>
        <color rgb="FF0078C9"/>
        <rFont val="Arial"/>
        <family val="2"/>
      </rPr>
      <t>(£ per unit per household, 2017-18 CPIH deflated, financial year average)</t>
    </r>
  </si>
  <si>
    <t>ODI penalties</t>
  </si>
  <si>
    <t>Line/item reference</t>
  </si>
  <si>
    <r>
      <t xml:space="preserve">PC ref.
</t>
    </r>
    <r>
      <rPr>
        <sz val="9"/>
        <color rgb="FF0078C9"/>
        <rFont val="Arial"/>
        <family val="2"/>
      </rPr>
      <t>(company)</t>
    </r>
  </si>
  <si>
    <t>PC name</t>
  </si>
  <si>
    <r>
      <t xml:space="preserve">PC short description
</t>
    </r>
    <r>
      <rPr>
        <sz val="10"/>
        <color rgb="FF0078C9"/>
        <rFont val="Arial"/>
        <family val="2"/>
      </rPr>
      <t>(maximum 750 characters with spaces)</t>
    </r>
  </si>
  <si>
    <t>Special
cost factor</t>
  </si>
  <si>
    <t>Customers' relative priority / importance</t>
  </si>
  <si>
    <r>
      <t>2018-19</t>
    </r>
    <r>
      <rPr>
        <sz val="10"/>
        <color rgb="FF0078C9"/>
        <rFont val="Arial"/>
        <family val="2"/>
      </rPr>
      <t xml:space="preserve">
(forecast)</t>
    </r>
  </si>
  <si>
    <r>
      <t>2019-20</t>
    </r>
    <r>
      <rPr>
        <sz val="10"/>
        <color rgb="FF0078C9"/>
        <rFont val="Arial"/>
        <family val="2"/>
      </rPr>
      <t xml:space="preserve">
(forecast)</t>
    </r>
  </si>
  <si>
    <r>
      <t xml:space="preserve">2040-45
</t>
    </r>
    <r>
      <rPr>
        <sz val="10"/>
        <color rgb="FF0078C9"/>
        <rFont val="Arial"/>
        <family val="2"/>
      </rPr>
      <t>(end of the
5 years)</t>
    </r>
  </si>
  <si>
    <t>Standard underperformance penalty 1</t>
  </si>
  <si>
    <t>Standard underperformance penalty 2</t>
  </si>
  <si>
    <t>Standard underperformance penalty 3</t>
  </si>
  <si>
    <t>Enhanced underperformance penalty</t>
  </si>
  <si>
    <t>Standard outperformance payment 1</t>
  </si>
  <si>
    <t>Standard outperformance payment 2</t>
  </si>
  <si>
    <t>Standard outperformance payment 3</t>
  </si>
  <si>
    <t>Enhanced outperformance payment</t>
  </si>
  <si>
    <r>
      <t xml:space="preserve">2020-25
</t>
    </r>
    <r>
      <rPr>
        <sz val="10"/>
        <color rgb="FF0078C9"/>
        <rFont val="Arial"/>
        <family val="2"/>
      </rPr>
      <t>(AMP7 max)</t>
    </r>
  </si>
  <si>
    <t>£ per unit per household,
2017-18 CPIH deflated, financial year average</t>
  </si>
  <si>
    <t>Short description</t>
  </si>
  <si>
    <t>Median value</t>
  </si>
  <si>
    <t>Mean value</t>
  </si>
  <si>
    <t>Upper bound value</t>
  </si>
  <si>
    <t>Lower bound value</t>
  </si>
  <si>
    <t>KEY</t>
  </si>
  <si>
    <t>Input</t>
  </si>
  <si>
    <t>Copy</t>
  </si>
  <si>
    <t>Calculation</t>
  </si>
  <si>
    <t>Pre populated</t>
  </si>
  <si>
    <t>Validation error</t>
  </si>
  <si>
    <t>App1 guidance and line definitions</t>
  </si>
  <si>
    <t>Title</t>
  </si>
  <si>
    <t>Definition</t>
  </si>
  <si>
    <t>Validation</t>
  </si>
  <si>
    <t>Line item / reference</t>
  </si>
  <si>
    <t>Consecutive number starting with 1 (do not amend)</t>
  </si>
  <si>
    <r>
      <t xml:space="preserve">Unique identifier for the performance commitment. It will be used in the Ofwat PC/ODI database and has been generated as follows:
“PR19” + water company acronym + “_” + PC reference. The water company acronym is taken from the 'AppValidation' worksheet.
</t>
    </r>
    <r>
      <rPr>
        <sz val="10"/>
        <color rgb="FF857362"/>
        <rFont val="Arial"/>
        <family val="2"/>
      </rPr>
      <t>For example: PR19XXX_ABC01 (where XXX is the company acronym and ABC01 is the PC reference)</t>
    </r>
  </si>
  <si>
    <t>Outcome name (free-format text with no validation)</t>
  </si>
  <si>
    <r>
      <t xml:space="preserve">Indicates whether this is a continuation, revised or new PC.
•  </t>
    </r>
    <r>
      <rPr>
        <b/>
        <sz val="10"/>
        <color theme="1"/>
        <rFont val="Arial"/>
        <family val="2"/>
      </rPr>
      <t>PR14 continuation</t>
    </r>
    <r>
      <rPr>
        <sz val="10"/>
        <color theme="1"/>
        <rFont val="Arial"/>
        <family val="2"/>
      </rPr>
      <t xml:space="preserve"> - can the PR19 performance levels be safely/meaningfully be seen as a continuation of the PR14 performance levels? That is, would a comparison of the performance levels over the two AMP periods (AMP6 and AMP7) be reasonable and reliable?
•  </t>
    </r>
    <r>
      <rPr>
        <b/>
        <sz val="10"/>
        <color theme="1"/>
        <rFont val="Arial"/>
        <family val="2"/>
      </rPr>
      <t>PR14 revision</t>
    </r>
    <r>
      <rPr>
        <sz val="10"/>
        <color theme="1"/>
        <rFont val="Arial"/>
        <family val="2"/>
      </rPr>
      <t xml:space="preserve"> - examples:
   a. PR19 common performance commitment with a different definition to the equivalent PR14 performance commitment 
   b. similar PC but the definition has changed enough to not allow a safe/meaningful comparison of the PR14 and PR19 performance levels
   c. was a PR14 sub-measure but is now a separate PC  
•  </t>
    </r>
    <r>
      <rPr>
        <b/>
        <sz val="10"/>
        <color theme="1"/>
        <rFont val="Arial"/>
        <family val="2"/>
      </rPr>
      <t>PR19 new</t>
    </r>
    <r>
      <rPr>
        <sz val="10"/>
        <color theme="1"/>
        <rFont val="Arial"/>
        <family val="2"/>
      </rPr>
      <t xml:space="preserve"> - there was no identical or similar PR14 performance commitment 
If none of the above apply, leave blank and explain in the business plan commentary.</t>
    </r>
  </si>
  <si>
    <t>PC ref. (company)</t>
  </si>
  <si>
    <t>Free-format, but the reference number must be unique within each company’s set of performance commitments
Duplicate reference numbers will be highlighted in red</t>
  </si>
  <si>
    <t>Name of the performance commitment (free-format text with no validation)</t>
  </si>
  <si>
    <t>PC short description</t>
  </si>
  <si>
    <t>Short description of the performance commitment</t>
  </si>
  <si>
    <r>
      <t>Enter the allocation for each price control (as a percentage, to 1 decimal place</t>
    </r>
    <r>
      <rPr>
        <sz val="10"/>
        <color rgb="FF857362"/>
        <rFont val="Arial"/>
        <family val="2"/>
      </rPr>
      <t>)
Notes
•  a PC may be allocated over more than one price control if it is appropriate for the same performance levels to apply to each of the price controls. Where a PC is allocated over more than one price control companies should explain clearly in the business plan commentary how the allocation has been derived
•  where the allocation between price controls does not remain constant over the five year period (2020-21 to 2024-25) there should be separate PCs
•  the total allocation across price controls must equal 100%
•  for PCs with a financial incentive, these percentages will be used to allocate outperformance payments and underperformance penalties across price controls</t>
    </r>
  </si>
  <si>
    <t>Price control allocation (%) total</t>
  </si>
  <si>
    <t>The price control allocation total is calculated - it will be highlighted in red if the total does not equal 100%</t>
  </si>
  <si>
    <r>
      <rPr>
        <b/>
        <sz val="10"/>
        <rFont val="Arial"/>
        <family val="2"/>
      </rPr>
      <t>NFI</t>
    </r>
    <r>
      <rPr>
        <sz val="10"/>
        <rFont val="Arial"/>
        <family val="2"/>
      </rPr>
      <t xml:space="preserve"> (no financial incentive)
</t>
    </r>
    <r>
      <rPr>
        <b/>
        <sz val="10"/>
        <rFont val="Arial"/>
        <family val="2"/>
      </rPr>
      <t>OUT</t>
    </r>
    <r>
      <rPr>
        <sz val="10"/>
        <rFont val="Arial"/>
        <family val="2"/>
      </rPr>
      <t xml:space="preserve"> (outperformance payment only)
</t>
    </r>
    <r>
      <rPr>
        <b/>
        <sz val="10"/>
        <rFont val="Arial"/>
        <family val="2"/>
      </rPr>
      <t>UNDER</t>
    </r>
    <r>
      <rPr>
        <sz val="10"/>
        <rFont val="Arial"/>
        <family val="2"/>
      </rPr>
      <t xml:space="preserve"> (underperformance penalty only)
</t>
    </r>
    <r>
      <rPr>
        <b/>
        <sz val="10"/>
        <rFont val="Arial"/>
        <family val="2"/>
      </rPr>
      <t>OUT &amp; UNDER</t>
    </r>
    <r>
      <rPr>
        <sz val="10"/>
        <rFont val="Arial"/>
        <family val="2"/>
      </rPr>
      <t xml:space="preserve"> (outperformance payment and underperformance penalty)</t>
    </r>
  </si>
  <si>
    <r>
      <rPr>
        <b/>
        <sz val="10"/>
        <color theme="1"/>
        <rFont val="Arial"/>
        <family val="2"/>
      </rPr>
      <t>Revenue</t>
    </r>
    <r>
      <rPr>
        <sz val="10"/>
        <color theme="1"/>
        <rFont val="Arial"/>
        <family val="2"/>
      </rPr>
      <t xml:space="preserve"> = Revenue adjustment</t>
    </r>
    <r>
      <rPr>
        <sz val="10"/>
        <color rgb="FF857362"/>
        <rFont val="Arial"/>
        <family val="2"/>
      </rPr>
      <t xml:space="preserve"> 
Note 1: under the new customer measure of experience (C-MeX) and developer services measure of experience (D-MeX) mechanisms, any outperformance payment or underperformance penalty will be an adjustment to revenue
Note 2: all in-period ODIs are revenue adjustments</t>
    </r>
    <r>
      <rPr>
        <sz val="10"/>
        <color theme="1"/>
        <rFont val="Arial"/>
        <family val="2"/>
      </rPr>
      <t xml:space="preserve">
</t>
    </r>
    <r>
      <rPr>
        <b/>
        <sz val="10"/>
        <color theme="1"/>
        <rFont val="Arial"/>
        <family val="2"/>
      </rPr>
      <t>RCV</t>
    </r>
    <r>
      <rPr>
        <sz val="10"/>
        <color theme="1"/>
        <rFont val="Arial"/>
        <family val="2"/>
      </rPr>
      <t xml:space="preserve"> = RCV adjustment
</t>
    </r>
    <r>
      <rPr>
        <b/>
        <sz val="10"/>
        <color theme="1"/>
        <rFont val="Arial"/>
        <family val="2"/>
      </rPr>
      <t>RCV or Revenue</t>
    </r>
    <r>
      <rPr>
        <sz val="10"/>
        <color theme="1"/>
        <rFont val="Arial"/>
        <family val="2"/>
      </rPr>
      <t xml:space="preserve"> = RCV or Revenue adjustment </t>
    </r>
    <r>
      <rPr>
        <sz val="10"/>
        <color rgb="FF857362"/>
        <rFont val="Arial"/>
        <family val="2"/>
      </rPr>
      <t>(for example, where an outperformance payment is applied as an adjustment to the RCV and an underperformance penalty is applied as a revenue adjustment)</t>
    </r>
    <r>
      <rPr>
        <sz val="10"/>
        <color theme="1"/>
        <rFont val="Arial"/>
        <family val="2"/>
      </rPr>
      <t xml:space="preserve">
</t>
    </r>
    <r>
      <rPr>
        <b/>
        <sz val="10"/>
        <color theme="1"/>
        <rFont val="Arial"/>
        <family val="2"/>
      </rPr>
      <t>Shareholder</t>
    </r>
    <r>
      <rPr>
        <sz val="10"/>
        <color theme="1"/>
        <rFont val="Arial"/>
        <family val="2"/>
      </rPr>
      <t xml:space="preserve"> = underperformance penalty is applied as an investment for the benefit of customers financed by shareholders with no RCV adjustment
</t>
    </r>
    <r>
      <rPr>
        <b/>
        <sz val="10"/>
        <color theme="1"/>
        <rFont val="Arial"/>
        <family val="2"/>
      </rPr>
      <t>Revenue or shareholder</t>
    </r>
    <r>
      <rPr>
        <sz val="10"/>
        <color theme="1"/>
        <rFont val="Arial"/>
        <family val="2"/>
      </rPr>
      <t xml:space="preserve"> = Revenue adjustment or underperformance penalty investment financed by shareholders with no RCV adjustment</t>
    </r>
    <r>
      <rPr>
        <sz val="10"/>
        <color rgb="FF857362"/>
        <rFont val="Arial"/>
        <family val="2"/>
      </rPr>
      <t xml:space="preserve"> (for example, where an outperformance payment is applied as a revenue adjustment and an underperformance penalty is applied as an investment financed by shareholders with no RCV adjustment)
</t>
    </r>
    <r>
      <rPr>
        <sz val="10"/>
        <rFont val="Arial"/>
        <family val="2"/>
      </rPr>
      <t>Leave blank if the ODI type = NFI (non-financial incentive)</t>
    </r>
  </si>
  <si>
    <t>For PCs with a financial ODI, select 'In-period', 'End of AMP' or 'Both'
'Both' might apply, for example, if an ODI has ‘in-period’ underperformance penalties and ‘end of AMP’ outperformance payments
Leave blank if the ODI type = NFI (non-financial incentive)</t>
  </si>
  <si>
    <r>
      <t xml:space="preserve">Primary category
</t>
    </r>
    <r>
      <rPr>
        <sz val="10"/>
        <color rgb="FF857362"/>
        <rFont val="Arial"/>
        <family val="2"/>
      </rPr>
      <t>The primary category is a means of sign-posting similar PCs.
This is not an exact science as many PCs overlap categories and PCs with the same primary category may not be directly comparable.</t>
    </r>
  </si>
  <si>
    <t>For example: %, £m, category, N/A, nr, rank, score, TBC, text, time</t>
  </si>
  <si>
    <t>Description of the PC unit (free-format text with no validation)</t>
  </si>
  <si>
    <t>Number of decimal places used, where applicable</t>
  </si>
  <si>
    <t>'Up' if an increase in the numeric value or score means a better (improving) performance
'Down' if a decrease in the numeric value or score means a better (improving) performance
Leave blank if neither of the above apply</t>
  </si>
  <si>
    <t>If the PC is one of the 14 common performance commitments select the appropriate entry from the drop-down menu. Otherwise leave blank.</t>
  </si>
  <si>
    <t>'All' if the PC relates wholly to a PR19 special cost factor claim
'Part' if the PC relates partly to a PR19 special cost factor claim
Otherwise leave blank</t>
  </si>
  <si>
    <t>'All' if the PC relates wholly to scheme-specific factors/elements
'Part' if the PC relates partly to scheme-specific factors/elements
Otherwise leave blank</t>
  </si>
  <si>
    <t>'All' if the PC relates wholly to the National Environment Programme (NEP)
'Part' if the PC relates partly to the National Environment Programme (NEP)
Otherwise leave blank</t>
  </si>
  <si>
    <t>'Yes' if the PC relates to the Abstraction Incentive Mechanism (AIM). Otherwise leave blank
Site-level AIM data should be entered in table App3 - cells are greyed out in table App1 if the site-level cells are in table App1</t>
  </si>
  <si>
    <r>
      <t xml:space="preserve">Free-format text with no validation
</t>
    </r>
    <r>
      <rPr>
        <sz val="10"/>
        <color rgb="FF857362"/>
        <rFont val="Arial"/>
        <family val="2"/>
      </rPr>
      <t>Examples: high/medium/low, quartiles, quintiles, 1 to 10. Please explain the ranking/scale in your business plan commentary.</t>
    </r>
  </si>
  <si>
    <t>Past performance levels</t>
  </si>
  <si>
    <t>The 2020-25 PC levels should be supported by longer-term projections for at least a further ten years (that is, for the reporting years 2025-26 to 2034-35 inclusive). These projections are to encourage companies to consider their long-term ambitions and help customers and stakeholders engage on longer-term issues.
The additional columns allow companies to include longer-term projections, beyond our requirement of ten years, for the reporting years 2035-36 to 2039-40 and for the five years 2040-45, where these are available.</t>
  </si>
  <si>
    <t>For the five years 2020-21 to 2024-25: 'Yes' if an outperformance payment or underperformance penalty may accrue or apply.
Otherwise leave blank</t>
  </si>
  <si>
    <t>Standard outperformance
payment cap</t>
  </si>
  <si>
    <t>Standard underperformance penalty rates</t>
  </si>
  <si>
    <t>Standard outperformance payment rates</t>
  </si>
  <si>
    <r>
      <t xml:space="preserve">'No' if the PC has a non-standard financial incentive, otherwise leave blank.
</t>
    </r>
    <r>
      <rPr>
        <sz val="10"/>
        <color rgb="FF857362"/>
        <rFont val="Arial"/>
        <family val="2"/>
      </rPr>
      <t>For the purposes of this indicator a standard ODI is one that can be derived using this calculation:
| ( ( (Actual performance level - deadband) x incentive rate in £m ) x standard ODI operand ) |
So, for example, if the actual performance level is 1.37, the deadband is 1.29, the incentive rate* is 0.412, and the standard ODI operand is 1.000, the result as an absolute value would be:
| ( ( (1.37-1.29) x 0.412 ) x 1.000 ) | = 0.08 x 0.412 x 1.000 = 0.03296 = £32,960
* either underperformance penalty incentive rate 1 or overperformance payment incentive rate 1
Leave blank for a PC with an enhanced outperformance payment and/or underperformance penalty if the calculation of both outperformance payments (standard and enhanced) and underperformance penalties (standard and enhanced) follows the calculation above (where you would use ‘standard outperformance payment cap’ instead of ‘deadband’ for the enhanced outperformance payment and ‘standard underperformance penalty collar’ instead of ‘deadband’ for the enhanced underperformance penalty).
Non-standard financial incentives will be calculated manually using the additional details in the PR19 final determination company-specific appendices (plus recalibrated ODI rates and/or corrigenda, where applicable).</t>
    </r>
  </si>
  <si>
    <r>
      <t xml:space="preserve">Some PCs with a financial ODI have an incentive rate that uses a fraction or multiple of the PC unit. This field is used to hold the conversion factor, to 3 decimal places.
</t>
    </r>
    <r>
      <rPr>
        <sz val="10"/>
        <color rgb="FF857362"/>
        <rFont val="Arial"/>
        <family val="2"/>
      </rPr>
      <t>For example, if rather than being calculated as:
£m / PC unit / year
the outperformance payment or underperformance penalty is calculated as:
£m / 0.1 PC unit / year
then the conversion factor is 10.000</t>
    </r>
  </si>
  <si>
    <t>Free-format text with no validation</t>
  </si>
  <si>
    <r>
      <t xml:space="preserve">For the five years 2020-21 to 2024-25 and also a total for the 5-year period (the 5-year total will usually be the total of the five individual years, but may not be): enter the maximum enhanced underperformance  penalty, where applicable (-£ million to 4 decimal places).
Underperformance penalties should be entered as negative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</si>
  <si>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r>
      <t xml:space="preserve">For the five years 2020-21 to 2024-25 and also a total for the 5-year period (the 5-year total will usually be the total of the five individual years, but may not be): enter the maximum standard underperformance penalty, where applicable (-£ million to 4 decimal places).
Underperformance penalties should be entered as negative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</si>
  <si>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t>Maximum standard
outperformance payment</t>
  </si>
  <si>
    <r>
      <t xml:space="preserve">For the five years 2020-21 to 2024-25 and also a total for the 5-year period (the 5-year total will usually be the total of the five individual years, but may not be): enter the maximum standard outperformance payment, where applicable (£ million to 4 decimal places).
Outperformance payments should be entered as positive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</si>
  <si>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r>
      <t xml:space="preserve">For the five years 2020-21 to 2024-25 and also a total for the 5-year period (the 5-year total will usually be the total of the five individual years, but may not be): enter the maximum enhanced outperformance payment, where applicable (£ million to 4 decimal places).
Outperformance payments should be entered as positive values (for example: 1.2345)
Otherwise leave blank.
</t>
    </r>
    <r>
      <rPr>
        <b/>
        <sz val="10"/>
        <color rgb="FF857362"/>
        <rFont val="Arial"/>
        <family val="2"/>
      </rPr>
      <t>Important note:</t>
    </r>
    <r>
      <rPr>
        <sz val="10"/>
        <color rgb="FF857362"/>
        <rFont val="Arial"/>
        <family val="2"/>
      </rPr>
      <t xml:space="preserve"> the maximum underperformance penalty and outperformance payment columns (standard and enhanced) all include formulae so that the values are automatically calculated if the 'Standard ODI calculation' cell has been left blank (the cell has conditional formatting so that, in this case, it becomes a blue 'calculation' cell, but is not locked). If the 'Standard ODI calculation' cell has been set to 'No', then companies should overwrite the formulae with manual calculations.</t>
    </r>
  </si>
  <si>
    <t>P10 underperformance penalties</t>
  </si>
  <si>
    <r>
      <t xml:space="preserve">For the five years 2020-21 to 2024-25 and also a total for the 5-year period (the 5-year total will usually be the total of the five individual years, but may not be): enter the P10 underperformance penalty values, where applicable (£ million to 4 decimal places).
Underperformance penalties should be entered as negative values (for example: -1.2345).
Otherwise leave blank.
</t>
    </r>
    <r>
      <rPr>
        <sz val="10"/>
        <color rgb="FF857362"/>
        <rFont val="Arial"/>
        <family val="2"/>
      </rPr>
      <t>P10 can be defined as follows: there is a 10% probability of an outturn occurring below the identified range. By definition P10 returns are relatively unlikely to occur and this is especially the case cumulatively across all ODIs at the same time.
We would not necessarily expect the P10 figures in table App1 to equal the P10 scenario figures in table App26.</t>
    </r>
  </si>
  <si>
    <t>P90 outperformance payments</t>
  </si>
  <si>
    <r>
      <t xml:space="preserve">For the five years 2020-21 to 2024-25 and also a total for the 5-year period (the 5-year total will usually be the total of the five individual years, but may not be): enter the P90 outperformance payment values, where applicable (£ million to 4 decimal places).
Outperformance payments should be entered as positive values (for example: 1.2345)
Otherwise leave blank.
</t>
    </r>
    <r>
      <rPr>
        <sz val="10"/>
        <color rgb="FF857362"/>
        <rFont val="Arial"/>
        <family val="2"/>
      </rPr>
      <t>P90 can be defined as follows: there is a 10% likelihood of achieving a return above the identified range. By definition P90 returns are relatively unlikely to occur and this is especially the case cumulatively across all ODIs at the same time.
We would not necessarily expect the P90 figures in table App1 to equal the P90 scenario figures in table App26.</t>
    </r>
  </si>
  <si>
    <t>Customer valuations</t>
  </si>
  <si>
    <t>Marginal benefits valuation
method 1 short description</t>
  </si>
  <si>
    <t>If collected, enter a short description for marginal benefits valuation method 1 (for example, revealed preference willingness to pay or natural experiment)</t>
  </si>
  <si>
    <t>Marginal benefits valuation
method 1 median value</t>
  </si>
  <si>
    <t>Marginal benefits valuation
method 1 mean value</t>
  </si>
  <si>
    <t>Marginal benefits valuation
method 1 upper bound value</t>
  </si>
  <si>
    <t>Marginal benefits valuation
method 1 lower bound value</t>
  </si>
  <si>
    <t>Marginal benefits valuation
method 2 short description</t>
  </si>
  <si>
    <t>If collected, enter a short description for marginal benefits valuation method 2</t>
  </si>
  <si>
    <t>Marginal benefits valuation
method 2 median value</t>
  </si>
  <si>
    <t>Marginal benefits valuation
method 2 mean value</t>
  </si>
  <si>
    <t>Marginal benefits valuation
method 2 upper bound value</t>
  </si>
  <si>
    <t>Marginal benefits valuation
method 2 lower bound value</t>
  </si>
  <si>
    <t>C-MeX, D-MeX and AIM performance commitments - additional guidance</t>
  </si>
  <si>
    <t>C-MeX and D-MeX</t>
  </si>
  <si>
    <t>Abstraction Incentive Mechansim (AIM)</t>
  </si>
  <si>
    <t>App2 – Leakage additional information and old definition reporting</t>
  </si>
  <si>
    <t>Data validation</t>
  </si>
  <si>
    <t>Performance forecasts</t>
  </si>
  <si>
    <t>Line description</t>
  </si>
  <si>
    <t>Item reference</t>
  </si>
  <si>
    <t>Units</t>
  </si>
  <si>
    <t>DPs</t>
  </si>
  <si>
    <t>Whole company
or operating region</t>
  </si>
  <si>
    <r>
      <t>2018-19</t>
    </r>
    <r>
      <rPr>
        <sz val="9"/>
        <color rgb="FF0078C9"/>
        <rFont val="Franklin Gothic Demi"/>
        <family val="2"/>
      </rPr>
      <t xml:space="preserve"> (forecast)</t>
    </r>
  </si>
  <si>
    <r>
      <t>2019-20</t>
    </r>
    <r>
      <rPr>
        <sz val="9"/>
        <color rgb="FF0078C9"/>
        <rFont val="Franklin Gothic Demi"/>
        <family val="2"/>
      </rPr>
      <t xml:space="preserve"> (forecast)</t>
    </r>
  </si>
  <si>
    <t>2040-41</t>
  </si>
  <si>
    <t>2041-42</t>
  </si>
  <si>
    <t>2042-43</t>
  </si>
  <si>
    <t>2043-44</t>
  </si>
  <si>
    <t>2044-45</t>
  </si>
  <si>
    <t>Calculation, copy or download rule</t>
  </si>
  <si>
    <t>Validation description</t>
  </si>
  <si>
    <t>A</t>
  </si>
  <si>
    <t>Leakage: new definition reporting</t>
  </si>
  <si>
    <t>Leakage region 1 or whole company</t>
  </si>
  <si>
    <t>APP2001</t>
  </si>
  <si>
    <t>Upper limit of sustainable economic level of leakage (SELL)</t>
  </si>
  <si>
    <t>APP2002</t>
  </si>
  <si>
    <t>Ml/d</t>
  </si>
  <si>
    <t>Central point of sustainable economic level of leakage (SELL)</t>
  </si>
  <si>
    <t>APP2003</t>
  </si>
  <si>
    <t>Lower limit of sustainable economic level of leakage (SELL)</t>
  </si>
  <si>
    <t>APP2004</t>
  </si>
  <si>
    <t>WRMP leakage targets</t>
  </si>
  <si>
    <t>APP2005</t>
  </si>
  <si>
    <t xml:space="preserve">Leakage/property/day </t>
  </si>
  <si>
    <t>APP2006</t>
  </si>
  <si>
    <t xml:space="preserve">Leakage/km of main/day </t>
  </si>
  <si>
    <t>APP2007</t>
  </si>
  <si>
    <t>Leakage region 2</t>
  </si>
  <si>
    <t>APP2008</t>
  </si>
  <si>
    <t>APP2009</t>
  </si>
  <si>
    <t>APP2010</t>
  </si>
  <si>
    <t>APP2011</t>
  </si>
  <si>
    <t>APP2012</t>
  </si>
  <si>
    <t>APP2013</t>
  </si>
  <si>
    <t>APP2014</t>
  </si>
  <si>
    <t>Leakage region 3</t>
  </si>
  <si>
    <t>APP2015</t>
  </si>
  <si>
    <t>APP2016</t>
  </si>
  <si>
    <t>APP2017</t>
  </si>
  <si>
    <t>APP2018</t>
  </si>
  <si>
    <t>APP2019</t>
  </si>
  <si>
    <t>APP2020</t>
  </si>
  <si>
    <t>APP2021</t>
  </si>
  <si>
    <t>Leakage region 4</t>
  </si>
  <si>
    <t>APP2022</t>
  </si>
  <si>
    <t>APP2023</t>
  </si>
  <si>
    <t>APP2024</t>
  </si>
  <si>
    <t>APP2025</t>
  </si>
  <si>
    <t>APP2026</t>
  </si>
  <si>
    <t>APP2027</t>
  </si>
  <si>
    <t>Leakage/km of main/day</t>
  </si>
  <si>
    <t>APP2028</t>
  </si>
  <si>
    <t>B</t>
  </si>
  <si>
    <t>PR14 measurement of leakage: old definition reporting</t>
  </si>
  <si>
    <t>Copied from leakage region 1 or whole company in block A</t>
  </si>
  <si>
    <t xml:space="preserve">Leakage </t>
  </si>
  <si>
    <t>APP2030</t>
  </si>
  <si>
    <t>APP2031</t>
  </si>
  <si>
    <t>Copied from leakage region 2 in block A</t>
  </si>
  <si>
    <t>APP2033</t>
  </si>
  <si>
    <t>APP2034</t>
  </si>
  <si>
    <t>Copied from leakage region 3 in block A</t>
  </si>
  <si>
    <t>APP2036</t>
  </si>
  <si>
    <t>APP2037</t>
  </si>
  <si>
    <t>Copied from leakage region 4 in block A</t>
  </si>
  <si>
    <t>APP2039</t>
  </si>
  <si>
    <t>APP2040</t>
  </si>
  <si>
    <t xml:space="preserve">C </t>
  </si>
  <si>
    <t>Per capita consumption (old definition)</t>
  </si>
  <si>
    <t>APP2041</t>
  </si>
  <si>
    <t>litres / head / day</t>
  </si>
  <si>
    <t>D</t>
  </si>
  <si>
    <t>PR14 measurement of supply interruptions (old definition)</t>
  </si>
  <si>
    <t>[ID and name of PR14 supply interruption performance commitment]</t>
  </si>
  <si>
    <t>APP2042</t>
  </si>
  <si>
    <t>E</t>
  </si>
  <si>
    <t>PR14 measurement of internal sewer flooding incidents (old definition)</t>
  </si>
  <si>
    <t>[ID and name of PR14 internal sewer flooding performance commitment]</t>
  </si>
  <si>
    <t>APP2043</t>
  </si>
  <si>
    <t>App2 guidance and line definitions</t>
  </si>
  <si>
    <t>Line</t>
  </si>
  <si>
    <t>Block A</t>
  </si>
  <si>
    <t>Enter the name of leakage region 1 or 'Whole company'</t>
  </si>
  <si>
    <t xml:space="preserve">The upper limit of the economic range calculated for SELL. The upper and lower bounds should reflect the reliability of data, key uncertainties and assumptions used to calculate the SELL. We would expect it to reflect different key assumptions used for weather and other external influences. </t>
  </si>
  <si>
    <t>The central point of the economic range calculated for SELL</t>
  </si>
  <si>
    <t xml:space="preserve">The lower limit of the economic range calculated for SELL. The upper and lower bounds should reflect the reliability of data, key uncertainties and assumptions used to calculate the SELL. We would expect it to reflect different key assumptions used for weather and other external influences. </t>
  </si>
  <si>
    <t xml:space="preserve">The leakage targets set out in the WRMPs. This should companies forecast of their total leakage in Ml/d consistent with line 40FP in the FP Demand tab of the WRMP data tables. </t>
  </si>
  <si>
    <t>Leakage per property per day based on the new calculation method</t>
  </si>
  <si>
    <t>Leakage per km of main per day calculated using the new approach to calculating leakage</t>
  </si>
  <si>
    <t>As lines 1-7 above for leakage region 2, if applicable</t>
  </si>
  <si>
    <t>As lines 1-7 above for leakage region 3, if applicable</t>
  </si>
  <si>
    <t>As lines 1-7 above for leakage region 4, if applicable</t>
  </si>
  <si>
    <t>Block B</t>
  </si>
  <si>
    <t>Average annual leakage based on the approach used in PR14 to calculate leakage. This is required to understand the differences in performance reporting between the new consistent approach and the old approach</t>
  </si>
  <si>
    <t>The central point of the economic range calculated for SELL using the old definition of leakage</t>
  </si>
  <si>
    <t>As lines 1-3 above for leakage region 2, if applicable</t>
  </si>
  <si>
    <t>As lines 1-3 above for leakage region 3, if applicable</t>
  </si>
  <si>
    <t>As lines 1-3 above for leakage region 4, if applicable</t>
  </si>
  <si>
    <t>Block C</t>
  </si>
  <si>
    <t>Companies should report per capita consumption using the old definition (note: the PCC definition may be updated following the joint project with Water UK to improve the consistency of the definitions of a number of common performance commitments).</t>
  </si>
  <si>
    <t>Block D</t>
  </si>
  <si>
    <t xml:space="preserve">Companies should report one supply interruption metric – it should be the PR14 performance commitment that is closest to the new consistent definition for supply interruptions or another metric which the company has been collecting, perhaps for Discover Water, if this is closer to the new consistent definition. We expect companies to report this data against the most appropriate number of decimal places given the metric that they are reporting. </t>
  </si>
  <si>
    <t>Block E</t>
  </si>
  <si>
    <t xml:space="preserve">Companies should report one internal sewer flooding metric – it should be the PR14 performance commitment that is closest to the new consistent definition for internal sewer flooding or another metric which the company has been collecting, perhaps for Discover Water, if this is closer to the new consistent definition. We would expect this to include flooding related to existing/legacy network flooding and transferred network. We expect companies to report this data against the most appropriate number of decimal places given the metric that they are reporting.    </t>
  </si>
  <si>
    <t>App4 – Customer metrics</t>
  </si>
  <si>
    <t>Residential retail customers</t>
  </si>
  <si>
    <t>Business retail customers (Wales only)</t>
  </si>
  <si>
    <t>Affordability</t>
  </si>
  <si>
    <t>Customers finding the level of their water bills affordable: (a) for companies who charge for water only (WoCs)</t>
  </si>
  <si>
    <t>Customers finding the level of their combined bills affordable: (b) for companies who charge for both water and wastewater (WaSCs)</t>
  </si>
  <si>
    <t>Customers finding the level of their combined bills affordable: (c) for companies who charge for water only (WoCs)</t>
  </si>
  <si>
    <t>Customers finding their water bills acceptable: (a) for companies who charge for water only (WoCs)</t>
  </si>
  <si>
    <t>Customers finding their combined bills acceptable: (b) for companies who charge for both water and wastewater (WaSCs)</t>
  </si>
  <si>
    <t>Customers finding their combined bills acceptable: (c) for companies who charge for water only (WoCs)</t>
  </si>
  <si>
    <t>Vulnerability</t>
  </si>
  <si>
    <t>Customers aware of the non-financial vulnerability assistance measures offered</t>
  </si>
  <si>
    <t>Customers on Special Assistance Register/ Priority Service Register (SAR/PSR)</t>
  </si>
  <si>
    <t>Customers receiving services through the SAR/PSR: (a) support with communication</t>
  </si>
  <si>
    <t>Customers receiving services through the SAR/PSR: (b) support with mobility and access restrictions</t>
  </si>
  <si>
    <t>Customers receiving services through the SAR/PSR: (c) support with supply interruption</t>
  </si>
  <si>
    <t>Customers receiving services through the SAR/PSR: (d) support with security</t>
  </si>
  <si>
    <t xml:space="preserve">nr </t>
  </si>
  <si>
    <t>Customers receiving services through the SAR/PSR: (e) support with 'other needs'</t>
  </si>
  <si>
    <t>Customers satisfied that the services are easy to access</t>
  </si>
  <si>
    <t>Customers on SAR/PSR contacted over the previous two years to ensure they are still receiving the right support</t>
  </si>
  <si>
    <t>Key</t>
  </si>
  <si>
    <t>App4 guidance and line definitions</t>
  </si>
  <si>
    <t>Performance commitment</t>
  </si>
  <si>
    <t>A1</t>
  </si>
  <si>
    <t>B1</t>
  </si>
  <si>
    <t>C1</t>
  </si>
  <si>
    <t>D1</t>
  </si>
  <si>
    <t>E1</t>
  </si>
  <si>
    <t>F1</t>
  </si>
  <si>
    <t>G1</t>
  </si>
  <si>
    <t>H1</t>
  </si>
  <si>
    <t>I1</t>
  </si>
  <si>
    <t>J1</t>
  </si>
  <si>
    <t>K1</t>
  </si>
  <si>
    <t>L1</t>
  </si>
  <si>
    <t>M1</t>
  </si>
  <si>
    <t>N1</t>
  </si>
  <si>
    <t>General notes</t>
  </si>
  <si>
    <t>Unit</t>
  </si>
  <si>
    <t>Sewer blockages</t>
  </si>
  <si>
    <t>2020-25</t>
  </si>
  <si>
    <t>Price base</t>
  </si>
  <si>
    <t>Outturn (nominal)</t>
  </si>
  <si>
    <t>2017-18 FYA (CPIH deflated)</t>
  </si>
  <si>
    <t>C</t>
  </si>
  <si>
    <t>£</t>
  </si>
  <si>
    <t>F</t>
  </si>
  <si>
    <t>G</t>
  </si>
  <si>
    <t>H</t>
  </si>
  <si>
    <t>Block F</t>
  </si>
  <si>
    <t>Sum of lines 1 to 5.</t>
  </si>
  <si>
    <t>I</t>
  </si>
  <si>
    <t>Block G</t>
  </si>
  <si>
    <t>Block I</t>
  </si>
  <si>
    <t>App17 - Appointee revenue summary</t>
  </si>
  <si>
    <t>Grants &amp; contributions</t>
  </si>
  <si>
    <t>App17 guidance and line definitions</t>
  </si>
  <si>
    <t>Item references</t>
  </si>
  <si>
    <t>Text</t>
  </si>
  <si>
    <t>J</t>
  </si>
  <si>
    <t>Sum of lines 7 to 11.</t>
  </si>
  <si>
    <t>Sum of lines 13 to 17.</t>
  </si>
  <si>
    <t>K</t>
  </si>
  <si>
    <t>L</t>
  </si>
  <si>
    <t>M</t>
  </si>
  <si>
    <t xml:space="preserve">App26 - RoRE Scenarios </t>
  </si>
  <si>
    <t>Revenue for a high RORE case (pre tax adjustment)</t>
  </si>
  <si>
    <t>Water network plus total revenue impact ~ High RoRE case (pre tax adjustment)</t>
  </si>
  <si>
    <t>APP26001HC</t>
  </si>
  <si>
    <t>Water network plus water trading incentive export revenue impact ~ High RoRE case (pre tax adjustment)</t>
  </si>
  <si>
    <t>APP26002HC</t>
  </si>
  <si>
    <t>Water network plus water trading incentive revenue impact ~ High RoRE case (pre tax adjustment)</t>
  </si>
  <si>
    <t>APP26003HC</t>
  </si>
  <si>
    <t>Water resources total revenue impact  ~ High RoRE case (pre tax adjustment)</t>
  </si>
  <si>
    <t>APP26004HC</t>
  </si>
  <si>
    <t xml:space="preserve">Water resources water trading export revenue impact ~ High RoRE case (pre tax adjustment) </t>
  </si>
  <si>
    <t>APP26005HC</t>
  </si>
  <si>
    <t xml:space="preserve">Water resources water trading incentive revenue impact ~ High RoRE case (pre tax adjustment) </t>
  </si>
  <si>
    <t>APP26006HC</t>
  </si>
  <si>
    <t>Wastewater network plus total revenue impact  ~ High RoRE case (pre tax adjustment)</t>
  </si>
  <si>
    <t>APP26007HC</t>
  </si>
  <si>
    <t>Bioresources total revenue impact  ~ High RoRE case (pre tax adjustment)</t>
  </si>
  <si>
    <t>APP26008HC</t>
  </si>
  <si>
    <t>Dummy control total revenue impact  ~ High RoRE case (pre tax adjustment)</t>
  </si>
  <si>
    <t>APP26009HC</t>
  </si>
  <si>
    <t>Residential retail total revenue impact ~ High RoRE case (pre tax adjustment)</t>
  </si>
  <si>
    <t>APP26010HC</t>
  </si>
  <si>
    <t>Business retail total revenue impact ~ High RoRE case (pre tax adjustment)</t>
  </si>
  <si>
    <t>APP26011HC</t>
  </si>
  <si>
    <t>Revenue for a low RORE case (pre tax adjustment)</t>
  </si>
  <si>
    <t>Water network plus total revenue impact ~ Low RoRE case (pre tax adjustment)</t>
  </si>
  <si>
    <t>APP26001LC</t>
  </si>
  <si>
    <t>Water network plus water trading incentive export revenue impact ~ Low RoRE case (pre tax adjustment)</t>
  </si>
  <si>
    <t>APP26002LC</t>
  </si>
  <si>
    <t>Water network plus water trading incentive revenue impact ~ Low RoRE case (pre tax adjustment)</t>
  </si>
  <si>
    <t>APP26003LC</t>
  </si>
  <si>
    <t>Water resources total revenue impact  ~ Low RoRE case (pre tax adjustment)</t>
  </si>
  <si>
    <t>APP26004LC</t>
  </si>
  <si>
    <t xml:space="preserve">Water resources water trading export revenue impact ~ Low RoRE case (pre tax adjustment) </t>
  </si>
  <si>
    <t>APP26005LC</t>
  </si>
  <si>
    <t xml:space="preserve">Water resources water trading incentive revenue impact ~ Low RoRE case (pre tax adjustment) </t>
  </si>
  <si>
    <t>APP26006LC</t>
  </si>
  <si>
    <t>Wastewater network plus total revenue impact  ~ Low RoRE case (pre tax adjustment)</t>
  </si>
  <si>
    <t>APP26007LC</t>
  </si>
  <si>
    <t>Bioresources total revenue impact  ~ Low RoRE case (pre tax adjustment)</t>
  </si>
  <si>
    <t>APP26008LC</t>
  </si>
  <si>
    <t>Dummy control total revenue impact  ~ Low RoRE case (pre tax adjustment)</t>
  </si>
  <si>
    <t>APP26009LC</t>
  </si>
  <si>
    <t>Residential retail total revenue impact ~ Low RoRE case (pre tax adjustment)</t>
  </si>
  <si>
    <t>APP26010LC</t>
  </si>
  <si>
    <t>Business retail total revenue impact ~ Low RoRE case (pre tax adjustment)</t>
  </si>
  <si>
    <t>APP26011LC</t>
  </si>
  <si>
    <t>Totex for a high RORE case (pre tax adjustment)</t>
  </si>
  <si>
    <t xml:space="preserve">Water network plus expenditure  ~ High RoRE case (pre tax adjustment) </t>
  </si>
  <si>
    <t>APP26012HC</t>
  </si>
  <si>
    <t>Water network plus water trading export expenditure impact ~ High RoRE case (pre tax adjustment)</t>
  </si>
  <si>
    <t>APP26013HC</t>
  </si>
  <si>
    <t>Uncertainty mechanisms impact (water network plus) ~ High RoRE case (pre tax adjustment)</t>
  </si>
  <si>
    <t>APP26014HC</t>
  </si>
  <si>
    <t xml:space="preserve">Water network plus cost impact  ~ High RoRE case (pre tax adjustment)  </t>
  </si>
  <si>
    <t>APP26015HC</t>
  </si>
  <si>
    <t>Sum of lines 23 and 25.</t>
  </si>
  <si>
    <t>Water resources expenditure ~ High RoRE case (pre tax adjustment)</t>
  </si>
  <si>
    <t>APP26016HC</t>
  </si>
  <si>
    <t>Water resources water trading export expenditure impact ~ High RoRE case (pre tax adjustment)</t>
  </si>
  <si>
    <t>APP26017HC</t>
  </si>
  <si>
    <t>Uncertainty mechanisms impact (water resources) ~ High RoRE case (pre tax adjustment)</t>
  </si>
  <si>
    <t>APP26018HC</t>
  </si>
  <si>
    <t xml:space="preserve">Water resources cost impact ~ High RoRE case (pre tax adjustment) </t>
  </si>
  <si>
    <t>APP26019HC</t>
  </si>
  <si>
    <t>Sum of lines 27 and 29.</t>
  </si>
  <si>
    <t xml:space="preserve">Wastewater network plus expenditure ~ High RoRE case (pre tax adjustment) </t>
  </si>
  <si>
    <t>APP26020HC</t>
  </si>
  <si>
    <t>Uncertainty mechanisms impact (wastewater network plus) ~ High RoRE case (pre tax adjustment)</t>
  </si>
  <si>
    <t>APP26021HC</t>
  </si>
  <si>
    <t xml:space="preserve">Wastewater network plus cost impact ~ High RoRE case (pre tax adjustment)  </t>
  </si>
  <si>
    <t>APP26022HC</t>
  </si>
  <si>
    <t>Sum of lines 31 and 32.</t>
  </si>
  <si>
    <t xml:space="preserve">Bioresources expenditure ~ High RoRE case (pre tax adjustment) </t>
  </si>
  <si>
    <t>APP26023HC</t>
  </si>
  <si>
    <t>Uncertainty mechanisms impact (bioresources) ~ High RoRE case (pre tax adjustment)</t>
  </si>
  <si>
    <t>APP26024HC</t>
  </si>
  <si>
    <t xml:space="preserve">Bioresources cost impact ~ High RoRE case (pre tax adjustment) </t>
  </si>
  <si>
    <t>APP26025HC</t>
  </si>
  <si>
    <t>Sum of lines 34 and 35.</t>
  </si>
  <si>
    <t xml:space="preserve">Dummy control expenditure ~ High RoRE case (pre tax adjustment) </t>
  </si>
  <si>
    <t>APP26026HC</t>
  </si>
  <si>
    <t>Uncertainty mechanisms impact (dummy control) ~ High RoRE case (pre tax adjustment)</t>
  </si>
  <si>
    <t>APP26027HC</t>
  </si>
  <si>
    <t xml:space="preserve">Dummy control cost impact ~ High RoRE case (pre tax adjustment) </t>
  </si>
  <si>
    <t>APP26028HC</t>
  </si>
  <si>
    <t>Sum of lines 37 and 38.</t>
  </si>
  <si>
    <t>Totex for a low RORE case (pre tax adjustment)</t>
  </si>
  <si>
    <t xml:space="preserve">Water network plus expenditure  ~ Low RoRE case (pre tax adjustment) </t>
  </si>
  <si>
    <t>APP26012LC</t>
  </si>
  <si>
    <t>Water network plus water trading export expenditure impact ~ Low RoRE case (pre tax adjustment)</t>
  </si>
  <si>
    <t>APP26013LC</t>
  </si>
  <si>
    <t>Uncertainty mechanisms impact (water network plus) ~ Low RoRE case (pre tax adjustment)</t>
  </si>
  <si>
    <t>APP26014LC</t>
  </si>
  <si>
    <t xml:space="preserve">Water network plus cost impact  ~ Low RoRE case (pre tax adjustment)  </t>
  </si>
  <si>
    <t>APP26015LC</t>
  </si>
  <si>
    <t>Sum of lines 40 and 42.</t>
  </si>
  <si>
    <t>Water resources expenditure ~ Low RoRE case (pre tax adjustment)</t>
  </si>
  <si>
    <t>APP26016LC</t>
  </si>
  <si>
    <t>Water resources water trading export expenditure impact ~ Low RoRE case (pre tax adjustment)</t>
  </si>
  <si>
    <t>APP26017LC</t>
  </si>
  <si>
    <t>Uncertainty mechanisms impact (water resources) ~ Low RoRE case (pre tax adjustment)</t>
  </si>
  <si>
    <t>APP26018LC</t>
  </si>
  <si>
    <t xml:space="preserve">Water resources cost impact ~ Low RoRE case (pre tax adjustment) </t>
  </si>
  <si>
    <t>APP26019LC</t>
  </si>
  <si>
    <t>Sum of lines 44 and 46.</t>
  </si>
  <si>
    <t xml:space="preserve">Wastewater network plus expenditure ~ Low RoRE case (pre tax adjustment) </t>
  </si>
  <si>
    <t>APP26020LC</t>
  </si>
  <si>
    <t>Uncertainty mechanisms impact (wastewater network plus) ~ Low RoRE case (pre tax adjustment)</t>
  </si>
  <si>
    <t>APP26021LC</t>
  </si>
  <si>
    <t xml:space="preserve">Wastewater network plus cost impact ~ Low RoRE case (pre tax adjustment)  </t>
  </si>
  <si>
    <t>APP26022LC</t>
  </si>
  <si>
    <t>Sum of lines 48 and 49.</t>
  </si>
  <si>
    <t xml:space="preserve">Bioresources expenditure ~ Low RoRE case (pre tax adjustment) </t>
  </si>
  <si>
    <t>APP26023LC</t>
  </si>
  <si>
    <t>Uncertainty mechanisms impact (bioresources) ~ Low RoRE case (pre tax adjustment)</t>
  </si>
  <si>
    <t>APP26024LC</t>
  </si>
  <si>
    <t xml:space="preserve">Bioresources cost impact ~ Low RoRE case (pre tax adjustment) </t>
  </si>
  <si>
    <t>APP26025LC</t>
  </si>
  <si>
    <t>Sum of lines 51 and 52.</t>
  </si>
  <si>
    <t xml:space="preserve">Dummy control expenditure ~ Low RoRE case (pre tax adjustment) </t>
  </si>
  <si>
    <t>APP26026LC</t>
  </si>
  <si>
    <t>Uncertainty mechanisms impact (dummy control) ~ Low RoRE case (pre tax adjustment)</t>
  </si>
  <si>
    <t>APP26027LC</t>
  </si>
  <si>
    <t xml:space="preserve">Dummy control cost impact ~ Low RoRE case (pre tax adjustment) </t>
  </si>
  <si>
    <t>APP26028LC</t>
  </si>
  <si>
    <t>Sum of lines 54 and 55.</t>
  </si>
  <si>
    <t>Residential retail for a high RORE case (pre tax adjustment)</t>
  </si>
  <si>
    <t>Residential retail cost impact ~ High RoRE case (pre tax adjustment)</t>
  </si>
  <si>
    <t>APP26029HC</t>
  </si>
  <si>
    <t>Uncertainty mechanisms impact (residential retail) ~ High RoRE case (pre tax adjustment)</t>
  </si>
  <si>
    <t>APP26030HC</t>
  </si>
  <si>
    <t>Residential retail cost impact ~ High RoRE case (pre tax adjustment) (Net)</t>
  </si>
  <si>
    <t>APP26031HC</t>
  </si>
  <si>
    <t>Sum of lines 57 and 58.</t>
  </si>
  <si>
    <t>Residential retail for a low RORE case (pre tax adjustment)</t>
  </si>
  <si>
    <t>Residential retail cost impact ~ Low RoRE case (pre tax adjustment)</t>
  </si>
  <si>
    <t>APP26029LC</t>
  </si>
  <si>
    <t>Uncertainty mechanisms impact (residential retail) ~ Low RoRE case (pre tax adjustment)</t>
  </si>
  <si>
    <t>APP26030LC</t>
  </si>
  <si>
    <t>Residential retail cost impact ~ Low RoRE case (pre tax adjustment) (Net)</t>
  </si>
  <si>
    <t>APP26031LC</t>
  </si>
  <si>
    <t>Sum of lines 60 and 61.</t>
  </si>
  <si>
    <t>Business retail for a high RORE case (pre tax adjustment)</t>
  </si>
  <si>
    <t>Business retail cost impact ~ High RoRE case (pre tax adjustment)</t>
  </si>
  <si>
    <t>APP26032HC</t>
  </si>
  <si>
    <t>Business retail for a low RORE case (pre tax adjustment)</t>
  </si>
  <si>
    <t>Business retail cost impact ~ Low RoRE case (pre tax adjustment)</t>
  </si>
  <si>
    <t>APP26032LC</t>
  </si>
  <si>
    <t>ODI for a high RORE case (pre tax adjustment)</t>
  </si>
  <si>
    <t>Total water network plus outcome delivery incentives (ODI) impact ~ High RoRE case (pre tax adjustment)</t>
  </si>
  <si>
    <t>APP26033HC</t>
  </si>
  <si>
    <t>Total water resources outcome delivery incentives (ODI) impact ~ High RoRE case (pre tax adjustment)</t>
  </si>
  <si>
    <t>APP26034HC</t>
  </si>
  <si>
    <t>Total wastewater network plus outcome delivery incentives (ODI) impact ~ High RoRE case (pre tax adjustment)</t>
  </si>
  <si>
    <t>APP26035HC</t>
  </si>
  <si>
    <t>Total bioresources outcome delivery incentives (ODI) impact ~ High RoRE case (pre tax adjustment)</t>
  </si>
  <si>
    <t>APP26036HC</t>
  </si>
  <si>
    <t>Total dummy control outcome delivery incentives (ODI) impact ~ High RoRE case (pre tax adjustment)</t>
  </si>
  <si>
    <t>APP26037HC</t>
  </si>
  <si>
    <t>Total residential retail outcome delivery incentives (ODI) impact  ~ High RoRE case (pre tax adjustment)</t>
  </si>
  <si>
    <t>APP26038HC</t>
  </si>
  <si>
    <t>ODI for a low RORE case (pre tax adjustment)</t>
  </si>
  <si>
    <t>Total water network plus outcome delivery incentives (ODI) impact ~ Low RoRE case (pre tax adjustment)</t>
  </si>
  <si>
    <t>APP26033LC</t>
  </si>
  <si>
    <t>Total water resources outcome delivery incentives (ODI) impact ~ Low RoRE case (pre tax adjustment)</t>
  </si>
  <si>
    <t>APP26034LC</t>
  </si>
  <si>
    <t>Total wastewater network plus outcome delivery incentives (ODI) impact ~ Low RoRE case (pre tax adjustment)</t>
  </si>
  <si>
    <t>APP26035LC</t>
  </si>
  <si>
    <t>Total bioresources outcome delivery incentives (ODI) impact ~ Low RoRE case (pre tax adjustment)</t>
  </si>
  <si>
    <t>APP26036LC</t>
  </si>
  <si>
    <t>Total dummy control outcome delivery incentives (ODI) impact ~ Low RoRE case (pre tax adjustment)</t>
  </si>
  <si>
    <t>APP26037LC</t>
  </si>
  <si>
    <t>Total residential retail outcome delivery incentives (ODI) impact  ~ Low RoRE case (pre tax adjustment)</t>
  </si>
  <si>
    <t>APP26038LC</t>
  </si>
  <si>
    <t>WaterworCX  for a high RORE case (pre tax adjustment)</t>
  </si>
  <si>
    <t>C-MeX impact residential retail ~ High RoRE case (pre tax adjustment)</t>
  </si>
  <si>
    <t>APP26039HC</t>
  </si>
  <si>
    <t>D-MeX impact water network plus ~ High RoRE case (pre tax adjustment)</t>
  </si>
  <si>
    <t>APP26040HC</t>
  </si>
  <si>
    <t>D-MeX impact wastewater network plus ~ High RoRE case (pre tax adjustment)</t>
  </si>
  <si>
    <t>APP26041HC</t>
  </si>
  <si>
    <t>WaterworCX  for a low RORE case (pre tax adjustment)</t>
  </si>
  <si>
    <t>C-MeX impact residential retail ~ Low RoRE case (pre tax adjustment)</t>
  </si>
  <si>
    <t>APP26039LC</t>
  </si>
  <si>
    <t>D-MeX impact water network plus ~ Low RoRE case (pre tax adjustment)</t>
  </si>
  <si>
    <t>APP26040LC</t>
  </si>
  <si>
    <t>D-MeX impact wastewater network plus ~ Low RoRE case (pre tax adjustment)</t>
  </si>
  <si>
    <t>APP26041LC</t>
  </si>
  <si>
    <t>Financing performance ~ cost of new debt for a high RORE case (pre tax adjustment)</t>
  </si>
  <si>
    <t>Water network plus financing impact ~ High RoRE case (pre tax adjustment)</t>
  </si>
  <si>
    <t>APP26042HC</t>
  </si>
  <si>
    <t>Water resources financing impact  ~ High RoRE case (pre tax adjustment)</t>
  </si>
  <si>
    <t>APP26043HC</t>
  </si>
  <si>
    <t>Wastewater network plus financing impact  ~ High RoRE case (pre tax adjustment)</t>
  </si>
  <si>
    <t>APP26044HC</t>
  </si>
  <si>
    <t>Bioresources financing impact  ~ High RoRE case (pre tax adjustment)</t>
  </si>
  <si>
    <t>APP26045HC</t>
  </si>
  <si>
    <t>Dummy control financing impact  ~ High RoRE case (pre tax adjustment)</t>
  </si>
  <si>
    <t>APP26046HC</t>
  </si>
  <si>
    <t>N</t>
  </si>
  <si>
    <t>Financing performance ~ cost of new debt for a low RORE case (pre tax adjustment)</t>
  </si>
  <si>
    <t>Water network plus financing impact ~ Low RoRE case (pre tax adjustment)</t>
  </si>
  <si>
    <t>APP26042LC</t>
  </si>
  <si>
    <t>Water resources financing impact  ~ Low RoRE case (pre tax adjustment)</t>
  </si>
  <si>
    <t>APP26043LC</t>
  </si>
  <si>
    <t>Wastewater network plus financing impact  ~ Low RoRE case (pre tax adjustment)</t>
  </si>
  <si>
    <t>APP26044LC</t>
  </si>
  <si>
    <t>Bioresources financing impact  ~ Low RoRE case (pre tax adjustment)</t>
  </si>
  <si>
    <t>APP26045LC</t>
  </si>
  <si>
    <t>Dummy control financing impact  ~ Low RoRE case (pre tax adjustment)</t>
  </si>
  <si>
    <t>APP26046LC</t>
  </si>
  <si>
    <t>Tax rate</t>
  </si>
  <si>
    <t>Corporation tax rate</t>
  </si>
  <si>
    <t>A3026_CPY</t>
  </si>
  <si>
    <t>Copied from App29 line 88.</t>
  </si>
  <si>
    <t>Dummy control tax rate</t>
  </si>
  <si>
    <t>APP26049</t>
  </si>
  <si>
    <t>Revenue for a high RORE case (post tax adjustment)</t>
  </si>
  <si>
    <t>Water network plus total revenue impact ~ High RoRE case (post tax adjustment)</t>
  </si>
  <si>
    <t>APP26A001HC</t>
  </si>
  <si>
    <t>Pre tax figure from lines in block A divided by 1 minus corporation tax in line 95.</t>
  </si>
  <si>
    <t>Water network plus water trading incentive export revenue impact ~ High RoRE case (post tax adjustment)</t>
  </si>
  <si>
    <t>APP26A002HC</t>
  </si>
  <si>
    <t>Water network plus water trading incentive revenue impact ~ High RoRE case (post tax adjustment)</t>
  </si>
  <si>
    <t>APP26A003HC</t>
  </si>
  <si>
    <t>Water resources total revenue impact  ~ High RoRE case (post tax adjustment)</t>
  </si>
  <si>
    <t>APP26A004HC</t>
  </si>
  <si>
    <t xml:space="preserve">Water resources water trading export revenue impact ~ High RoRE case (post tax adjustment) </t>
  </si>
  <si>
    <t>APP26A005HC</t>
  </si>
  <si>
    <t xml:space="preserve">Water resources water trading incentive revenue impact ~ High RoRE case (post tax adjustment) </t>
  </si>
  <si>
    <t>APP26A006HC</t>
  </si>
  <si>
    <t>Wastewater network plus total revenue impact  ~ High RoRE case (post tax adjustment)</t>
  </si>
  <si>
    <t>APP26A007HC</t>
  </si>
  <si>
    <t>Bioresources total revenue impact  ~ High RoRE case (post tax adjustment)</t>
  </si>
  <si>
    <t>APP26A008HC</t>
  </si>
  <si>
    <t>Dummy control total revenue impact  ~ High RoRE case (post tax adjustment)</t>
  </si>
  <si>
    <t>APP26A009HC</t>
  </si>
  <si>
    <t>Residential retail total revenue impact ~ High RoRE case (post tax adjustment)</t>
  </si>
  <si>
    <t>APP26A010HC</t>
  </si>
  <si>
    <t>Business retail total revenue impact ~ High RoRE case (post tax adjustment)</t>
  </si>
  <si>
    <t>APP26A011HC</t>
  </si>
  <si>
    <t>Revenue for a low RORE case (post tax adjustment)</t>
  </si>
  <si>
    <t>Water network plus total revenue impact ~ Low RoRE case (post tax adjustment)</t>
  </si>
  <si>
    <t>APP26A001LC</t>
  </si>
  <si>
    <t>Pre tax figure from lines in block B divided by 1 minus corporation tax in line 95.</t>
  </si>
  <si>
    <t>Water network plus water trading incentive export revenue impact ~ Low RoRE case (post tax adjustment)</t>
  </si>
  <si>
    <t>APP26A002LC</t>
  </si>
  <si>
    <t>Water network plus water trading incentive revenue impact ~ Low RoRE case (post tax adjustment)</t>
  </si>
  <si>
    <t>APP26A003LC</t>
  </si>
  <si>
    <t>Water resources total revenue impact  ~ Low RoRE case (post tax adjustment)</t>
  </si>
  <si>
    <t>APP26A004LC</t>
  </si>
  <si>
    <t xml:space="preserve">Water resources water trading export revenue impact ~ Low RoRE case (post tax adjustment) </t>
  </si>
  <si>
    <t>APP26A005LC</t>
  </si>
  <si>
    <t xml:space="preserve">Water resources water trading incentive revenue impact ~ Low RoRE case (post tax adjustment) </t>
  </si>
  <si>
    <t>APP26A006LC</t>
  </si>
  <si>
    <t>Wastewater network plus total revenue impact  ~ Low RoRE case (post tax adjustment)</t>
  </si>
  <si>
    <t>APP26A007LC</t>
  </si>
  <si>
    <t>Bioresources total revenue impact  ~ Low RoRE case (post tax adjustment)</t>
  </si>
  <si>
    <t>APP26A008LC</t>
  </si>
  <si>
    <t>Dummy control total revenue impact  ~ Low RoRE case (post tax adjustment)</t>
  </si>
  <si>
    <t>APP26A009LC</t>
  </si>
  <si>
    <t>Residential retail total revenue impact ~ Low RoRE case (post tax adjustment)</t>
  </si>
  <si>
    <t>APP26A010LC</t>
  </si>
  <si>
    <t>Business retail total revenue impact ~ Low RoRE case (post tax adjustment)</t>
  </si>
  <si>
    <t>APP26A011LC</t>
  </si>
  <si>
    <t>Totex for a high RORE case (post tax adjustment)</t>
  </si>
  <si>
    <t xml:space="preserve">Water network plus expenditure  ~ High RoRE case (post tax adjustment) </t>
  </si>
  <si>
    <t>APP26A012HC</t>
  </si>
  <si>
    <t>Pre tax figure from lines in block C divided by 1 minus corporation tax in line 95.</t>
  </si>
  <si>
    <t>Water network plus water trading export expenditure impact ~ High RoRE case (post tax adjustment)</t>
  </si>
  <si>
    <t>APP26A013HC</t>
  </si>
  <si>
    <t>Uncertainty mechanisms impact (water network plus) ~ High RoRE case (post tax adjustment)</t>
  </si>
  <si>
    <t>APP26A014HC</t>
  </si>
  <si>
    <t xml:space="preserve">Water network plus cost impact  ~ High RoRE case (post tax adjustment) (Net) </t>
  </si>
  <si>
    <t>APP26A015HC</t>
  </si>
  <si>
    <t>Sum of lines 119 and 121.</t>
  </si>
  <si>
    <t>Water resources expenditure ~ High RoRE case (post tax adjustment)</t>
  </si>
  <si>
    <t>APP26A016HC</t>
  </si>
  <si>
    <t>Water resources water trading export expenditure impact ~ High RoRE case (post tax adjustment)</t>
  </si>
  <si>
    <t>APP26A017HC</t>
  </si>
  <si>
    <t>Uncertainty mechanisms impact (water resources) ~ High RoRE case (post tax adjustment)</t>
  </si>
  <si>
    <t>APP26A018HC</t>
  </si>
  <si>
    <t>Water resources cost impact ~ High RoRE case (post tax adjustment) (Net)</t>
  </si>
  <si>
    <t>APP26A019HC</t>
  </si>
  <si>
    <t>Sum of lines 123 and 125.</t>
  </si>
  <si>
    <t xml:space="preserve">Wastewater network plus expenditure ~ High RoRE case (post tax adjustment) </t>
  </si>
  <si>
    <t>APP26A020HC</t>
  </si>
  <si>
    <t>Uncertainty mechanisms impact (wastewater network plus) ~ High RoRE case (post tax adjustment)</t>
  </si>
  <si>
    <t>APP26A021HC</t>
  </si>
  <si>
    <t xml:space="preserve">Wastewater network plus cost impact ~ High RoRE case (post tax adjustment) (Net) </t>
  </si>
  <si>
    <t>APP26A022HC</t>
  </si>
  <si>
    <t>Sum of lines 127 and 128.</t>
  </si>
  <si>
    <t xml:space="preserve">Bioresources expenditure ~ High RoRE case (post tax adjustment) </t>
  </si>
  <si>
    <t>APP26A023HC</t>
  </si>
  <si>
    <t>Uncertainty mechanisms impact (bioresources) ~ High RoRE case (post tax adjustment)</t>
  </si>
  <si>
    <t>APP26A024HC</t>
  </si>
  <si>
    <t>Bioresources cost impact ~ High RoRE case (post tax adjustment) (Net)</t>
  </si>
  <si>
    <t>APP26A025HC</t>
  </si>
  <si>
    <t>Sum of lines 130 and 131.</t>
  </si>
  <si>
    <t xml:space="preserve">Dummy control expenditure ~ High RoRE case (post tax adjustment) </t>
  </si>
  <si>
    <t>APP26A026HC</t>
  </si>
  <si>
    <t>Uncertainty mechanisms impact (dummy control) ~ High RoRE case (post tax adjustment)</t>
  </si>
  <si>
    <t>APP26A027HC</t>
  </si>
  <si>
    <t>Dummy control cost impact ~ High RoRE case (post tax adjustment) (Net)</t>
  </si>
  <si>
    <t>APP26A028HC</t>
  </si>
  <si>
    <t>Sum of lines 133 and 134.</t>
  </si>
  <si>
    <t>Totex for a low RORE case (post tax adjustment)</t>
  </si>
  <si>
    <t xml:space="preserve">Water network plus expenditure  ~ Low RoRE case (post tax adjustment) </t>
  </si>
  <si>
    <t>APP26A012LC</t>
  </si>
  <si>
    <t>Pre tax figure from lines in block D divided by 1 minus corporation tax in line 95.</t>
  </si>
  <si>
    <t>Water network plus water trading export expenditure impact ~ Low RoRE case (post tax adjustment)</t>
  </si>
  <si>
    <t>APP26A013LC</t>
  </si>
  <si>
    <t>Uncertainty mechanisms impact (water network plus) ~ Low RoRE case (post tax adjustment)</t>
  </si>
  <si>
    <t>APP26A014LC</t>
  </si>
  <si>
    <t xml:space="preserve">Water network plus cost impact  ~ Low RoRE case (post tax adjustment) (Net) </t>
  </si>
  <si>
    <t>APP26A015LC</t>
  </si>
  <si>
    <t>Sum of lines 136 and 138.</t>
  </si>
  <si>
    <t>Water resources expenditure ~ Low RoRE case (post tax adjustment)</t>
  </si>
  <si>
    <t>APP26A016LC</t>
  </si>
  <si>
    <t>Water resources water trading export expenditure impact ~ Low RoRE case (post tax adjustment)</t>
  </si>
  <si>
    <t>APP26A017LC</t>
  </si>
  <si>
    <t>Uncertainty mechanisms impact (water resources) ~ Low RoRE case (post tax adjustment)</t>
  </si>
  <si>
    <t>APP26A018LC</t>
  </si>
  <si>
    <t>Water resources cost impact ~ Low RoRE case (post tax adjustment) (Net)</t>
  </si>
  <si>
    <t>APP26A019LC</t>
  </si>
  <si>
    <t>Sum of lines 140 and 142.</t>
  </si>
  <si>
    <t xml:space="preserve">Wastewater network plus expenditure ~ Low RoRE case (post tax adjustment) </t>
  </si>
  <si>
    <t>APP26A020LC</t>
  </si>
  <si>
    <t>Uncertainty mechanisms impact (wastewater network plus) ~ Low RoRE case (post tax adjustment)</t>
  </si>
  <si>
    <t>APP26A021LC</t>
  </si>
  <si>
    <t xml:space="preserve">Wastewater network plus cost impact ~ Low RoRE case (post tax adjustment) (Net) </t>
  </si>
  <si>
    <t>APP26A022LC</t>
  </si>
  <si>
    <t>Sum of lines 144 and 145.</t>
  </si>
  <si>
    <t xml:space="preserve">Bioresources expenditure ~ Low RoRE case (post tax adjustment) </t>
  </si>
  <si>
    <t>APP26A023LC</t>
  </si>
  <si>
    <t>Uncertainty mechanisms impact (bioresources) ~ Low RoRE case (post tax adjustment)</t>
  </si>
  <si>
    <t>APP26A024LC</t>
  </si>
  <si>
    <t>Bioresources cost impact ~ Low RoRE case (post tax adjustment) (Net)</t>
  </si>
  <si>
    <t>APP26A025LC</t>
  </si>
  <si>
    <t>Sum of lines 147 and 148.</t>
  </si>
  <si>
    <t xml:space="preserve">Dummy control expenditure ~ Low RoRE case (post tax adjustment) </t>
  </si>
  <si>
    <t>APP26A026LC</t>
  </si>
  <si>
    <t>Uncertainty mechanisms impact (dummy control) ~ Low RoRE case (post tax adjustment)</t>
  </si>
  <si>
    <t>APP26A027LC</t>
  </si>
  <si>
    <t>Dummy control cost impact ~ Low RoRE case (post tax adjustment) (Net)</t>
  </si>
  <si>
    <t>APP26A028LC</t>
  </si>
  <si>
    <t>Sum of lines 150 and 151.</t>
  </si>
  <si>
    <t>Residential retail for a high RORE case (post tax adjustment)</t>
  </si>
  <si>
    <t>Residential retail cost impact ~ High RoRE case (post tax adjustment)</t>
  </si>
  <si>
    <t>APP26A029HC</t>
  </si>
  <si>
    <t>Pre tax figure from lines in block E divided by 1 minus corporation tax in line 95.</t>
  </si>
  <si>
    <t>Uncertainty mechanisms impact (residential retail) ~ High RoRE case (post tax adjustment)</t>
  </si>
  <si>
    <t>APP26A030HC</t>
  </si>
  <si>
    <t>Residential retail cost impact ~ High RoRE case (post tax adjustment) (Net)</t>
  </si>
  <si>
    <t>APP26A031HC</t>
  </si>
  <si>
    <t>Sum of lines 153 and 154.</t>
  </si>
  <si>
    <t>Residential retail for a low RORE case (post tax adjustment)</t>
  </si>
  <si>
    <t>Residential retail cost impact ~ Low RoRE case (post tax adjustment)</t>
  </si>
  <si>
    <t>APP26A029LC</t>
  </si>
  <si>
    <t>Pre tax figure from lines in block F divided by 1 minus corporation tax in line 95.</t>
  </si>
  <si>
    <t>Uncertainty mechanisms impact (residential retail) ~ Low RoRE case (post tax adjustment)</t>
  </si>
  <si>
    <t>APP26A030LC</t>
  </si>
  <si>
    <t>Residential retail cost impact ~ Low RoRE case (post tax adjustment) (Net)</t>
  </si>
  <si>
    <t>APP26A031LC</t>
  </si>
  <si>
    <t>Sum of lines 156 and 157.</t>
  </si>
  <si>
    <t>Business retail for a high RORE case (post tax adjustment)</t>
  </si>
  <si>
    <t>Business retail cost impact ~ High RoRE case (post tax adjustment)</t>
  </si>
  <si>
    <t>APP26A032HC</t>
  </si>
  <si>
    <t>Pre tax figure from line in block G divided by 1 minus corporation tax in line 95.</t>
  </si>
  <si>
    <t>Business retail for a low RORE case (post tax adjustment)</t>
  </si>
  <si>
    <t>Business retail cost impact ~ Low RoRE case (post tax adjustment)</t>
  </si>
  <si>
    <t>APP26A032LC</t>
  </si>
  <si>
    <t>Pre tax figure from line in block H divided by 1 minus corporation tax in line 95.</t>
  </si>
  <si>
    <t>ODI for a high RORE case (post tax adjustment)</t>
  </si>
  <si>
    <t>Total water network plus outcome delivery incentives (ODI) impact ~ High RoRE case (post tax adjustment)</t>
  </si>
  <si>
    <t>APP26A033HC</t>
  </si>
  <si>
    <t>Pre tax figure from lines in block I divided by 1 minus corporation tax in line 95.</t>
  </si>
  <si>
    <t>Total water resources outcome delivery incentives (ODI) impact ~ High RoRE case (post tax adjustment)</t>
  </si>
  <si>
    <t>APP26A034HC</t>
  </si>
  <si>
    <t>Total wastewater network plus outcome delivery incentives (ODI) impact ~ High RoRE case (post tax adjustment)</t>
  </si>
  <si>
    <t>APP26A035HC</t>
  </si>
  <si>
    <t>Total bioresources outcome delivery incentives (ODI) impact ~ High RoRE case (post tax adjustment)</t>
  </si>
  <si>
    <t>APP26A036HC</t>
  </si>
  <si>
    <t>Total dummy control outcome delivery incentives (ODI) impact ~ High RoRE case (post tax adjustment)</t>
  </si>
  <si>
    <t>APP26A037HC</t>
  </si>
  <si>
    <t>Total residential retail outcome delivery incentives (ODI) impact  ~ High RoRE case (post tax adjustment)</t>
  </si>
  <si>
    <t>APP26A038HC</t>
  </si>
  <si>
    <t>ODI for a low RORE case (post tax adjustment)</t>
  </si>
  <si>
    <t>Total water network plus outcome delivery incentives (ODI) impact ~ Low RoRE case (post tax adjustment)</t>
  </si>
  <si>
    <t>APP26A033LC</t>
  </si>
  <si>
    <t>Pre tax figure from lines in block J divided by 1 minus corporation tax in line 95.</t>
  </si>
  <si>
    <t>Total water resources outcome delivery incentives (ODI) impact ~ Low RoRE case (post tax adjustment)</t>
  </si>
  <si>
    <t>APP26A034LC</t>
  </si>
  <si>
    <t>Total wastewater network plus outcome delivery incentives (ODI) impact ~ Low RoRE case (post tax adjustment)</t>
  </si>
  <si>
    <t>APP26A035LC</t>
  </si>
  <si>
    <t>Total bioresources outcome delivery incentives (ODI) impact ~ Low RoRE case (post tax adjustment)</t>
  </si>
  <si>
    <t>APP26A036LC</t>
  </si>
  <si>
    <t>Total dummy control outcome delivery incentives (ODI) impact ~ Low RoRE case (post tax adjustment)</t>
  </si>
  <si>
    <t>APP26A037LC</t>
  </si>
  <si>
    <t>Total residential retail outcome delivery incentives (ODI) impact  ~ Low RoRE case (post tax adjustment)</t>
  </si>
  <si>
    <t>APP26A038LC</t>
  </si>
  <si>
    <t>WaterworCX  for a high RORE case (post tax adjustment)</t>
  </si>
  <si>
    <t>C-MeX impact residential retail ~ High RoRE case (post tax adjustment)</t>
  </si>
  <si>
    <t>APP26A039HC</t>
  </si>
  <si>
    <t>Pre tax figure from lines in block K divided by 1 minus corporation tax in line 95.</t>
  </si>
  <si>
    <t>D-MeX impact water network plus ~ High RoRE case (post tax adjustment)</t>
  </si>
  <si>
    <t>APP26A040HC</t>
  </si>
  <si>
    <t>D-MeX impact wastewater network plus ~ High RoRE case (post tax adjustment)</t>
  </si>
  <si>
    <t>APP26A041HC</t>
  </si>
  <si>
    <t>WaterworCX  for a low RORE case (post tax adjustment)</t>
  </si>
  <si>
    <t>C-MeX impact residential retail ~ Low RoRE case (post tax adjustment)</t>
  </si>
  <si>
    <t>APP26A039LC</t>
  </si>
  <si>
    <t>Pre tax figure from lines in block L divided by 1 minus corporation tax in line 95.</t>
  </si>
  <si>
    <t>D-MeX impact water network plus ~ Low RoRE case (post tax adjustment)</t>
  </si>
  <si>
    <t>APP26A040LC</t>
  </si>
  <si>
    <t>D-MeX impact wastewater network plus ~ Low RoRE case (post tax adjustment)</t>
  </si>
  <si>
    <t>APP26A041LC</t>
  </si>
  <si>
    <t>Financing performance ~ cost of new debt for a high RORE case (post tax adjustment)</t>
  </si>
  <si>
    <t>Water network plus financing impact ~ High RoRE case (post tax adjustment)</t>
  </si>
  <si>
    <t>APP26A042HC</t>
  </si>
  <si>
    <t>Pre tax figure from lines in block M divided by 1 minus corporation tax in line 95.</t>
  </si>
  <si>
    <t>Water resources financing impact  ~ High RoRE case (post tax adjustment)</t>
  </si>
  <si>
    <t>APP26A043HC</t>
  </si>
  <si>
    <t>Wastewater network plus financing impact  ~ High RoRE case (post tax adjustment)</t>
  </si>
  <si>
    <t>APP26A044HC</t>
  </si>
  <si>
    <t>Bioresources financing impact  ~ High RoRE case (post tax adjustment)</t>
  </si>
  <si>
    <t>APP26A045HC</t>
  </si>
  <si>
    <t>Dummy control financing impact  ~ High RoRE case (post tax adjustment)</t>
  </si>
  <si>
    <t>APP26A046HC</t>
  </si>
  <si>
    <t>Financing performance ~ cost of new debt for a low RORE case (post tax adjustment)</t>
  </si>
  <si>
    <t>Water network plus financing impact ~ Low RoRE case (post tax adjustment)</t>
  </si>
  <si>
    <t>APP26A042LC</t>
  </si>
  <si>
    <t>Pre tax figure from lines in block N divided by 1 minus corporation tax in line 95.</t>
  </si>
  <si>
    <t>Water resources financing impact  ~ Low RoRE case (post tax adjustment)</t>
  </si>
  <si>
    <t>APP26A043LC</t>
  </si>
  <si>
    <t>Wastewater network plus financing impact  ~ Low RoRE case (post tax adjustment)</t>
  </si>
  <si>
    <t>APP26A044LC</t>
  </si>
  <si>
    <t>Bioresources financing impact  ~ Low RoRE case (post tax adjustment)</t>
  </si>
  <si>
    <t>APP26A045LC</t>
  </si>
  <si>
    <t>Dummy control financing impact  ~ Low RoRE case (post tax adjustment)</t>
  </si>
  <si>
    <t>APP26A046LC</t>
  </si>
  <si>
    <t>App26 guidance and line definitions</t>
  </si>
  <si>
    <t>Blocks A and B Revenue for a high and low RORE case (pre tax adjustment)</t>
  </si>
  <si>
    <t>1,12</t>
  </si>
  <si>
    <t>Water network plus total revenue impact: Scenario impact on annual water network plus revenue before tax - excluding impact of incentive adjustments (including those for Water trading). The sign convention is that outperformance against the base case should be positive and underperformance negative.</t>
  </si>
  <si>
    <t>2,13</t>
  </si>
  <si>
    <t xml:space="preserve">Water network plus water trading export revenue impact. This line should reflect the incremental revenue due to changes in water exports resulting from the scenario. The sign convention is that outperformance against the base case should be positive and underperformance negative. </t>
  </si>
  <si>
    <t>3,14</t>
  </si>
  <si>
    <t>4,15</t>
  </si>
  <si>
    <t>Water resources total revenue impact: Scenario impact on annual water resources revenue before tax - excluding impact of incentive adjustments (including those for Water trading). The sign convention is that outperformance against the base case should be positive and underperformance negative.</t>
  </si>
  <si>
    <t>5,16</t>
  </si>
  <si>
    <t>Water resources water trading export revenue impact. This line should reflect the incremental revenue due to changes in water exports resulting from the scenario  The sign convention is that outperformance against the base case should be positive and underperformance negative.</t>
  </si>
  <si>
    <t>6,17</t>
  </si>
  <si>
    <t xml:space="preserve">Water resources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</si>
  <si>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7,18</t>
  </si>
  <si>
    <t>Wastewater network plus total revenue impact: Scenario impact on annual Wastewater network plus revenue before tax - excluding impact of incentive adjustments. The sign convention is that outperformance against the base case should be positive and underperformance negative.</t>
  </si>
  <si>
    <t>8,19</t>
  </si>
  <si>
    <t>Bioresources total revenue impact: Scenario impact on annual bioresources water revenue before tax  - excluding impact of incentive adjustments. The sign convention is that outperformance against the base case should be positive and underperformance negative.</t>
  </si>
  <si>
    <t>9, 20</t>
  </si>
  <si>
    <t>Dummy control revenue</t>
  </si>
  <si>
    <t>10,21</t>
  </si>
  <si>
    <t>Residential retail total revenue impact: Scenario impact on annual Residential retail revenue - excluding impact of incentive adjustments. The sign convention is that outperformance against the base case should be positive and underperformance negative.</t>
  </si>
  <si>
    <t>11,22</t>
  </si>
  <si>
    <t>Business retail total revenue impact: Scenario impact on annual Business retail revenue  - excluding impact of incentive adjustments. The sign convention is that outperformance against the base case should be positive and underperformance negative</t>
  </si>
  <si>
    <t>Blocks C and D totex for a high and low RORE case (pre tax adjustment)</t>
  </si>
  <si>
    <t>23,40</t>
  </si>
  <si>
    <r>
      <t xml:space="preserve">Water network plus total expenditure (Totex) impact: Scenario impact on annual 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23 includes App26 line 24. App26 line 40 includes App26 line 41</t>
    </r>
    <r>
      <rPr>
        <sz val="10"/>
        <rFont val="Arial"/>
        <family val="2"/>
      </rPr>
      <t xml:space="preserve">. </t>
    </r>
  </si>
  <si>
    <t>24, 41</t>
  </si>
  <si>
    <t>Water network plus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</si>
  <si>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25, 42</t>
  </si>
  <si>
    <t xml:space="preserve">Uncertainty Mechanisms impact (Water network plus): Scenario impact on the amount that is recovered under the proposed uncertainty mechanisms, such as notified items, change protocols, etc for 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should be done in the financial model   </t>
  </si>
  <si>
    <t>26, 43</t>
  </si>
  <si>
    <t>Water network plus cost impact  ~ High RoRE case (pre tax adjustment)  - calculated cell.</t>
  </si>
  <si>
    <t>27, 44</t>
  </si>
  <si>
    <r>
      <t xml:space="preserve">Water resources total expenditure (Totex) impact: Scenario impact on annual water resources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r>
    <r>
      <rPr>
        <sz val="10"/>
        <color rgb="FF0078C9"/>
        <rFont val="Arial"/>
        <family val="2"/>
      </rPr>
      <t>App26 line 27 includes App26 line 28. App26 line 44 includes App26 line 45</t>
    </r>
    <r>
      <rPr>
        <sz val="10"/>
        <rFont val="Arial"/>
        <family val="2"/>
      </rPr>
      <t>.</t>
    </r>
  </si>
  <si>
    <t>28, 45</t>
  </si>
  <si>
    <t>Water resources water trading export expenditure impact. This should reflect the incremental expenditure on export schemes resulting from the scenario.  Sign conventions are an increase in expenditure against the base case should be entered as a negative number, a decrease should have a positive sign.</t>
  </si>
  <si>
    <t>29, 46</t>
  </si>
  <si>
    <t xml:space="preserve">Uncertainty Mechanisms impact (Water resources): Scenario impact on the amount that is recovered under the proposed uncertainty mechanisms, such as notified items, change protocols, etc for Water 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This figure should not include an adjustment for the Totex cost sharing rate. This adjustment, if required, can be done in the financial model.    </t>
  </si>
  <si>
    <t>30, 47</t>
  </si>
  <si>
    <t>Water resources cost impact ~ High and Low RoRE case (pre tax adjustment) - calculated cell.</t>
  </si>
  <si>
    <t>31, 48</t>
  </si>
  <si>
    <t xml:space="preserve">Wastewater network plus total expenditure (Totex) impact: Scenario impact on annual Wastewater network plus expenditure (Totex). The sign conventions are that an outperformance against base Totex (high RoRE case) should be entered as a positive number, an underperformance (low RoRE case), should have a negative sign. The figure entered should be before the application of the Totex cost sharing rate i.e. the total gross impact of the scenario on Totex.  </t>
  </si>
  <si>
    <t>32, 49</t>
  </si>
  <si>
    <t xml:space="preserve">Uncertainty Mechanisms impact (Wastewater network plus): Scenario impact on the amount that is recovered under the proposed uncertainty mechanisms, such as notified items, change protocols, etc for Wastewater.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case).This figure should not include an adjustment for the Totex cost sharing rate. This adjustment, if required, can be done in the financial model.    </t>
  </si>
  <si>
    <t>33, 50</t>
  </si>
  <si>
    <t>Wastewater network plus cost impact ~ High and Low RoRE case (pre tax adjustment) - calculated cell.</t>
  </si>
  <si>
    <t>34, 51</t>
  </si>
  <si>
    <t xml:space="preserve">Bioresources total expenditure (Totex) impact: Scenario impact on annual bioresources water expenditure (Totex). The sign conventions are that an outperformance against base Totex (high RoRE case) should be entered as a positive number, an underperformance (low RoRE case) should have a negative sign.   </t>
  </si>
  <si>
    <t>35, 52</t>
  </si>
  <si>
    <t xml:space="preserve">Uncertainty Mechanisms impact (bioresources): Scenario impact on the amount that is recovered under the proposed uncertainty mechanisms, such as notified items, change protocols, etc for bioresources. The impact should be recorded in the year where the corresponding expenditure is recorded.  The sign conventions should be opposite to those used in the Totex line. If the Totex number is positive (high RoRE case) then the impact of the uncertainty mechanism should have a negative sign and a positive sign if the Totex number is negative (low RoRE case)    </t>
  </si>
  <si>
    <t>36, 53</t>
  </si>
  <si>
    <t>Bioresources cost impact ~ High and Low RoRE  (pre tax adjustment) - calculated cell.</t>
  </si>
  <si>
    <t>37, 54</t>
  </si>
  <si>
    <t xml:space="preserve">Dummy control expenditure ~ High and Low RoRE cases (pre tax adjustment) </t>
  </si>
  <si>
    <t>38, 55</t>
  </si>
  <si>
    <t>Uncertainty mechanisms impact (dummy control) ~ High and Low RoRE cases (pre tax adjustment)</t>
  </si>
  <si>
    <t>39, 56</t>
  </si>
  <si>
    <t>Dummy control cost impact ~ High and Low RoRE cases (pre tax adjustment) - calculated cell.</t>
  </si>
  <si>
    <t>Blocks E and F Residential retail for a high and low RORE case (pre tax adjustment)</t>
  </si>
  <si>
    <t>57, 60</t>
  </si>
  <si>
    <t>Residential retail cost impact: Scenario impact on total Residential retail costs. This should include both operating expenditure incurred and depreciation. Sign convention is the same as for Totex: outperformance is positive and underperformance negative.</t>
  </si>
  <si>
    <t>58, 61</t>
  </si>
  <si>
    <t xml:space="preserve">Uncertainty Mechanisms impact (Residential retail) Scenario impact on the amount that is recovered under the proposed uncertainty mechanisms, such as notified items, change protocols, etc for retail. The impact should be recorded in the year where the corresponding expenditure is recorded. The sign conventions should be opposite to those used in the Residential retail operating expendituire line. If the operating expenditure number is positive (high RoRE case) then the impact of the uncertainty mechanism should have a negative sign and a positive sign if the operating expenditure number is negative (low RoRE case).    </t>
  </si>
  <si>
    <t>59, 62</t>
  </si>
  <si>
    <t xml:space="preserve">Residential retail cost impact - calculated field </t>
  </si>
  <si>
    <t>Blocks G and H Business retail for a high and low RORE case (pre tax adjustment)</t>
  </si>
  <si>
    <t>63, 64</t>
  </si>
  <si>
    <t xml:space="preserve">Business retail cost impact. Scenario impact on Business retail costs. This should include both operating expenditure incurred and depreciation. Sign convention is the same as for Totex: outperformance is positive and underperformance negative. </t>
  </si>
  <si>
    <t>Blocks I and J ODI for a high and low RORE case (pre tax adjustment)</t>
  </si>
  <si>
    <t>65, 71</t>
  </si>
  <si>
    <t xml:space="preserve">Total 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</si>
  <si>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66, 72</t>
  </si>
  <si>
    <t xml:space="preserve">Total water 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</si>
  <si>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67, 73</t>
  </si>
  <si>
    <t xml:space="preserve">Total wastewater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</si>
  <si>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68, 74</t>
  </si>
  <si>
    <t xml:space="preserve">Total bioresources network plus outcome delivery incentives (ODI) impact excluding impact of C-MeX and D-MeX. The change in financial outperformance payments/underperformance penalties associated with the company's proposed ODIs water resulting from the scenario impact. The outperformance payments/underperformance penalties impact should be recorded in the year in which it is earned/incurred (rather than when it is paid). This line will be populated using a statistically suitable approach to aggregating the data entered by companies in the table App1 - see guidance document for further information. Outperformance payments should be entered as positive values and underperformance penalties as negative values. </t>
  </si>
  <si>
    <t>69, 75</t>
  </si>
  <si>
    <t>Total dummy control outcome delivery incentives (ODI) impact excluding impact of C-MeX and D-MeX ~ High and Low RoRE cases (pre tax adjustment)</t>
  </si>
  <si>
    <t>70, 76</t>
  </si>
  <si>
    <t>Total residential retail outcome delivery incentives (ODI) impact excluding impact of C-MeX and D-MeX. The change in financial reward/penalty associated with the company's proposed ODIs resulting from the scenario impact. The reward/penalty impact should be recorded in the year in which it is earned/incurred (rather than when it is paid). Outperformance payments should be entered as positive values and underperformance penalties as negative values.</t>
  </si>
  <si>
    <t>Blocks K and L WaterworCX  for a high and low RORE case (pre tax adjustment)</t>
  </si>
  <si>
    <t>77, 80</t>
  </si>
  <si>
    <t xml:space="preserve">C-MeX impact: The change in the financial outperformance payment/underperformance penalty associated with the company's performance against the C-Mex (customer) measure due to the scenario impact. The outperformance payment/underperformance penalty should be recorded in the year in which it is earned/incurred rather than paid. Outperformance payments should be entered as positive values and underperformance penalties as negative values.  </t>
  </si>
  <si>
    <t>78, 81
79, 82</t>
  </si>
  <si>
    <t xml:space="preserve">D-MeX impact: The change in the financial outperformance payment/underperformance penalty associated with the company's performance against the D-Mex (Developer) measure due to the scenario impact. This is split into two parts: performance against network plus water and wastewater. The outperformance payment/underperformance penalty should be recorded in the year in which it is earned/incurred rather than paid. Outperformance payments should be entered as positive values and underperformance penalties as negative values.   </t>
  </si>
  <si>
    <t>Blocks M and N Financing performance ~ cost of new debt for a high and low RORE case (pre tax adjustment)</t>
  </si>
  <si>
    <t>83, 88</t>
  </si>
  <si>
    <t>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</si>
  <si>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84, 89</t>
  </si>
  <si>
    <t>Water resources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</si>
  <si>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85, 90</t>
  </si>
  <si>
    <t>WasteWater network plus financing impact. The incremental interest expense incurred by the company net of the adjustment for the cost of debt indexation mechanism, calculated on a notional basis. The sign conventions are that an outperformance against base interest expense (high RoRE case) should be entered as a positive number, an underperformance (low RoRE case), should have a negative sign.</t>
  </si>
  <si>
    <t>86, 91</t>
  </si>
  <si>
    <t>Bioresources financing impact. The incremental interest expense incurred by the company net of adjustment for cost of debt indexation mechanism, calculated on a notional basis. The sign conventions are that an outperformance against base interest expense (high RoRE case) should be entered as a positive number, an underperformance (low RoRE case), should have a negative sign.</t>
  </si>
  <si>
    <t>87, 92</t>
  </si>
  <si>
    <t>Dummy control financing impact.</t>
  </si>
  <si>
    <t>93, 94</t>
  </si>
  <si>
    <r>
      <t xml:space="preserve">Corporation tax and dummy control tax rates to be used to adjust pre tax figures in blocks A to N. Corporation tax copied from </t>
    </r>
    <r>
      <rPr>
        <sz val="10"/>
        <color rgb="FF0078C9"/>
        <rFont val="Arial"/>
        <family val="2"/>
      </rPr>
      <t>App29 line 88</t>
    </r>
    <r>
      <rPr>
        <sz val="10"/>
        <rFont val="Arial"/>
        <family val="2"/>
      </rPr>
      <t>.</t>
    </r>
  </si>
  <si>
    <t xml:space="preserve">Price base </t>
  </si>
  <si>
    <t>App29 - Wholesale tax</t>
  </si>
  <si>
    <t>Brought forward capital allowance pool ~ General 18%</t>
  </si>
  <si>
    <t>Brought forward capital allowance 18% ~ Water resources</t>
  </si>
  <si>
    <t>APP290001</t>
  </si>
  <si>
    <t>Brought forward capital allowance 18% ~ Water network plus</t>
  </si>
  <si>
    <t>APP290002</t>
  </si>
  <si>
    <t>Brought forward capital allowance 18% ~ Wastewater network plus</t>
  </si>
  <si>
    <t>APP290003</t>
  </si>
  <si>
    <t>Brought forward capital allowance 18% ~ Bioresources</t>
  </si>
  <si>
    <t>APP290004</t>
  </si>
  <si>
    <t>Brought forward capital allowance 18% ~ Dummy control</t>
  </si>
  <si>
    <t>Total brought forward capital allowance pool ~ General 18%</t>
  </si>
  <si>
    <t>APP290006</t>
  </si>
  <si>
    <t>New capital expenditure</t>
  </si>
  <si>
    <t>Proportion of new capital expenditure qualifying for the general (18%) pool ~ Water resources</t>
  </si>
  <si>
    <t>APP290013</t>
  </si>
  <si>
    <t>Proportion of new capital expenditure not qualifying for capital allowances ~ Water resources</t>
  </si>
  <si>
    <t>APP290015</t>
  </si>
  <si>
    <t>Proportion of new capital expenditure qualifying for a full deduction in the year ~ Water resources</t>
  </si>
  <si>
    <t>APP290016</t>
  </si>
  <si>
    <t>Proportion of new capital expenditure qualifying for a tax deduction based on depreciation ~ Water resources</t>
  </si>
  <si>
    <t>APP290017</t>
  </si>
  <si>
    <t>Total proportion of new capital expenditure ~ Water resources</t>
  </si>
  <si>
    <t>APP290018</t>
  </si>
  <si>
    <t>Must equal 100%</t>
  </si>
  <si>
    <t>Proportion of new capital expenditure qualifying for the general (18%) pool ~ Water network plus</t>
  </si>
  <si>
    <t>APP290019</t>
  </si>
  <si>
    <t>Proportion of new capital expenditure not qualifying for capital allowances ~ Water network plus</t>
  </si>
  <si>
    <t>APP290021</t>
  </si>
  <si>
    <t>Proportion of new capital expenditure qualifying for a full deduction in the year ~ Water network plus</t>
  </si>
  <si>
    <t>APP290022</t>
  </si>
  <si>
    <t>Proportion of new capital expenditure qualifying for a tax deduction based on depreciation ~ Water network plus</t>
  </si>
  <si>
    <t>APP290023</t>
  </si>
  <si>
    <t>Total proportion of new capital expenditure ~ Water network plus</t>
  </si>
  <si>
    <t>APP290024</t>
  </si>
  <si>
    <t>Proportion of new capital expenditure qualifying for the general (18%) pool ~ Wastewater network plus</t>
  </si>
  <si>
    <t>APP290025</t>
  </si>
  <si>
    <t>Proportion of new capital expenditure not qualifying for capital allowances ~ Wastewater network plus</t>
  </si>
  <si>
    <t>APP290027</t>
  </si>
  <si>
    <t>Proportion of new capital expenditure qualifying for a full deduction in the year ~ Wastewater network plus</t>
  </si>
  <si>
    <t>APP290028</t>
  </si>
  <si>
    <t>Proportion of new capital expenditure qualifying for a tax deduction based on depreciation ~ Wastewater network plus</t>
  </si>
  <si>
    <t>APP290029</t>
  </si>
  <si>
    <t>Total proportion of new capital expenditure ~ Wastewater network plus</t>
  </si>
  <si>
    <t>APP290030</t>
  </si>
  <si>
    <t>Must equal 100% (or 0% for a water only company).</t>
  </si>
  <si>
    <t>Proportion of new capital expenditure qualifying for the general (18%) pool ~ Bioresources</t>
  </si>
  <si>
    <t>APP290031</t>
  </si>
  <si>
    <t>Proportion of new capital expenditure not qualifying for capital allowances ~ Bioresources</t>
  </si>
  <si>
    <t>APP290033</t>
  </si>
  <si>
    <t>Proportion of new capital expenditure qualifying for a full deduction in the year ~ Bioresources</t>
  </si>
  <si>
    <t>APP290034</t>
  </si>
  <si>
    <t>Proportion of new capital expenditure qualifying for a tax deduction based on depreciation ~ Bioresources</t>
  </si>
  <si>
    <t>APP290035</t>
  </si>
  <si>
    <t>Total proportion of new capital expenditure ~ Bioresources</t>
  </si>
  <si>
    <t>APP290036</t>
  </si>
  <si>
    <t>Proportion of new capital expenditure qualifying for the general (18%) pool ~ Dummy control</t>
  </si>
  <si>
    <t>APP290037</t>
  </si>
  <si>
    <t>Proportion of new capital expenditure not qualifying for capital allowances ~ Dummy control</t>
  </si>
  <si>
    <t>APP290039</t>
  </si>
  <si>
    <t>Proportion of new capital expenditure qualifying for a full deduction in the year ~ Dummy control</t>
  </si>
  <si>
    <t>APP290040</t>
  </si>
  <si>
    <t>Proportion of new capital expenditure qualifying for a tax deduction based on depreciation ~ Dummy control</t>
  </si>
  <si>
    <t>APP290041</t>
  </si>
  <si>
    <t>Total proportion of new capital expenditure ~ Dummy control</t>
  </si>
  <si>
    <t>APP290042</t>
  </si>
  <si>
    <t>Must equal 100% or 0%.</t>
  </si>
  <si>
    <t>Disallowable expenditure</t>
  </si>
  <si>
    <t>P&amp;L expenditure not allowable as a deduction from taxable trading profits ~ Water resources</t>
  </si>
  <si>
    <t>A3009WR</t>
  </si>
  <si>
    <t>P&amp;L expenditure not allowable as a deduction from taxable trading profits ~ Water network plus</t>
  </si>
  <si>
    <t>P&amp;L expenditure not allowable as a deduction from taxable trading profits ~ Wastewater network plus</t>
  </si>
  <si>
    <t>P&amp;L expenditure not allowable as a deduction from taxable trading profits ~ Bioresources</t>
  </si>
  <si>
    <t>A3016BIO</t>
  </si>
  <si>
    <t>P&amp;L expenditure not allowable as a deduction from taxable trading profits ~ Dummy control</t>
  </si>
  <si>
    <t>A3016DMY</t>
  </si>
  <si>
    <t>P&amp;L expenditure relating to renewals not allowable as a deduction from taxable trading profits ~ Water resources</t>
  </si>
  <si>
    <t>APP290043</t>
  </si>
  <si>
    <t>P&amp;L expenditure relating to renewals not allowable as a deduction from taxable trading profits ~ Water network plus</t>
  </si>
  <si>
    <t>APP290044</t>
  </si>
  <si>
    <t>P&amp;L expenditure relating to renewals not allowable as a deduction from taxable trading profits ~ Wastewater network plus</t>
  </si>
  <si>
    <t>APP290045</t>
  </si>
  <si>
    <t>P&amp;L expenditure relating to renewals not allowable as a deduction from taxable trading profits ~ Bioresources</t>
  </si>
  <si>
    <t>APP290046</t>
  </si>
  <si>
    <t>P&amp;L expenditure relating to renewals not allowable as a deduction from taxable trading profits ~ Dummy control</t>
  </si>
  <si>
    <t>APP290047</t>
  </si>
  <si>
    <t>Change in general provisions ~ Water resources</t>
  </si>
  <si>
    <t>A3010WR</t>
  </si>
  <si>
    <t>Change in general provisions ~ Water network plus</t>
  </si>
  <si>
    <t>Change in general provisions ~ Wastewater network plus</t>
  </si>
  <si>
    <t>Change in general provisions ~ Bioresources</t>
  </si>
  <si>
    <t>A3017BIO</t>
  </si>
  <si>
    <t>Change in general provisions ~ Dummy control</t>
  </si>
  <si>
    <t>A3017DMY</t>
  </si>
  <si>
    <t>Allowable expenditure</t>
  </si>
  <si>
    <t>Allowable depreciation on capitalised revenue expenditure (infra &amp; non-infra) ~ Water resources</t>
  </si>
  <si>
    <t>APP290048</t>
  </si>
  <si>
    <t>Allowable depreciation on capitalised revenue expenditure (infra &amp; non-infra) ~ Water network plus</t>
  </si>
  <si>
    <t>APP290049</t>
  </si>
  <si>
    <t>Allowable depreciation on capitalised revenue expenditure (infra &amp; non-infra) ~ Wastewater network plus</t>
  </si>
  <si>
    <t>APP290050</t>
  </si>
  <si>
    <t>Allowable depreciation on capitalised revenue expenditure (infra &amp; non-infra) ~ Bioresources</t>
  </si>
  <si>
    <t>APP290051</t>
  </si>
  <si>
    <t>Allowable depreciation on capitalised revenue expenditure (infra &amp; non-infra) ~ Dummy control</t>
  </si>
  <si>
    <t>APP290052</t>
  </si>
  <si>
    <t>Finance lease depreciation ~ Water resources</t>
  </si>
  <si>
    <t>A3012WR</t>
  </si>
  <si>
    <t>Finance lease depreciation ~ Water network plus</t>
  </si>
  <si>
    <t>Finance lease depreciation ~ Wastewater network plus</t>
  </si>
  <si>
    <t>Finance lease depreciation ~ Bioresources</t>
  </si>
  <si>
    <t>A3019BIO</t>
  </si>
  <si>
    <t>Finance lease depreciation ~ Dummy control</t>
  </si>
  <si>
    <t>A3019DMY</t>
  </si>
  <si>
    <t>Other taxable income</t>
  </si>
  <si>
    <t>Grants and contributions taxable on receipt ~ Water resources</t>
  </si>
  <si>
    <t>A3014WR</t>
  </si>
  <si>
    <t>Grants and contributions taxable on receipt ~ Water network plus</t>
  </si>
  <si>
    <t>Grants and contributions taxable on receipt ~ Wastewater network plus</t>
  </si>
  <si>
    <t>Grants and contributions taxable on receipt ~ Bioresources</t>
  </si>
  <si>
    <t>A3021BIO</t>
  </si>
  <si>
    <t>Grants and contributions taxable on receipt ~ Dummy control</t>
  </si>
  <si>
    <t>A3021DMY</t>
  </si>
  <si>
    <t>Amortisation on grants and contributions ~ Water resources</t>
  </si>
  <si>
    <t>A3027WR</t>
  </si>
  <si>
    <t>Amortisation on grants and contributions ~ Water network plus</t>
  </si>
  <si>
    <t>Amortisation on grants and contributions ~ Wastewater network plus</t>
  </si>
  <si>
    <t>Amortisation on grants and contributions ~ Bioresources</t>
  </si>
  <si>
    <t>A3026BIO</t>
  </si>
  <si>
    <t>Amortisation on grants and contributions ~ Dummy control</t>
  </si>
  <si>
    <t>A3026DMY</t>
  </si>
  <si>
    <t>Other adjustments to taxable profits ~ Water resources</t>
  </si>
  <si>
    <t>A3015WR</t>
  </si>
  <si>
    <t>Other adjustments to taxable profits ~ Water network plus</t>
  </si>
  <si>
    <t>Other adjustments to taxable profits ~ Wastewater network plus</t>
  </si>
  <si>
    <t>Other adjustments to taxable profits ~ Bioresources</t>
  </si>
  <si>
    <t>A3022BIO</t>
  </si>
  <si>
    <t>Other adjustments to taxable profits ~ Dummy control</t>
  </si>
  <si>
    <t>A3022DMY</t>
  </si>
  <si>
    <t>Brought forward losses</t>
  </si>
  <si>
    <t>Brought forward losses ~ Water resources</t>
  </si>
  <si>
    <t>A3024WR</t>
  </si>
  <si>
    <t>Brought forward losses ~ Water network plus</t>
  </si>
  <si>
    <t>Brought forward losses ~ Wastewater network plus</t>
  </si>
  <si>
    <t>Brought forward losses ~ Bioresources</t>
  </si>
  <si>
    <t>A3025BIO</t>
  </si>
  <si>
    <t>Brought forward losses ~ Dummy control</t>
  </si>
  <si>
    <t>A3025DMY</t>
  </si>
  <si>
    <t>Statutory corporation tax rate</t>
  </si>
  <si>
    <t>App29 guidance and line definitions</t>
  </si>
  <si>
    <t xml:space="preserve">Balance carried forward on the capital allowances pool as at base year balance sheet date for water resources capital assets with a UEL of less than 25 years. </t>
  </si>
  <si>
    <t xml:space="preserve">Balance carried forward on the capital allowances pool as at base year balance sheet date for water network plus capital assets with a UEL of less than 25 years. </t>
  </si>
  <si>
    <t xml:space="preserve">Balance carried forward on the capital allowances pool as at base year balance sheet date for wastewater network plus capital assets with a UEL of less than 25 years. </t>
  </si>
  <si>
    <t xml:space="preserve">Balance carried forward on the capital allowances pool as at base year balance sheet date for bioresources capital assets with a UEL of less than 25 years. </t>
  </si>
  <si>
    <t xml:space="preserve">Balance carried forward on the capital allowances pool as at base year balance sheet date for dummy control capital assets with a UEL of less than 25 years. </t>
  </si>
  <si>
    <r>
      <t xml:space="preserve">Total brought forward capital allowance pool ~ General 18%. Equals sum of </t>
    </r>
    <r>
      <rPr>
        <sz val="10"/>
        <color rgb="FF0078C9"/>
        <rFont val="Arial"/>
        <family val="2"/>
      </rPr>
      <t>App29 lines lines 1-5</t>
    </r>
    <r>
      <rPr>
        <sz val="10"/>
        <rFont val="Arial"/>
        <family val="2"/>
      </rPr>
      <t>.</t>
    </r>
  </si>
  <si>
    <t xml:space="preserve">Balance carried forward on the capital allowances pool as at base year balance sheet date for water resources capital assets with a UEL of greater than 25 years. </t>
  </si>
  <si>
    <t xml:space="preserve">Balance carried forward on the capital allowances pool as at base year balance sheet date for water network plus capital assets with a UEL of greater than 25 years. </t>
  </si>
  <si>
    <t xml:space="preserve">Balance carried forward on the capital allowances pool as at base year balance sheet date for wastewater network plus capital assets with a UEL of greater than 25 years. </t>
  </si>
  <si>
    <t xml:space="preserve">Balance carried forward on the capital allowances pool as at base year balance sheet date for bioresources capital assets with a UEL of greater than 25 years. </t>
  </si>
  <si>
    <t xml:space="preserve">Balance carried forward on the capital allowances pool as at base year balance sheet date for dummy control capital assets with a UEL of greater than 25 years. </t>
  </si>
  <si>
    <t>Proportion of new capital expenditure qualifying for the general capital allowance pool ~ water resources.</t>
  </si>
  <si>
    <t>Proportion of new capital expenditure qualifying for the general pool ~ Water Resources</t>
  </si>
  <si>
    <t>Proportion of new capital expenditure qualifying for the longlife capital allowance pool ~ water resources.</t>
  </si>
  <si>
    <t>Proportion of new capital expenditure qualifying for the longlife pool ~ Water Resources</t>
  </si>
  <si>
    <t>Proportion of new capital expenditure not qualifying for any capital allowances ~ water resources.</t>
  </si>
  <si>
    <t>Proportion of new capital expenditure not qualifying for capital allowances or revenue deductions ~ Water Resources</t>
  </si>
  <si>
    <t>Proportion of new capital expenditure qualifying for a full deduction in the year ~ water resources (this should include expenditure qualifying for 100% first year allowances etc).</t>
  </si>
  <si>
    <t>Proportion of new capital expenditure qualifying for a tax deduction based on depreciation ~ water resources (deferred revenue expenditure).</t>
  </si>
  <si>
    <t>Proportion of new capital expenditure qualifying for the general capital allowance pool ~ water network plus.</t>
  </si>
  <si>
    <t>Proportion of new capital expenditure qualifying for the general pool ~ Water Network</t>
  </si>
  <si>
    <t>Proportion of new capital expenditure qualifying for the longlife pool ~ water network plus.</t>
  </si>
  <si>
    <t>Proportion of new capital expenditure qualifying for the longlife pool ~ Water Network</t>
  </si>
  <si>
    <t>Proportion of new capital expenditure not qualifying for capital allowances ~ water network plus.</t>
  </si>
  <si>
    <t>Proportion of new capital expenditure not qualifying for capital allowances or revenue deductions ~ Water Network</t>
  </si>
  <si>
    <t>Proportion of new capital expenditure qualifying for a full deduction in the year ~ water network plus (this should include expenditure qualifying for 100% first year allowances etc).</t>
  </si>
  <si>
    <t>Proportion of new capital expenditure qualifying for a tax deduction based on depreciation ~ water network plus (deferred revenue expenditure).</t>
  </si>
  <si>
    <t>Proportion of new capital expenditure qualifying for the general pool ~ wastewater network plus.</t>
  </si>
  <si>
    <t>Proportion of new capital expenditure qualifying for the general pool ~ Wastewater Network</t>
  </si>
  <si>
    <t>Proportion of new capital expenditure qualifying for the longlife pool ~ wastewater network plus.</t>
  </si>
  <si>
    <t>Proportion of new capital expenditure qualifying for the longlife pool ~ Wastewater Network</t>
  </si>
  <si>
    <t>Proportion of new capital expenditure not qualifying for capital allowances ~ wastewater network plus.</t>
  </si>
  <si>
    <t>Proportion of new capital expenditure not qualifying for capital allowances or revenue deductions ~ Wastewater Network</t>
  </si>
  <si>
    <t>Proportion of new capital expenditure qualifying for a full deduction in the year ~ wastewater network plus (this should include expenditure qualifying for 100% first year allowances etc).</t>
  </si>
  <si>
    <t>Proportion of new capital expenditure qualifying for a tax deduction based on depreciation ~ wastewater network plus (deferred revenue expenditure).</t>
  </si>
  <si>
    <t>Proportion of new capital expenditure qualifying for the general pool ~ bioresources.</t>
  </si>
  <si>
    <t>Proportion of new capital expenditure qualifying for the general pool ~ Bio resources</t>
  </si>
  <si>
    <t>Proportion of new capital expenditure qualifying for the longlife pool ~ bioresources.</t>
  </si>
  <si>
    <t>Proportion of new capital expenditure qualifying for the longlife pool ~ Bio resources</t>
  </si>
  <si>
    <t>Proportion of new capital expenditure not qualifying for capital allowances ~ bioresources.</t>
  </si>
  <si>
    <t>Proportion of new capital expenditure not qualifying for capital allowances or revenue deductions ~ Bio resources</t>
  </si>
  <si>
    <t>Proportion of new capital expenditure qualifying for a full deduction in the year ~ bioresources (this should include expenditure qualifying for 100% first year allowances etc).</t>
  </si>
  <si>
    <t>Proportion of new capital expenditure qualifying for a tax deduction based on depreciation ~ bioresources (deferred revenue expenditure).</t>
  </si>
  <si>
    <t>Proportion of new capital expenditure qualifying for the general pool ~ dummy control.</t>
  </si>
  <si>
    <t>Proportion of new capital expenditure qualifying for the longlife pool ~ dummy control.</t>
  </si>
  <si>
    <t>Proportion of new capital expenditure not qualifying for capital allowances ~ dummy control.</t>
  </si>
  <si>
    <t>Proportion of new capital expenditure qualifying for a full deduction in the year ~ dummy control (this should include expenditure qualifying for 100% first year allowances etc).</t>
  </si>
  <si>
    <t>Proportion of new capital expenditure qualifying for a tax deduction based on depreciation ~ dummy control (deferred revenue expenditure).</t>
  </si>
  <si>
    <t>P&amp;L expenditure not allowable as a deduction from taxable trading profits (not including renewals expenditure, change in general provisions and adjustments for defined benefit pension schemes which are dealt with seperately) ~ water resources.</t>
  </si>
  <si>
    <t>P&amp;L expenditure not allowable as a deduction from taxable trading profits (not including renewals expenditure, change in general provisions and adjustments for defined benefit pension schemes which are dealt with seperately) ~ water network plus.</t>
  </si>
  <si>
    <t>P&amp;L expenditure not allowable as a deduction from taxable trading profits ~ Water Network</t>
  </si>
  <si>
    <t>P&amp;L expenditure not allowable as a deduction from taxable trading profits (not including renewals expenditure, change in general provisions and adjustments for defined benefit pension schemes which are dealt with seperately) ~ wastewater network plus.</t>
  </si>
  <si>
    <t>P&amp;L expenditure not allowable as a deduction from taxable trading profits ~ Wastewater Network</t>
  </si>
  <si>
    <t>P&amp;L expenditure not allowable as a deduction from taxable trading profits (not including renewals expenditure, change in general provisions and adjustments for defined benefit pension schemes which are dealt with seperately) ~ bioresources.</t>
  </si>
  <si>
    <t>P&amp;L expenditure not allowable as a deduction from taxable trading profits ~ Bio resources</t>
  </si>
  <si>
    <t>P&amp;L expenditure not allowable as a deduction from taxable trading profits (not including renewals expenditure, change in general provisions and adjustments for defined benefit pension schemes which are dealt with seperately) ~ dummy control.</t>
  </si>
  <si>
    <t>P&amp;L expenditure relating to renewals not allowable as a deduction from taxable trading profits (We expect this line to be zero as the tax calulation will reflect what is expensed in the P&amp;L but a minority of companies have different arrangements with HMRC) ~ water resources.</t>
  </si>
  <si>
    <t>P&amp;L expenditure relating to renewals not allowable as a deduction from taxable trading profits (We expect this line to be zero as the tax calulation will reflect what is expensed in the P&amp;L but a minority of companies have different arrangements with HMRC) ~ 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</si>
  <si>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wastewater network plus.</t>
  </si>
  <si>
    <t>P&amp;L expenditure relating to renewals not allowable as a deduction from taxable trading profits (We expect this line to be zero as the tax calulation will reflect what is expensed in the P&amp;L but a minority of companies have different arrangements with HMRC) ~ bioresources.</t>
  </si>
  <si>
    <t>P&amp;L expenditure relating to renewals not allowable as a deduction from taxable trading profits (We expect this line to be zero as the tax calulation will reflect what is expensed in the P&amp;L but a minority of companies have different arrangements with HMRC) ~ dummy control.</t>
  </si>
  <si>
    <t>Change in general provisions (difference between opening and closing balances on any provision treated as general for tax purposes) ~ water resources. An increase in general provision should be entered as a positive item.</t>
  </si>
  <si>
    <t>Change in general provisions (difference between opening and closing balances on any provision treated as general for tax purposes) ~ water network plus. An increase in general provision should be entered as a positive item.</t>
  </si>
  <si>
    <t>Change in general provisions ~ Water Network</t>
  </si>
  <si>
    <t>Change in general provisions (difference between opening and closing balances on any provision treated as general for tax purposes) ~ wastewater network plus. An increase in general provision should be entered as a positive item.</t>
  </si>
  <si>
    <t>Change in general provisions ~ Wastewater Network</t>
  </si>
  <si>
    <t>Change in general provisions (difference between opening and closing balances on any provision treated as general for tax purposes) ~ bioresources. An increase in general provision should be entered as a positive item.</t>
  </si>
  <si>
    <t>Change in general provisions ~ Bio resources</t>
  </si>
  <si>
    <t>Change in general provisions (difference between opening and closing balances on any provision treated as general for tax purposes) ~ dummy control. An increase in general provision should be entered as a positive item.</t>
  </si>
  <si>
    <t>Allowable depreciation on capitalised revenue expenditure (infra &amp; non-infra) ~ water resources.</t>
  </si>
  <si>
    <t>Allowable depreciation on capitalised revenue expenditure (infra &amp; non-infra) ~ water network plus.</t>
  </si>
  <si>
    <t>Allowable depreciation on capitalised revenue expenditure (infra &amp; non-infra) ~ wastewater network plus.</t>
  </si>
  <si>
    <t>Allowable depreciation on capitalised revenue expenditure (infra &amp; non-infra) ~ bioresources.</t>
  </si>
  <si>
    <t>Allowable depreciation on capitalised revenue expenditure (infra &amp; non-infra) ~ dummy control.</t>
  </si>
  <si>
    <t>Finance lease depreciation ~ water resources depreciation charge on assets held under finance leases. This line should also include any allowable expenditure relating to leases that were previously accounted for as an operating lease.</t>
  </si>
  <si>
    <t>Finance lease depreciation ~ Water Resources</t>
  </si>
  <si>
    <t xml:space="preserve">Finance lease depreciation ~ water network plus depreciation charge on assets held under finance leases. This line should also include any allowable expenditure relating to leases that were previously accounted for as an operating lease. </t>
  </si>
  <si>
    <t>Finance lease depreciation ~ Water Network</t>
  </si>
  <si>
    <t>Finance lease depreciation ~ wastewater network plus depreciation charge on assets held under finance leases. This line should also include any allowable expenditure relating to leases that were previously accounted for as an operating lease.</t>
  </si>
  <si>
    <t>Finance lease depreciation ~ Wastewater Network</t>
  </si>
  <si>
    <t>Finance lease depreciation ~ bioresources depreciation charge on assets held under finance leases. This line should also include any allowable expenditure relating to leases that were previously accounted for as an operating lease.</t>
  </si>
  <si>
    <t>Finance lease depreciation ~ Bio Resources</t>
  </si>
  <si>
    <t>Finance lease depreciation ~ dummy control depreciation charge on assets held under finance leases. This line should also include any allowable expenditure relating to leases that were previously accounted for as an operating lease.</t>
  </si>
  <si>
    <t>Grants and contributions taxable on receipt ~ water resources.</t>
  </si>
  <si>
    <t>Grants and contributions taxable on receipt ~ Water Resources</t>
  </si>
  <si>
    <t>Grants and contributions taxable on receipt ~ water network plus.</t>
  </si>
  <si>
    <t>Grants and contributions taxable on receipt ~ Water Network</t>
  </si>
  <si>
    <t>Grants and contributions taxable on receipt ~ wastewater network plus.</t>
  </si>
  <si>
    <t>Grants and contributions taxable on receipt ~ Wastewater Network</t>
  </si>
  <si>
    <t>Grants and contributions taxable on receipt ~ bioresources.</t>
  </si>
  <si>
    <t>Grants and contributions taxable on receipt ~ Bio Resources</t>
  </si>
  <si>
    <t>Grants and contributions taxable on receipt ~ dummy control.</t>
  </si>
  <si>
    <t>Amortisation on grants and contributions ~ water resources.</t>
  </si>
  <si>
    <t>Amortisation on grants and contributions ~ Water Resources</t>
  </si>
  <si>
    <t>Amortisation on grants and contributions ~ water network plus.</t>
  </si>
  <si>
    <t>Amortisation on grants and contributions ~ Water Network</t>
  </si>
  <si>
    <t>Amortisation on grants and contributions ~ wastewater network plus.</t>
  </si>
  <si>
    <t>Amortisation on grants and contributions ~ Wastewater Network</t>
  </si>
  <si>
    <t>Amortisation on grants and contributions ~ bioresources.</t>
  </si>
  <si>
    <t>Amortisation on grants and contributions ~ Bio Resources</t>
  </si>
  <si>
    <t>Amortisation on grants and contributions ~ dummy control.</t>
  </si>
  <si>
    <t>Other adjustments to taxable profits ~ water resources.</t>
  </si>
  <si>
    <t>Other adjustments to taxable profits ~ Water Resources</t>
  </si>
  <si>
    <t>Other adjustments to taxable profits ~ water network plus.</t>
  </si>
  <si>
    <t>Other adjustments to taxable profits ~ Water Network</t>
  </si>
  <si>
    <t>Other adjustments to taxable profits ~ wastewater network plus.</t>
  </si>
  <si>
    <t>Other adjustments to taxable profits ~ Wastewater Network</t>
  </si>
  <si>
    <t>Other adjustments to taxable profits ~ bioresources.</t>
  </si>
  <si>
    <t>Other adjustments to taxable profits ~ Bio Resources</t>
  </si>
  <si>
    <t>Other adjustments to taxable profits ~ dummy control.</t>
  </si>
  <si>
    <t xml:space="preserve">Brought forward losses ~ water resources cumulative corporation tax losses carried forward as at 31 March 2020. </t>
  </si>
  <si>
    <t>Brought forward losses ~ Water Resources</t>
  </si>
  <si>
    <t xml:space="preserve">Brought forward losses ~ water network plus cumulative corporation tax losses carried forward as at 31 March 2020. </t>
  </si>
  <si>
    <t>Brought forward losses ~ Water Network</t>
  </si>
  <si>
    <t xml:space="preserve">Brought forward losses ~ wastewater network cumulative corporation tax losses carried forward as at 31 March 2020. </t>
  </si>
  <si>
    <t>Brought forward losses ~ Wastewater Network</t>
  </si>
  <si>
    <t xml:space="preserve">Brought forward losses ~ bioresources cumulative corporation tax losses carried forward as at 31 March 2020. </t>
  </si>
  <si>
    <t>Brought forward losses ~ Bio Resources</t>
  </si>
  <si>
    <t xml:space="preserve">Brought forward losses ~ dummy control cumulative corporation tax losses carried forward as at 31 March 2020. </t>
  </si>
  <si>
    <t>For the 12 months ended 31 March 2018</t>
  </si>
  <si>
    <t>For the 12 months ended 31 March 2019</t>
  </si>
  <si>
    <t>For the 12 months ended 31 March 2020</t>
  </si>
  <si>
    <t>For the 12 months ended 31 March 2021</t>
  </si>
  <si>
    <t>For the 12 months ended 31 March 2022</t>
  </si>
  <si>
    <t>For the 12 months ended 31 March 2023</t>
  </si>
  <si>
    <t>For the 12 months ended 31 March 2024</t>
  </si>
  <si>
    <t>For the 12 months ended 31 March 2025</t>
  </si>
  <si>
    <t>For the 12 months ended 31 March 20XX</t>
  </si>
  <si>
    <t>WS1 - Wholesale water operating and capital expenditure by business unit</t>
  </si>
  <si>
    <t>Raw water distribution</t>
  </si>
  <si>
    <t>Water treatment</t>
  </si>
  <si>
    <t>Treated water distribution</t>
  </si>
  <si>
    <t>Outturn (nominal), 2017-18 FYA (CPIH deflated)</t>
  </si>
  <si>
    <t>See item</t>
  </si>
  <si>
    <t>references</t>
  </si>
  <si>
    <t>in columns</t>
  </si>
  <si>
    <t>Totex</t>
  </si>
  <si>
    <t>WS1 guidance and line definitions</t>
  </si>
  <si>
    <r>
      <t xml:space="preserve">This table identifies totex by business unit and atypical expenditure </t>
    </r>
    <r>
      <rPr>
        <sz val="10"/>
        <color rgb="FF0078C9"/>
        <rFont val="Franklin Gothic Demi"/>
        <family val="2"/>
      </rPr>
      <t>and reflects table 1 of the 2017 Cost Assessment submission</t>
    </r>
    <r>
      <rPr>
        <sz val="10"/>
        <rFont val="Arial"/>
        <family val="2"/>
      </rPr>
      <t>.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t>
    </r>
  </si>
  <si>
    <t>Total connected properties at year end</t>
  </si>
  <si>
    <t>2017-18 FYA (CPIH adjusted)</t>
  </si>
  <si>
    <t>O</t>
  </si>
  <si>
    <t>km</t>
  </si>
  <si>
    <t>Wr3 - Wholesale revenue projections for the water resources price control</t>
  </si>
  <si>
    <t>Wr3 guidance and line definitions</t>
  </si>
  <si>
    <t>Common</t>
  </si>
  <si>
    <t>Total length of potable mains as at 31 March</t>
  </si>
  <si>
    <t>Wn3 - Wholesale revenue projections for the water network plus price control</t>
  </si>
  <si>
    <t>Wn3 guidance and line definitions</t>
  </si>
  <si>
    <t>WWS1 - Wholesale wastewater operating and capital expenditure by business unit</t>
  </si>
  <si>
    <t>Sewage collection</t>
  </si>
  <si>
    <t>Sewage treatment</t>
  </si>
  <si>
    <t>Sludge</t>
  </si>
  <si>
    <t>Sludge transport</t>
  </si>
  <si>
    <t>Sludge treatment</t>
  </si>
  <si>
    <t>Sludge disposal</t>
  </si>
  <si>
    <t>WWS1 guidance and line definitions</t>
  </si>
  <si>
    <r>
      <t xml:space="preserve">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</si>
  <si>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t>WWn5 - Wholesale revenue projections for the wastewater network plus price control</t>
  </si>
  <si>
    <t>WWn5 guidance and line definitions</t>
  </si>
  <si>
    <t>Dmmy1 - Dummy price control operating and capital expenditure by business unit</t>
  </si>
  <si>
    <t>Dmmy1 guidance and line definitions</t>
  </si>
  <si>
    <r>
      <t xml:space="preserve">This table identifies totex and atypical expenditure at a total level and reflects </t>
    </r>
    <r>
      <rPr>
        <sz val="10"/>
        <color rgb="FF0078C9"/>
        <rFont val="Franklin Gothic Demi"/>
        <family val="2"/>
      </rPr>
      <t>table 8 of the 2017 Cost Assessment submission</t>
    </r>
    <r>
      <rPr>
        <sz val="10"/>
        <rFont val="Arial"/>
        <family val="2"/>
      </rPr>
      <t xml:space="preserve">. It is also closely associated with pro forma 4E in the APR (as per RAG4). </t>
    </r>
    <r>
      <rPr>
        <b/>
        <sz val="10"/>
        <rFont val="Arial"/>
        <family val="2"/>
      </rPr>
      <t>The expenditure in this table must only be associated with a dummy price control (Thames Tideway)</t>
    </r>
    <r>
      <rPr>
        <sz val="10"/>
        <rFont val="Arial"/>
        <family val="2"/>
      </rPr>
      <t xml:space="preserve">.
Line definitions are exactly the same as for table </t>
    </r>
    <r>
      <rPr>
        <sz val="10"/>
        <color rgb="FF0078C9"/>
        <rFont val="Arial"/>
        <family val="2"/>
      </rPr>
      <t>WWS1</t>
    </r>
    <r>
      <rPr>
        <sz val="10"/>
        <rFont val="Arial"/>
        <family val="2"/>
      </rPr>
      <t xml:space="preserve"> and have not been repeated here.</t>
    </r>
  </si>
  <si>
    <t>Dmmy7 - Wholesale revenue projections for the dummy price control</t>
  </si>
  <si>
    <t>Dmmy7 guidance and line definitions</t>
  </si>
  <si>
    <t>The lines below in Blocks A1 to N1 are all calculated cells that apply corporation tax included in line 93</t>
  </si>
  <si>
    <t xml:space="preserve">Water network plus water trading export incentive impact. This line should reflect the value of the incremental export incentive due to changes in water exports resulting from the scenario. The sign convention is that outperformance against the base case should be positive and underperformance negative. </t>
  </si>
  <si>
    <t xml:space="preserve">This table outlines the scenario data required as a result of running both a high and low case as variants of the main business plan. Unless specified otherwise, all figures in this table should be recorded as the change relative to the base case. Futher information on table completion can be found in the guidance on Business plan data tables.
The blocks in the table in which data should be entered are blocks A to N plus block O. All monetary values should be the pre tax figure e.g the ODI figure should be the figure earned/incurred before any tax effects are taken into account.
In practice ODIs may be in period, through revenue in the next AMP or through RCV . However, for the purpose of RoRE scenarios, you should assume that the impact of ODIs is  in the year in which they are earned/incurred not when they are paid /recovered. This figure will then be grossed up for tax in the table on this basis.
Blocks A1 to N1 then automatically gross up the before tax figures using the tax rate in block O.
Blocks A, B, G, H, I, J ,K, L, M &amp; N, and lines 24, 26, 28, 30, 33, 36, 39, 41, 43, 45, 47, 50, 53, 56, 59 and 62 are inputs to the financial model.
                                                                                                                                                                                                                                                                                                                                                </t>
  </si>
  <si>
    <t>Block O</t>
  </si>
  <si>
    <t>Wr7</t>
  </si>
  <si>
    <t>hours:mins:secs</t>
  </si>
  <si>
    <r>
      <rPr>
        <sz val="10"/>
        <rFont val="Franklin Gothic Demi"/>
        <family val="2"/>
      </rPr>
      <t>General notes</t>
    </r>
    <r>
      <rPr>
        <sz val="10"/>
        <rFont val="Arial"/>
        <family val="2"/>
      </rPr>
      <t xml:space="preserve">
1. Monetary amounts in 2017-18 CPIH deflated, financial year average unless otherwise stated
2. Negative values should be input using the minus sign 
3. All cells should be limited to a maximum of 250 characters, including spaces
4. Where cell values are being validated against a drop down list, the valid entries are held in the ‘Validation’ worksheet
5. The &lt; (less than) and &gt; (greater than) signs should not be used in the table, unless absolutely necessary
6. For leakage, the table allows for data to be input for either the whole company or for up to four leakage regions
7. For leakage, we are not specifying whether the central point of the SELL should be based on the mean or the median consistent with the guidance for Water Resources Management Plans (WRMPs). The central point should reflect companies’ best estimates of the SELL and should be consistent with the SELL values used in the WRMPs. We expect companies to explain any differences between the SELL in their business plans and their WRMPs.</t>
    </r>
  </si>
  <si>
    <t>Acronym</t>
  </si>
  <si>
    <t>Reference</t>
  </si>
  <si>
    <t>Item description</t>
  </si>
  <si>
    <t>Model</t>
  </si>
  <si>
    <t>Data validation checks</t>
  </si>
  <si>
    <t>Select company from drop down list</t>
  </si>
  <si>
    <t>All expected cells completed?</t>
  </si>
  <si>
    <t>Other validations</t>
  </si>
  <si>
    <t>Line definitions</t>
  </si>
  <si>
    <t>Appointee tables</t>
  </si>
  <si>
    <t>Water service tables</t>
  </si>
  <si>
    <t>Wastewater service tables</t>
  </si>
  <si>
    <t>Dummy control tables</t>
  </si>
  <si>
    <t>Completion</t>
  </si>
  <si>
    <t>Completion checks</t>
  </si>
  <si>
    <t>Please complete all cells in row</t>
  </si>
  <si>
    <t>Sum of lines 14-16 should equal line 39 in WS2 (Total water enhancement capital expenditure )</t>
  </si>
  <si>
    <t>Validation checks</t>
  </si>
  <si>
    <t>Cells should equal 100%</t>
  </si>
  <si>
    <t>APP4001RR</t>
  </si>
  <si>
    <t>APP4002RR</t>
  </si>
  <si>
    <t>APP4003RR</t>
  </si>
  <si>
    <t>APP4004RR</t>
  </si>
  <si>
    <t>APP4005RR</t>
  </si>
  <si>
    <t>APP4006RR</t>
  </si>
  <si>
    <t>APP4012RR</t>
  </si>
  <si>
    <t>APP4013RR</t>
  </si>
  <si>
    <t>APP4014RR</t>
  </si>
  <si>
    <t>APP4015RR</t>
  </si>
  <si>
    <t>APP4016RR</t>
  </si>
  <si>
    <t>APP4017RR</t>
  </si>
  <si>
    <t>APP4018RR</t>
  </si>
  <si>
    <t>APP4019RR</t>
  </si>
  <si>
    <t>APP4020RR</t>
  </si>
  <si>
    <t>APP4021RR</t>
  </si>
  <si>
    <t>APP4001BR</t>
  </si>
  <si>
    <t>APP4002BR</t>
  </si>
  <si>
    <t>APP4003BR</t>
  </si>
  <si>
    <t>APP4004BR</t>
  </si>
  <si>
    <t>APP4005BR</t>
  </si>
  <si>
    <t>APP4006BR</t>
  </si>
  <si>
    <t>APP4012BR</t>
  </si>
  <si>
    <t>APP4013BR</t>
  </si>
  <si>
    <t>APP4014BR</t>
  </si>
  <si>
    <t>APP4015BR</t>
  </si>
  <si>
    <t>APP4016BR</t>
  </si>
  <si>
    <t>APP4017BR</t>
  </si>
  <si>
    <t>APP4018BR</t>
  </si>
  <si>
    <t>APP4019BR</t>
  </si>
  <si>
    <t>APP4020BR</t>
  </si>
  <si>
    <t>APP4021BR</t>
  </si>
  <si>
    <t>WaSC</t>
  </si>
  <si>
    <t>WoC</t>
  </si>
  <si>
    <t>WaSc or WoC</t>
  </si>
  <si>
    <t>(SIM)</t>
  </si>
  <si>
    <t>Power in Line 1 should be equal to Power reported in Line 1, WR2.</t>
  </si>
  <si>
    <t>Totals in Line 3 should equal the Totals sum of Lines 7-9 of WWS5 (providing no atypical costs).</t>
  </si>
  <si>
    <t>Totals in Line 9 should equal sum of Totals in Lines 8 and 16 in Bio3.</t>
  </si>
  <si>
    <t>Businesss retail customers</t>
  </si>
  <si>
    <t>2013-25</t>
  </si>
  <si>
    <t>Sum of lines 25 in tables Wr3, Wn3, WWn5 and Dmmy7</t>
  </si>
  <si>
    <t>Review validation checks on sheet</t>
  </si>
  <si>
    <t>No issues identified</t>
  </si>
  <si>
    <t>The data tables should only be submitted once all cells are completed and validation checks satisfied. The table below identifies where there are outstanding issues (shown as red cells below)</t>
  </si>
  <si>
    <t>Are all expected cells completed?</t>
  </si>
  <si>
    <t>No, check table</t>
  </si>
  <si>
    <t>Yes, table complete</t>
  </si>
  <si>
    <t>Form of ODI</t>
  </si>
  <si>
    <t>TRUE/FALSE</t>
  </si>
  <si>
    <t>TRUE</t>
  </si>
  <si>
    <t>FALSE</t>
  </si>
  <si>
    <t>Exited companies</t>
  </si>
  <si>
    <t>Validations</t>
  </si>
  <si>
    <t>DYAA</t>
  </si>
  <si>
    <t>DYCP</t>
  </si>
  <si>
    <t>WoC/ WaSC</t>
  </si>
  <si>
    <t>Welsh companies</t>
  </si>
  <si>
    <t>Welsh company = 1</t>
  </si>
  <si>
    <t>A3023</t>
  </si>
  <si>
    <t>For the five years 2020-21 to 2024-25: If there is an enhanced underperformance penalty, enter the enhanced underperformance penalty collar.
The enhanced underperformance penalty collar is the last (worst) performance level at which a company can accrue the enhanced underperformance penalty.
The enhanced underperformance penalty collar is set at a worse performance level than the standard underperformance penalty collar, if there is an enhanced underperformance penalty.
Leave blank if there is no enhanced underperformance penalty.</t>
  </si>
  <si>
    <t>For the five years 2020-21 to 2024-25: If there is an enhanced outperformance payment, enter the enhanced outperformance payment cap.
The enhanced outperformance payment cap is the last (best) performance level at which a company can accrue the enhanced outperformance payment.
The enhanced outperformance payment cap is set at a better performance level than the standard outperformance payment cap, if there is an enhanced outperformance payment.
Leave blank if there is no enhanced outperformance payment.</t>
  </si>
  <si>
    <t>A3009WN</t>
  </si>
  <si>
    <t>A3016WWN</t>
  </si>
  <si>
    <t>A3012WN</t>
  </si>
  <si>
    <t>A3019WWN</t>
  </si>
  <si>
    <t>A3014WN</t>
  </si>
  <si>
    <t>A3021WWN</t>
  </si>
  <si>
    <t>A3010WN</t>
  </si>
  <si>
    <t>A3017WWN</t>
  </si>
  <si>
    <t>A3027WN</t>
  </si>
  <si>
    <t>A3026WWN</t>
  </si>
  <si>
    <t>A3015WN</t>
  </si>
  <si>
    <t>A3022WWN</t>
  </si>
  <si>
    <t>A3024WN</t>
  </si>
  <si>
    <t>A3025WWN</t>
  </si>
  <si>
    <t>Sum of lines 26 in tables Wr3, Wn3, WWn5 and Dmmy7</t>
  </si>
  <si>
    <r>
      <t>This table calculates appointee level revenue based on other tables within the business plan that capture revenue information for the different price controls. No inputs are required by the company. The definitions for each line can be found in the appropriate lines in</t>
    </r>
    <r>
      <rPr>
        <sz val="10"/>
        <color rgb="FF0078C9"/>
        <rFont val="Franklin Gothic Demi"/>
        <family val="2"/>
      </rPr>
      <t xml:space="preserve"> tables Wr3, Wn3, WWn5, Bio4 and R7</t>
    </r>
    <r>
      <rPr>
        <sz val="10"/>
        <rFont val="Arial"/>
        <family val="2"/>
      </rPr>
      <t xml:space="preserve"> as detailed in column N.
RAG4, appendix 1 contains further detail on the basis of reporting for lines 13, 14 to 17 and 19. Charges income should be equal to building blocks income less price control income from other sources.</t>
    </r>
  </si>
  <si>
    <t xml:space="preserve">Hafren Dyfrdwy </t>
  </si>
  <si>
    <t>HDD</t>
  </si>
  <si>
    <t>Severn Trent England</t>
  </si>
  <si>
    <t>SVE</t>
  </si>
  <si>
    <t>Please include a description in column C if adding an atypical expenditure</t>
  </si>
  <si>
    <t>Please include a description in column C</t>
  </si>
  <si>
    <t>Line 3 should equal the sum of lines 6 to 9 (Service Charges) in WS5.</t>
  </si>
  <si>
    <t>Exited company (England) = 1</t>
  </si>
  <si>
    <t>All inputs should be positive; if the item is not relevant, input zero</t>
  </si>
  <si>
    <t>All inputs should be negative; if the item is not relevant, input zero</t>
  </si>
  <si>
    <t>All inputs should be positive,  or if not relevant,  put zero</t>
  </si>
  <si>
    <t>All inputs should be negative,  or if not relevant,  put zero</t>
  </si>
  <si>
    <t>Line 10 should equal the sum of lines 4 and 14 in WS8.</t>
  </si>
  <si>
    <t>Affordability/vulnerability</t>
  </si>
  <si>
    <t>Billing, debt, vfm</t>
  </si>
  <si>
    <t>Company employees</t>
  </si>
  <si>
    <t>Company finance</t>
  </si>
  <si>
    <t>Company suppliers</t>
  </si>
  <si>
    <t>Direct Procurement for Customers/Thames Tideway</t>
  </si>
  <si>
    <t>Lead</t>
  </si>
  <si>
    <t>Sewer blockages/collapses</t>
  </si>
  <si>
    <t>Street works</t>
  </si>
  <si>
    <t>Treatment works</t>
  </si>
  <si>
    <t>Voids and gap sites</t>
  </si>
  <si>
    <t>Totals in Line 10 should equal the equivalent sum of Lines 3 and 13 of WWS8 (providing no atypical costs).</t>
  </si>
  <si>
    <t>Sum of Lines 14-16 should equal Line 47 of WWS2.</t>
  </si>
  <si>
    <t>The sum of lines 20 to 23 should equal 100%</t>
  </si>
  <si>
    <t>Price Review 2019</t>
  </si>
  <si>
    <t>Company name:</t>
  </si>
  <si>
    <t>Description_input</t>
  </si>
  <si>
    <r>
      <t xml:space="preserve">Standard underperformance penalty rates (£ million to 6 decimal places), where applicable. Otherwise leave blank.
Standard underperformance penalty rates should be entered as negative values (for example: -1.2345)
Standard underperformance penalty rates 2 and 3 should only be used if the 'Standard ODI calculation' indicator is set to 'No'
</t>
    </r>
    <r>
      <rPr>
        <sz val="10"/>
        <color rgb="FF857362"/>
        <rFont val="Arial"/>
        <family val="2"/>
      </rPr>
      <t>Note: AIM underperformance penalty rates should be entered in table App3, not in table App1</t>
    </r>
  </si>
  <si>
    <t>Enhanced underperformance penalty rate (£ million to 6 decimal places), where applicable. Otherwise leave blank.
Enhanced underperformance penalty rates should be entered as negative values (for example: -1.2345)</t>
  </si>
  <si>
    <r>
      <t xml:space="preserve">Standard outperformance payment rates (£ million to 6 decimal places), where applicable. Otherwise leave blank.
Standard outperformance payment rates should be entered as positive values (for example: 1.2345)
Standard outperformance payment rates 2 and 3 should only be used if the 'Standard ODI calculation' indicator is set to 'No'
</t>
    </r>
    <r>
      <rPr>
        <sz val="10"/>
        <color rgb="FF857362"/>
        <rFont val="Arial"/>
        <family val="2"/>
      </rPr>
      <t>Note: AIM outperformance payment rates should be entered in table App3, not in table App 1</t>
    </r>
  </si>
  <si>
    <t>Enhanced outperformance payment rate (£ million to 6 decimal places), where applicable. Otherwise leave blank.
Enhanced outperformance payment rates should be entered as positive values (for example: 1.2345)</t>
  </si>
  <si>
    <t>Enter the marginal cost of improving performance by one unit (£ per unit per household to 6 decimal places). Otherwise leave blank.</t>
  </si>
  <si>
    <t>If collected, enter the median marginal benefits valuation for method 1 (£ per unit per household to 6 decimal places).
Otherwise leave blank.</t>
  </si>
  <si>
    <t>If collected, enter the mean marginal benefits valuation for method 1 (£ per unit per household to 6 decimal places).
Otherwise leave blank.</t>
  </si>
  <si>
    <t>If collected, enter the upper bound marginal benefits valuation for method 1 (£ per unit per household to 6 decimal places).
Otherwise leave blank.</t>
  </si>
  <si>
    <t>If collected, enter the lower bound marginal benefits valuation for method 1 (£ per unit per household to 6 decimal places).
Otherwise leave blank.</t>
  </si>
  <si>
    <t>If collected, enter the median marginal benefits valuation for method 2 (£ per unit per household to 6 decimal places).
Otherwise leave blank.</t>
  </si>
  <si>
    <t>If collected, enter the mean marginal benefits valuation for method 2 (£ per unit per household to 6 decimal places).
Otherwise leave blank.</t>
  </si>
  <si>
    <t>If collected, enter the upper bound marginal benefits valuation for method 2 (£ per unit per household to 6 decimal places).
Otherwise leave blank.</t>
  </si>
  <si>
    <t>If collected, enter the lower bound marginal benefits valuation for method 2 (£ per unit per household to 6 decimal places).
Otherwise leave blank.</t>
  </si>
  <si>
    <t>In table App1 companies should include one performance commitment for customer measure of experience (C-MeX) and one performance commitment for developer services measure of experience (D-MeX). These should include the following settings:
• PC history: set to ‘PR19 new’
• Price control allocation: the C-MeX performance commitment should be allocated 100% to ‘Residential Retail’, the D-MeX performance commitment should be allocated to Water Network Plus and, where applicable, Wastewater Network Plus – the split between Water Network Plus and Wastewater Network Plus should be calculated according to the share of developer services revenues
• ODI type: set to ‘Out &amp; under’ (that is, outperformance payments and underperformance penalties)
• ODI form: set to ‘Revenue’
• ODI timing: set to ‘In-period’
• Primary category: set to ‘Customer measure of experience (C-MeX)’ or ‘Developer services measure of experience (D-MeX)’
• PC unit: set to ‘score’
• PC unit description: set to ‘C-MeX score’ or ‘D-MeX score’
• Decimal places: set to 1
• Direction of improving performance: set to ‘Up’
• Common performance commitment: set to ‘Customer measure of experience (C-MeX)’ or ‘Developer services measure of experience (D-MeX)’
• Special cost factor, Scheme specific factor, Asset health, NEP, AIM indicators: leave blank
• Customers' relative priority / importance: free-format text with no validation (optional)
• Past performance levels: leave blank
• 2020-25 performance commitment levels: companies performance commitments
• Longer-term projections: enter longer-term projections, where available
• Financial ODI may accrue or apply: set to ‘Yes’ for each of the five years
• Outperformance and underperformance deadbands, caps, collars, incentive rates, maximum values, P10 and P90 values: leave blank
• Standard ODI calculation: set to ‘No’
• Marginal cost: leave blank
• Valuation methods: leave blank</t>
  </si>
  <si>
    <t>In table App1 companies should include one performance commitment for the Abstraction Incentive Mechanism (AIM). This should include the following settings:
• Price control allocation: the AIM performance commitment should be allocated 100% to the ‘Water Resources’ price control
• ODI type: set to ‘Out &amp; under’ (that is, outperformance payments and underperformance penalties)
• ODI form: set to ‘Revenue’
• ODI timing: set to ‘In-period’
• Primary category: set to ‘Water resources/ abstraction’
• PC unit: set to ‘nr’
• PC unit description: set to ‘Megalitres (Ml)’
• Decimal places: set to 1
• Direction of improving performance: set to ‘Up’ (the PC measures the reduction in leakage at times of low flow)
• Common performance commitment: leave blank
• Special cost factor, Scheme specific factor, Asset health and NEP indicators: leave blank
• AIM indicator: set to ‘Yes’
• Customers' relative priority / importance: free-format text with no validation (optional)
• Past performance levels: leave blank
• 2020-25 performance commitment levels: include the total AIM performance (Ml) for the five years 2020-21 to 2024-25 from table App3 (the blue calculation cells)
• Longer-term projections: leave blank
• Financial ODI may accrue or apply: set to ‘Yes’ for each of the five years
• Outperformance and underperformance deadbands, caps, collars and incentive rates: leave blank. These values should be entered at site level in table App3
• Outperformance payment and underperformance penalty maximum standard ODI values, P10 and P90 values: companies should calculate and populate these columns using the values in table App3
• Standard ODI calculation: set to ‘No’
• Marginal cost: leave blank (companies should explain incentive rates, including any marginal cost basis, for each abstraction site in table App3 and commentary).
• Valuation methods: leave blank (companies should explain incentive rates, including any environmental valuations, for each abstraction site as part of the table App3 commentary).</t>
  </si>
  <si>
    <t>l/p/d</t>
  </si>
  <si>
    <t>cm/km/d</t>
  </si>
  <si>
    <t>APP290005</t>
  </si>
  <si>
    <t>000</t>
  </si>
  <si>
    <t>WWS1a guidance and line definitions</t>
  </si>
  <si>
    <t>WS1a guidance and line definitions</t>
  </si>
  <si>
    <r>
      <t xml:space="preserve">This table is a restatement of table WS1, and should be completed on the basis that IFRS16 had not been implemented.
This table identifies totex by business unit and atypical expenditure </t>
    </r>
    <r>
      <rPr>
        <sz val="10"/>
        <color rgb="FF0078C9"/>
        <rFont val="Franklin Gothic Demi"/>
        <family val="2"/>
      </rPr>
      <t>and reflects table 1 of the 2017 Cost Assessment submission</t>
    </r>
    <r>
      <rPr>
        <sz val="10"/>
        <rFont val="Arial"/>
        <family val="2"/>
      </rPr>
      <t xml:space="preserve">. It is also closely associated with pro forma 4D and 4J in the APR (as per RAG4)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seperately in WS10.
</t>
    </r>
  </si>
  <si>
    <r>
      <t xml:space="preserve">This table is a restatement of table WWS1, and should be completed on the basis that IFRS16 had not been implemented.
This table identifies totex by business unit and atypical expenditure and reflects </t>
    </r>
    <r>
      <rPr>
        <sz val="10"/>
        <color rgb="FF0078C9"/>
        <rFont val="Franklin Gothic Demi"/>
        <family val="2"/>
      </rPr>
      <t>table 8 of the 2017 Cost Assessment submission</t>
    </r>
    <r>
      <rPr>
        <sz val="10"/>
        <rFont val="Arial"/>
        <family val="2"/>
      </rPr>
      <t xml:space="preserve">. It is also closely associated with pro forma 4E and 4K in the APR (as per RAG4). </t>
    </r>
    <r>
      <rPr>
        <b/>
        <sz val="10"/>
        <rFont val="Arial"/>
        <family val="2"/>
      </rPr>
      <t xml:space="preserve">The expenditure in this table must exclude that associated with a dummy price control (Thames Tideway) which should be entered separately in </t>
    </r>
    <r>
      <rPr>
        <sz val="10"/>
        <color rgb="FF0078C9"/>
        <rFont val="Franklin Gothic Demi"/>
        <family val="2"/>
      </rPr>
      <t>Dmmy1</t>
    </r>
    <r>
      <rPr>
        <sz val="10"/>
        <rFont val="Arial"/>
        <family val="2"/>
      </rPr>
      <t>.
Forecasts of capital expenditure for 2020-25 in this table should include the company’s proposed transition expenditure in 2019-20 to ensure consistency with the 2020-25 totex forecasts in other tables in the business plan. Forecasts of capital expenditure in 2019-20 in this table should exclude the company’s proposed transition expenditure as this is reported separately in WWS10.</t>
    </r>
  </si>
  <si>
    <t>WWS1a - Wholesale wastewater operating and capital expenditure by business unit including operating leases reclassified under IFRS16</t>
  </si>
  <si>
    <t>WS1a - Wholesale water operating and capital expenditure by business unit including operating leases reclassified under IFRS16</t>
  </si>
  <si>
    <t>Capital Expenditure (excluding Atypical expenditure) - Grants and contributions - Water resources</t>
  </si>
  <si>
    <t>Capital Expenditure (excluding Atypical expenditure) - Grants and contributions - Raw water distribution</t>
  </si>
  <si>
    <t>Capital Expenditure (excluding Atypical expenditure) - Grants and contributions - Water treatment</t>
  </si>
  <si>
    <t>Capital Expenditure (excluding Atypical expenditure) - Grants and contributions - Treated water distribution</t>
  </si>
  <si>
    <t>Capital expenditure - Grants and contributions - Sewage collection</t>
  </si>
  <si>
    <t>Capital expenditure - Grants and contributions - Sewage treatment</t>
  </si>
  <si>
    <t>Capital expenditure - Grants and contributions - Sludge transport</t>
  </si>
  <si>
    <t>Capital expenditure - Grants and contributions - Sludge treatment</t>
  </si>
  <si>
    <t>Capital expenditure - Grants and contributions - Sludge disposal</t>
  </si>
  <si>
    <t>PR19QA_NGP_01</t>
  </si>
  <si>
    <t>Date and time of F_Output (NG Priority) uploaded</t>
  </si>
  <si>
    <t>PR19QA_NGP_02</t>
  </si>
  <si>
    <t>Name of file of F_Output (NG Priority) uploaded</t>
  </si>
  <si>
    <t>Leakage: new definition reporting - Leakage region 1 or whole company</t>
  </si>
  <si>
    <t>Leakage: new definition reporting - Leakage region 1 or whole company - Upper limit of sustainable economic level of leakage (SELL)</t>
  </si>
  <si>
    <t>Leakage: new definition reporting - Leakage region 1 or whole company - Central point of sustainable economic level of leakage (SELL)</t>
  </si>
  <si>
    <t>Leakage: new definition reporting - Leakage region 1 or whole company - Lower limit of sustainable economic level of leakage (SELL)</t>
  </si>
  <si>
    <t>Leakage: new definition reporting - Leakage region 1 or whole company - WRMP leakage targets</t>
  </si>
  <si>
    <t xml:space="preserve">Leakage: new definition reporting - Leakage region 1 or whole company - Leakage/property/day </t>
  </si>
  <si>
    <t xml:space="preserve">Leakage: new definition reporting - Leakage region 1 or whole company - Leakage/km of main/day </t>
  </si>
  <si>
    <t>Leakage: new definition reporting - Leakage region 2</t>
  </si>
  <si>
    <t>Leakage: new definition reporting - Leakage region 2 - Upper limit of sustainable economic level of leakage (SELL)</t>
  </si>
  <si>
    <t>Leakage: new definition reporting - Leakage region 2 - Central point of sustainable economic level of leakage (SELL)</t>
  </si>
  <si>
    <t>Leakage: new definition reporting - Leakage region 2 - Lower limit of sustainable economic level of leakage (SELL)</t>
  </si>
  <si>
    <t>Leakage: new definition reporting - Leakage region 2 - WRMP leakage targets</t>
  </si>
  <si>
    <t xml:space="preserve">Leakage: new definition reporting - Leakage region 2 - Leakage/property/day </t>
  </si>
  <si>
    <t xml:space="preserve">Leakage: new definition reporting - Leakage region 2 - Leakage/km of main/day </t>
  </si>
  <si>
    <t>Leakage: new definition reporting - Leakage region 3</t>
  </si>
  <si>
    <t>Leakage: new definition reporting - Leakage region 3 - Upper limit of sustainable economic level of leakage (SELL)</t>
  </si>
  <si>
    <t>Leakage: new definition reporting - Leakage region 3 - Central point of sustainable economic level of leakage (SELL)</t>
  </si>
  <si>
    <t>Leakage: new definition reporting - Leakage region 3 - Lower limit of sustainable economic level of leakage (SELL)</t>
  </si>
  <si>
    <t>Leakage: new definition reporting - Leakage region 3 - WRMP leakage targets</t>
  </si>
  <si>
    <t xml:space="preserve">Leakage: new definition reporting - Leakage region 3 - Leakage/property/day </t>
  </si>
  <si>
    <t xml:space="preserve">Leakage: new definition reporting - Leakage region 3 - Leakage/km of main/day </t>
  </si>
  <si>
    <t>Leakage: new definition reporting - Leakage region 4</t>
  </si>
  <si>
    <t>Leakage: new definition reporting - Leakage region 4 - Upper limit of sustainable economic level of leakage (SELL)</t>
  </si>
  <si>
    <t>Leakage: new definition reporting - Leakage region 4 - Central point of sustainable economic level of leakage (SELL)</t>
  </si>
  <si>
    <t>Leakage: new definition reporting - Leakage region 4 - Lower limit of sustainable economic level of leakage (SELL)</t>
  </si>
  <si>
    <t>Leakage: new definition reporting - Leakage region 4 - WRMP leakage targets</t>
  </si>
  <si>
    <t xml:space="preserve">Leakage: new definition reporting - Leakage region 4 - Leakage/property/day </t>
  </si>
  <si>
    <t>Leakage: new definition reporting - Leakage region 4 - Leakage/km of main/day</t>
  </si>
  <si>
    <t xml:space="preserve">PR14 measurement of leakage: old definition reporting - Leakage region 1 or whole company - Leakage </t>
  </si>
  <si>
    <t>PR14 measurement of leakage: old definition reporting - Leakage region 1 or whole company - Central point of sustainable economic level of leakage (SELL)</t>
  </si>
  <si>
    <t xml:space="preserve">PR14 measurement of leakage: old definition reporting - Leakage region 2 - Leakage </t>
  </si>
  <si>
    <t>PR14 measurement of leakage: old definition reporting - Leakage region 2 - Central point of sustainable economic level of leakage (SELL)</t>
  </si>
  <si>
    <t xml:space="preserve">PR14 measurement of leakage: old definition reporting - Leakage region 3 - Leakage </t>
  </si>
  <si>
    <t>PR14 measurement of leakage: old definition reporting - Leakage region 3 - Central point of sustainable economic level of leakage (SELL)</t>
  </si>
  <si>
    <t xml:space="preserve">PR14 measurement of leakage: old definition reporting - Leakage region 4 - Leakage </t>
  </si>
  <si>
    <t>PR14 measurement of leakage: old definition reporting - Leakage region 4 - Central point of sustainable economic level of leakage (SELL)</t>
  </si>
  <si>
    <t>Revenue for a high RORE case (pre tax adjustment) - Water network plus total revenue impact ~ High RoRE case (pre tax adjustment)</t>
  </si>
  <si>
    <t>Revenue for a high RORE case (pre tax adjustment) - Water network plus water trading incentive export revenue impact ~ High RoRE case (pre tax adjustment)</t>
  </si>
  <si>
    <t>Revenue for a high RORE case (pre tax adjustment) - Water network plus water trading incentive revenue impact ~ High RoRE case (pre tax adjustment)</t>
  </si>
  <si>
    <t>Revenue for a high RORE case (pre tax adjustment) - Water resources total revenue impact  ~ High RoRE case (pre tax adjustment)</t>
  </si>
  <si>
    <t xml:space="preserve">Revenue for a high RORE case (pre tax adjustment) - Water resources water trading export revenue impact ~ High RoRE case (pre tax adjustment) </t>
  </si>
  <si>
    <t xml:space="preserve">Revenue for a high RORE case (pre tax adjustment) - Water resources water trading incentive revenue impact ~ High RoRE case (pre tax adjustment) </t>
  </si>
  <si>
    <t>Revenue for a high RORE case (pre tax adjustment) - Wastewater network plus total revenue impact  ~ High RoRE case (pre tax adjustment)</t>
  </si>
  <si>
    <t>Revenue for a high RORE case (pre tax adjustment) - Bioresources total revenue impact  ~ High RoRE case (pre tax adjustment)</t>
  </si>
  <si>
    <t>Revenue for a high RORE case (pre tax adjustment) - Dummy control total revenue impact  ~ High RoRE case (pre tax adjustment)</t>
  </si>
  <si>
    <t>Revenue for a high RORE case (pre tax adjustment) - Residential retail total revenue impact ~ High RoRE case (pre tax adjustment)</t>
  </si>
  <si>
    <t>Revenue for a high RORE case (pre tax adjustment) - Business retail total revenue impact ~ High RoRE case (pre tax adjustment)</t>
  </si>
  <si>
    <t>Revenue for a low RORE case (pre tax adjustment) - Water network plus total revenue impact ~ Low RoRE case (pre tax adjustment)</t>
  </si>
  <si>
    <t>Revenue for a low RORE case (pre tax adjustment) - Water network plus water trading incentive export revenue impact ~ Low RoRE case (pre tax adjustment)</t>
  </si>
  <si>
    <t>Revenue for a low RORE case (pre tax adjustment) - Water network plus water trading incentive revenue impact ~ Low RoRE case (pre tax adjustment)</t>
  </si>
  <si>
    <t>Revenue for a low RORE case (pre tax adjustment) - Water resources total revenue impact  ~ Low RoRE case (pre tax adjustment)</t>
  </si>
  <si>
    <t xml:space="preserve">Revenue for a low RORE case (pre tax adjustment) - Water resources water trading export revenue impact ~ Low RoRE case (pre tax adjustment) </t>
  </si>
  <si>
    <t xml:space="preserve">Revenue for a low RORE case (pre tax adjustment) - Water resources water trading incentive revenue impact ~ Low RoRE case (pre tax adjustment) </t>
  </si>
  <si>
    <t>Revenue for a low RORE case (pre tax adjustment) - Wastewater network plus total revenue impact  ~ Low RoRE case (pre tax adjustment)</t>
  </si>
  <si>
    <t>Revenue for a low RORE case (pre tax adjustment) - Bioresources total revenue impact  ~ Low RoRE case (pre tax adjustment)</t>
  </si>
  <si>
    <t>Revenue for a low RORE case (pre tax adjustment) - Dummy control total revenue impact  ~ Low RoRE case (pre tax adjustment)</t>
  </si>
  <si>
    <t>Revenue for a low RORE case (pre tax adjustment) - Residential retail total revenue impact ~ Low RoRE case (pre tax adjustment)</t>
  </si>
  <si>
    <t>Revenue for a low RORE case (pre tax adjustment) - Business retail total revenue impact ~ Low RoRE case (pre tax adjustment)</t>
  </si>
  <si>
    <t xml:space="preserve">Totex for a high RORE case (pre tax adjustment) - Water network plus expenditure  ~ High RoRE case (pre tax adjustment) </t>
  </si>
  <si>
    <t>Totex for a high RORE case (pre tax adjustment) - Water network plus water trading export expenditure impact ~ High RoRE case (pre tax adjustment)</t>
  </si>
  <si>
    <t>Totex for a high RORE case (pre tax adjustment) - Uncertainty mechanisms impact (water network plus) ~ High RoRE case (pre tax adjustment)</t>
  </si>
  <si>
    <t xml:space="preserve">Totex for a high RORE case (pre tax adjustment) - Water network plus cost impact  ~ High RoRE case (pre tax adjustment)  </t>
  </si>
  <si>
    <t>Totex for a high RORE case (pre tax adjustment) - Water resources expenditure ~ High RoRE case (pre tax adjustment)</t>
  </si>
  <si>
    <t>Totex for a high RORE case (pre tax adjustment) - Water resources water trading export expenditure impact ~ High RoRE case (pre tax adjustment)</t>
  </si>
  <si>
    <t>Totex for a high RORE case (pre tax adjustment) - Uncertainty mechanisms impact (water resources) ~ High RoRE case (pre tax adjustment)</t>
  </si>
  <si>
    <t xml:space="preserve">Totex for a high RORE case (pre tax adjustment) - Water resources cost impact ~ High RoRE case (pre tax adjustment) </t>
  </si>
  <si>
    <t xml:space="preserve">Totex for a high RORE case (pre tax adjustment) - Wastewater network plus expenditure ~ High RoRE case (pre tax adjustment) </t>
  </si>
  <si>
    <t>Totex for a high RORE case (pre tax adjustment) - Uncertainty mechanisms impact (wastewater network plus) ~ High RoRE case (pre tax adjustment)</t>
  </si>
  <si>
    <t xml:space="preserve">Totex for a high RORE case (pre tax adjustment) - Wastewater network plus cost impact ~ High RoRE case (pre tax adjustment)  </t>
  </si>
  <si>
    <t xml:space="preserve">Totex for a high RORE case (pre tax adjustment) - Bioresources expenditure ~ High RoRE case (pre tax adjustment) </t>
  </si>
  <si>
    <t>Totex for a high RORE case (pre tax adjustment) - Uncertainty mechanisms impact (bioresources) ~ High RoRE case (pre tax adjustment)</t>
  </si>
  <si>
    <t xml:space="preserve">Totex for a high RORE case (pre tax adjustment) - Bioresources cost impact ~ High RoRE case (pre tax adjustment) </t>
  </si>
  <si>
    <t xml:space="preserve">Totex for a high RORE case (pre tax adjustment) - Dummy control expenditure ~ High RoRE case (pre tax adjustment) </t>
  </si>
  <si>
    <t>Totex for a high RORE case (pre tax adjustment) - Uncertainty mechanisms impact (dummy control) ~ High RoRE case (pre tax adjustment)</t>
  </si>
  <si>
    <t xml:space="preserve">Totex for a high RORE case (pre tax adjustment) - Dummy control cost impact ~ High RoRE case (pre tax adjustment) </t>
  </si>
  <si>
    <t xml:space="preserve">Totex for a low RORE case (pre tax adjustment) - Water network plus expenditure  ~ Low RoRE case (pre tax adjustment) </t>
  </si>
  <si>
    <t>Totex for a low RORE case (pre tax adjustment) - Water network plus water trading export expenditure impact ~ Low RoRE case (pre tax adjustment)</t>
  </si>
  <si>
    <t>Totex for a low RORE case (pre tax adjustment) - Uncertainty mechanisms impact (water network plus) ~ Low RoRE case (pre tax adjustment)</t>
  </si>
  <si>
    <t xml:space="preserve">Totex for a low RORE case (pre tax adjustment) - Water network plus cost impact  ~ Low RoRE case (pre tax adjustment)  </t>
  </si>
  <si>
    <t>Totex for a low RORE case (pre tax adjustment) - Water resources expenditure ~ Low RoRE case (pre tax adjustment)</t>
  </si>
  <si>
    <t>Totex for a low RORE case (pre tax adjustment) - Water resources water trading export expenditure impact ~ Low RoRE case (pre tax adjustment)</t>
  </si>
  <si>
    <t>Totex for a low RORE case (pre tax adjustment) - Uncertainty mechanisms impact (water resources) ~ Low RoRE case (pre tax adjustment)</t>
  </si>
  <si>
    <t xml:space="preserve">Totex for a low RORE case (pre tax adjustment) - Water resources cost impact ~ Low RoRE case (pre tax adjustment) </t>
  </si>
  <si>
    <t xml:space="preserve">Totex for a low RORE case (pre tax adjustment) - Wastewater network plus expenditure ~ Low RoRE case (pre tax adjustment) </t>
  </si>
  <si>
    <t>Totex for a low RORE case (pre tax adjustment) - Uncertainty mechanisms impact (wastewater network plus) ~ Low RoRE case (pre tax adjustment)</t>
  </si>
  <si>
    <t xml:space="preserve">Totex for a low RORE case (pre tax adjustment) - Wastewater network plus cost impact ~ Low RoRE case (pre tax adjustment)  </t>
  </si>
  <si>
    <t xml:space="preserve">Totex for a low RORE case (pre tax adjustment) - Bioresources expenditure ~ Low RoRE case (pre tax adjustment) </t>
  </si>
  <si>
    <t>Totex for a low RORE case (pre tax adjustment) - Uncertainty mechanisms impact (bioresources) ~ Low RoRE case (pre tax adjustment)</t>
  </si>
  <si>
    <t xml:space="preserve">Totex for a low RORE case (pre tax adjustment) - Bioresources cost impact ~ Low RoRE case (pre tax adjustment) </t>
  </si>
  <si>
    <t xml:space="preserve">Totex for a low RORE case (pre tax adjustment) - Dummy control expenditure ~ Low RoRE case (pre tax adjustment) </t>
  </si>
  <si>
    <t>Totex for a low RORE case (pre tax adjustment) - Uncertainty mechanisms impact (dummy control) ~ Low RoRE case (pre tax adjustment)</t>
  </si>
  <si>
    <t xml:space="preserve">Totex for a low RORE case (pre tax adjustment) - Dummy control cost impact ~ Low RoRE case (pre tax adjustment) </t>
  </si>
  <si>
    <t>Residential retail for a high RORE case (pre tax adjustment) - Residential retail cost impact ~ High RoRE case (pre tax adjustment)</t>
  </si>
  <si>
    <t>Residential retail for a high RORE case (pre tax adjustment) - Uncertainty mechanisms impact (residential retail) ~ High RoRE case (pre tax adjustment)</t>
  </si>
  <si>
    <t>Residential retail for a high RORE case (pre tax adjustment) - Residential retail cost impact ~ High RoRE case (pre tax adjustment) (Net)</t>
  </si>
  <si>
    <t>Residential retail for a low RORE case (pre tax adjustment) - Residential retail cost impact ~ Low RoRE case (pre tax adjustment)</t>
  </si>
  <si>
    <t>Residential retail for a low RORE case (pre tax adjustment) - Uncertainty mechanisms impact (residential retail) ~ Low RoRE case (pre tax adjustment)</t>
  </si>
  <si>
    <t>Residential retail for a low RORE case (pre tax adjustment) - Residential retail cost impact ~ Low RoRE case (pre tax adjustment) (Net)</t>
  </si>
  <si>
    <t>Business retail for a high RORE case (pre tax adjustment) - Business retail cost impact ~ High RoRE case (pre tax adjustment)</t>
  </si>
  <si>
    <t>Business retail for a low RORE case (pre tax adjustment) - Business retail cost impact ~ Low RoRE case (pre tax adjustment)</t>
  </si>
  <si>
    <t>ODI for a high RORE case (pre tax adjustment) - Total water network plus outcome delivery incentives (ODI) impact ~ High RoRE case (pre tax adjustment)</t>
  </si>
  <si>
    <t>ODI for a high RORE case (pre tax adjustment) - Total water resources outcome delivery incentives (ODI) impact ~ High RoRE case (pre tax adjustment)</t>
  </si>
  <si>
    <t>ODI for a high RORE case (pre tax adjustment) - Total wastewater network plus outcome delivery incentives (ODI) impact ~ High RoRE case (pre tax adjustment)</t>
  </si>
  <si>
    <t>ODI for a high RORE case (pre tax adjustment) - Total bioresources outcome delivery incentives (ODI) impact ~ High RoRE case (pre tax adjustment)</t>
  </si>
  <si>
    <t>ODI for a high RORE case (pre tax adjustment) - Total dummy control outcome delivery incentives (ODI) impact ~ High RoRE case (pre tax adjustment)</t>
  </si>
  <si>
    <t>ODI for a high RORE case (pre tax adjustment) - Total residential retail outcome delivery incentives (ODI) impact  ~ High RoRE case (pre tax adjustment)</t>
  </si>
  <si>
    <t>ODI for a low RORE case (pre tax adjustment) - Total water network plus outcome delivery incentives (ODI) impact ~ Low RoRE case (pre tax adjustment)</t>
  </si>
  <si>
    <t>ODI for a low RORE case (pre tax adjustment) - Total water resources outcome delivery incentives (ODI) impact ~ Low RoRE case (pre tax adjustment)</t>
  </si>
  <si>
    <t>ODI for a low RORE case (pre tax adjustment) - Total wastewater network plus outcome delivery incentives (ODI) impact ~ Low RoRE case (pre tax adjustment)</t>
  </si>
  <si>
    <t>ODI for a low RORE case (pre tax adjustment) - Total bioresources outcome delivery incentives (ODI) impact ~ Low RoRE case (pre tax adjustment)</t>
  </si>
  <si>
    <t>ODI for a low RORE case (pre tax adjustment) - Total dummy control outcome delivery incentives (ODI) impact ~ Low RoRE case (pre tax adjustment)</t>
  </si>
  <si>
    <t>ODI for a low RORE case (pre tax adjustment) - Total residential retail outcome delivery incentives (ODI) impact  ~ Low RoRE case (pre tax adjustment)</t>
  </si>
  <si>
    <t>WaterworCX  for a high RORE case (pre tax adjustment) - C-MeX impact residential retail ~ High RoRE case (pre tax adjustment)</t>
  </si>
  <si>
    <t>WaterworCX  for a high RORE case (pre tax adjustment) - D-MeX impact water network plus ~ High RoRE case (pre tax adjustment)</t>
  </si>
  <si>
    <t>WaterworCX  for a high RORE case (pre tax adjustment) - D-MeX impact wastewater network plus ~ High RoRE case (pre tax adjustment)</t>
  </si>
  <si>
    <t>WaterworCX  for a low RORE case (pre tax adjustment) - C-MeX impact residential retail ~ Low RoRE case (pre tax adjustment)</t>
  </si>
  <si>
    <t>WaterworCX  for a low RORE case (pre tax adjustment) - D-MeX impact water network plus ~ Low RoRE case (pre tax adjustment)</t>
  </si>
  <si>
    <t>WaterworCX  for a low RORE case (pre tax adjustment) - D-MeX impact wastewater network plus ~ Low RoRE case (pre tax adjustment)</t>
  </si>
  <si>
    <t>Financing performance ~ cost of new debt for a high RORE case (pre tax adjustment) - Water network plus financing impact ~ High RoRE case (pre tax adjustment)</t>
  </si>
  <si>
    <t>Financing performance ~ cost of new debt for a high RORE case (pre tax adjustment) - Water resources financing impact  ~ High RoRE case (pre tax adjustment)</t>
  </si>
  <si>
    <t>Financing performance ~ cost of new debt for a high RORE case (pre tax adjustment) - Wastewater network plus financing impact  ~ High RoRE case (pre tax adjustment)</t>
  </si>
  <si>
    <t>Financing performance ~ cost of new debt for a high RORE case (pre tax adjustment) - Bioresources financing impact  ~ High RoRE case (pre tax adjustment)</t>
  </si>
  <si>
    <t>Financing performance ~ cost of new debt for a high RORE case (pre tax adjustment) - Dummy control financing impact  ~ High RoRE case (pre tax adjustment)</t>
  </si>
  <si>
    <t>Financing performance ~ cost of new debt for a low RORE case (pre tax adjustment) - Water network plus financing impact ~ Low RoRE case (pre tax adjustment)</t>
  </si>
  <si>
    <t>Financing performance ~ cost of new debt for a low RORE case (pre tax adjustment) - Water resources financing impact  ~ Low RoRE case (pre tax adjustment)</t>
  </si>
  <si>
    <t>Financing performance ~ cost of new debt for a low RORE case (pre tax adjustment) - Wastewater network plus financing impact  ~ Low RoRE case (pre tax adjustment)</t>
  </si>
  <si>
    <t>Financing performance ~ cost of new debt for a low RORE case (pre tax adjustment) - Bioresources financing impact  ~ Low RoRE case (pre tax adjustment)</t>
  </si>
  <si>
    <t>Financing performance ~ cost of new debt for a low RORE case (pre tax adjustment) - Dummy control financing impact  ~ Low RoRE case (pre tax adjustment)</t>
  </si>
  <si>
    <t>Tax rate - Dummy control tax rate</t>
  </si>
  <si>
    <t>Revenue for a high RORE case (post tax adjustment) - Water network plus total revenue impact ~ High RoRE case (post tax adjustment)</t>
  </si>
  <si>
    <t>Revenue for a high RORE case (post tax adjustment) - Water network plus water trading incentive export revenue impact ~ High RoRE case (post tax adjustment)</t>
  </si>
  <si>
    <t>Revenue for a high RORE case (post tax adjustment) - Water network plus water trading incentive revenue impact ~ High RoRE case (post tax adjustment)</t>
  </si>
  <si>
    <t>Revenue for a high RORE case (post tax adjustment) - Water resources total revenue impact  ~ High RoRE case (post tax adjustment)</t>
  </si>
  <si>
    <t xml:space="preserve">Revenue for a high RORE case (post tax adjustment) - Water resources water trading export revenue impact ~ High RoRE case (post tax adjustment) </t>
  </si>
  <si>
    <t xml:space="preserve">Revenue for a high RORE case (post tax adjustment) - Water resources water trading incentive revenue impact ~ High RoRE case (post tax adjustment) </t>
  </si>
  <si>
    <t>Revenue for a high RORE case (post tax adjustment) - Wastewater network plus total revenue impact  ~ High RoRE case (post tax adjustment)</t>
  </si>
  <si>
    <t>Revenue for a high RORE case (post tax adjustment) - Bioresources total revenue impact  ~ High RoRE case (post tax adjustment)</t>
  </si>
  <si>
    <t>Revenue for a high RORE case (post tax adjustment) - Dummy control total revenue impact  ~ High RoRE case (post tax adjustment)</t>
  </si>
  <si>
    <t>Revenue for a high RORE case (post tax adjustment) - Residential retail total revenue impact ~ High RoRE case (post tax adjustment)</t>
  </si>
  <si>
    <t>Revenue for a high RORE case (post tax adjustment) - Business retail total revenue impact ~ High RoRE case (post tax adjustment)</t>
  </si>
  <si>
    <t>Revenue for a low RORE case (post tax adjustment) - Water network plus total revenue impact ~ Low RoRE case (post tax adjustment)</t>
  </si>
  <si>
    <t>Revenue for a low RORE case (post tax adjustment) - Water network plus water trading incentive export revenue impact ~ Low RoRE case (post tax adjustment)</t>
  </si>
  <si>
    <t>Revenue for a low RORE case (post tax adjustment) - Water network plus water trading incentive revenue impact ~ Low RoRE case (post tax adjustment)</t>
  </si>
  <si>
    <t>Revenue for a low RORE case (post tax adjustment) - Water resources total revenue impact  ~ Low RoRE case (post tax adjustment)</t>
  </si>
  <si>
    <t xml:space="preserve">Revenue for a low RORE case (post tax adjustment) - Water resources water trading export revenue impact ~ Low RoRE case (post tax adjustment) </t>
  </si>
  <si>
    <t xml:space="preserve">Revenue for a low RORE case (post tax adjustment) - Water resources water trading incentive revenue impact ~ Low RoRE case (post tax adjustment) </t>
  </si>
  <si>
    <t>Revenue for a low RORE case (post tax adjustment) - Wastewater network plus total revenue impact  ~ Low RoRE case (post tax adjustment)</t>
  </si>
  <si>
    <t>Revenue for a low RORE case (post tax adjustment) - Bioresources total revenue impact  ~ Low RoRE case (post tax adjustment)</t>
  </si>
  <si>
    <t>Revenue for a low RORE case (post tax adjustment) - Dummy control total revenue impact  ~ Low RoRE case (post tax adjustment)</t>
  </si>
  <si>
    <t>Revenue for a low RORE case (post tax adjustment) - Residential retail total revenue impact ~ Low RoRE case (post tax adjustment)</t>
  </si>
  <si>
    <t>Revenue for a low RORE case (post tax adjustment) - Business retail total revenue impact ~ Low RoRE case (post tax adjustment)</t>
  </si>
  <si>
    <t xml:space="preserve">Totex for a high RORE case (post tax adjustment) - Water network plus expenditure  ~ High RoRE case (post tax adjustment) </t>
  </si>
  <si>
    <t>Totex for a high RORE case (post tax adjustment) - Water network plus water trading export expenditure impact ~ High RoRE case (post tax adjustment)</t>
  </si>
  <si>
    <t>Totex for a high RORE case (post tax adjustment) - Uncertainty mechanisms impact (water network plus) ~ High RoRE case (post tax adjustment)</t>
  </si>
  <si>
    <t xml:space="preserve">Totex for a high RORE case (post tax adjustment) - Water network plus cost impact  ~ High RoRE case (post tax adjustment) (Net) </t>
  </si>
  <si>
    <t>Totex for a high RORE case (post tax adjustment) - Water resources expenditure ~ High RoRE case (post tax adjustment)</t>
  </si>
  <si>
    <t>Totex for a high RORE case (post tax adjustment) - Water resources water trading export expenditure impact ~ High RoRE case (post tax adjustment)</t>
  </si>
  <si>
    <t>Totex for a high RORE case (post tax adjustment) - Uncertainty mechanisms impact (water resources) ~ High RoRE case (post tax adjustment)</t>
  </si>
  <si>
    <t>Totex for a high RORE case (post tax adjustment) - Water resources cost impact ~ High RoRE case (post tax adjustment) (Net)</t>
  </si>
  <si>
    <t xml:space="preserve">Totex for a high RORE case (post tax adjustment) - Wastewater network plus expenditure ~ High RoRE case (post tax adjustment) </t>
  </si>
  <si>
    <t>Totex for a high RORE case (post tax adjustment) - Uncertainty mechanisms impact (wastewater network plus) ~ High RoRE case (post tax adjustment)</t>
  </si>
  <si>
    <t xml:space="preserve">Totex for a high RORE case (post tax adjustment) - Wastewater network plus cost impact ~ High RoRE case (post tax adjustment) (Net) </t>
  </si>
  <si>
    <t xml:space="preserve">Totex for a high RORE case (post tax adjustment) - Bioresources expenditure ~ High RoRE case (post tax adjustment) </t>
  </si>
  <si>
    <t>Totex for a high RORE case (post tax adjustment) - Uncertainty mechanisms impact (bioresources) ~ High RoRE case (post tax adjustment)</t>
  </si>
  <si>
    <t>Totex for a high RORE case (post tax adjustment) - Bioresources cost impact ~ High RoRE case (post tax adjustment) (Net)</t>
  </si>
  <si>
    <t xml:space="preserve">Totex for a high RORE case (post tax adjustment) - Dummy control expenditure ~ High RoRE case (post tax adjustment) </t>
  </si>
  <si>
    <t>Totex for a high RORE case (post tax adjustment) - Uncertainty mechanisms impact (dummy control) ~ High RoRE case (post tax adjustment)</t>
  </si>
  <si>
    <t>Totex for a high RORE case (post tax adjustment) - Dummy control cost impact ~ High RoRE case (post tax adjustment) (Net)</t>
  </si>
  <si>
    <t xml:space="preserve">Totex for a low RORE case (post tax adjustment) - Water network plus expenditure  ~ Low RoRE case (post tax adjustment) </t>
  </si>
  <si>
    <t>Totex for a low RORE case (post tax adjustment) - Water network plus water trading export expenditure impact ~ Low RoRE case (post tax adjustment)</t>
  </si>
  <si>
    <t>Totex for a low RORE case (post tax adjustment) - Uncertainty mechanisms impact (water network plus) ~ Low RoRE case (post tax adjustment)</t>
  </si>
  <si>
    <t xml:space="preserve">Totex for a low RORE case (post tax adjustment) - Water network plus cost impact  ~ Low RoRE case (post tax adjustment) (Net) </t>
  </si>
  <si>
    <t>Totex for a low RORE case (post tax adjustment) - Water resources expenditure ~ Low RoRE case (post tax adjustment)</t>
  </si>
  <si>
    <t>Totex for a low RORE case (post tax adjustment) - Water resources water trading export expenditure impact ~ Low RoRE case (post tax adjustment)</t>
  </si>
  <si>
    <t>Totex for a low RORE case (post tax adjustment) - Uncertainty mechanisms impact (water resources) ~ Low RoRE case (post tax adjustment)</t>
  </si>
  <si>
    <t>Totex for a low RORE case (post tax adjustment) - Water resources cost impact ~ Low RoRE case (post tax adjustment) (Net)</t>
  </si>
  <si>
    <t xml:space="preserve">Totex for a low RORE case (post tax adjustment) - Wastewater network plus expenditure ~ Low RoRE case (post tax adjustment) </t>
  </si>
  <si>
    <t>Totex for a low RORE case (post tax adjustment) - Uncertainty mechanisms impact (wastewater network plus) ~ Low RoRE case (post tax adjustment)</t>
  </si>
  <si>
    <t xml:space="preserve">Totex for a low RORE case (post tax adjustment) - Wastewater network plus cost impact ~ Low RoRE case (post tax adjustment) (Net) </t>
  </si>
  <si>
    <t xml:space="preserve">Totex for a low RORE case (post tax adjustment) - Bioresources expenditure ~ Low RoRE case (post tax adjustment) </t>
  </si>
  <si>
    <t>Totex for a low RORE case (post tax adjustment) - Uncertainty mechanisms impact (bioresources) ~ Low RoRE case (post tax adjustment)</t>
  </si>
  <si>
    <t>Totex for a low RORE case (post tax adjustment) - Bioresources cost impact ~ Low RoRE case (post tax adjustment) (Net)</t>
  </si>
  <si>
    <t xml:space="preserve">Totex for a low RORE case (post tax adjustment) - Dummy control expenditure ~ Low RoRE case (post tax adjustment) </t>
  </si>
  <si>
    <t>Totex for a low RORE case (post tax adjustment) - Uncertainty mechanisms impact (dummy control) ~ Low RoRE case (post tax adjustment)</t>
  </si>
  <si>
    <t>Totex for a low RORE case (post tax adjustment) - Dummy control cost impact ~ Low RoRE case (post tax adjustment) (Net)</t>
  </si>
  <si>
    <t>Residential retail for a high RORE case (post tax adjustment) - Residential retail cost impact ~ High RoRE case (post tax adjustment)</t>
  </si>
  <si>
    <t>Residential retail for a high RORE case (post tax adjustment) - Uncertainty mechanisms impact (residential retail) ~ High RoRE case (post tax adjustment)</t>
  </si>
  <si>
    <t>Residential retail for a high RORE case (post tax adjustment) - Residential retail cost impact ~ High RoRE case (post tax adjustment) (Net)</t>
  </si>
  <si>
    <t>Residential retail for a low RORE case (post tax adjustment) - Residential retail cost impact ~ Low RoRE case (post tax adjustment)</t>
  </si>
  <si>
    <t>Residential retail for a low RORE case (post tax adjustment) - Uncertainty mechanisms impact (residential retail) ~ Low RoRE case (post tax adjustment)</t>
  </si>
  <si>
    <t>Residential retail for a low RORE case (post tax adjustment) - Residential retail cost impact ~ Low RoRE case (post tax adjustment) (Net)</t>
  </si>
  <si>
    <t>Business retail for a high RORE case (post tax adjustment) - Business retail cost impact ~ High RoRE case (post tax adjustment)</t>
  </si>
  <si>
    <t>Business retail for a low RORE case (post tax adjustment) - Business retail cost impact ~ Low RoRE case (post tax adjustment)</t>
  </si>
  <si>
    <t>ODI for a high RORE case (post tax adjustment) - Total water network plus outcome delivery incentives (ODI) impact ~ High RoRE case (post tax adjustment)</t>
  </si>
  <si>
    <t>ODI for a high RORE case (post tax adjustment) - Total water resources outcome delivery incentives (ODI) impact ~ High RoRE case (post tax adjustment)</t>
  </si>
  <si>
    <t>ODI for a high RORE case (post tax adjustment) - Total wastewater network plus outcome delivery incentives (ODI) impact ~ High RoRE case (post tax adjustment)</t>
  </si>
  <si>
    <t>ODI for a high RORE case (post tax adjustment) - Total bioresources outcome delivery incentives (ODI) impact ~ High RoRE case (post tax adjustment)</t>
  </si>
  <si>
    <t>ODI for a high RORE case (post tax adjustment) - Total dummy control outcome delivery incentives (ODI) impact ~ High RoRE case (post tax adjustment)</t>
  </si>
  <si>
    <t>ODI for a high RORE case (post tax adjustment) - Total residential retail outcome delivery incentives (ODI) impact  ~ High RoRE case (post tax adjustment)</t>
  </si>
  <si>
    <t>ODI for a low RORE case (post tax adjustment) - Total water network plus outcome delivery incentives (ODI) impact ~ Low RoRE case (post tax adjustment)</t>
  </si>
  <si>
    <t>ODI for a low RORE case (post tax adjustment) - Total water resources outcome delivery incentives (ODI) impact ~ Low RoRE case (post tax adjustment)</t>
  </si>
  <si>
    <t>ODI for a low RORE case (post tax adjustment) - Total wastewater network plus outcome delivery incentives (ODI) impact ~ Low RoRE case (post tax adjustment)</t>
  </si>
  <si>
    <t>ODI for a low RORE case (post tax adjustment) - Total bioresources outcome delivery incentives (ODI) impact ~ Low RoRE case (post tax adjustment)</t>
  </si>
  <si>
    <t>ODI for a low RORE case (post tax adjustment) - Total dummy control outcome delivery incentives (ODI) impact ~ Low RoRE case (post tax adjustment)</t>
  </si>
  <si>
    <t>ODI for a low RORE case (post tax adjustment) - Total residential retail outcome delivery incentives (ODI) impact  ~ Low RoRE case (post tax adjustment)</t>
  </si>
  <si>
    <t>WaterworCX  for a high RORE case (post tax adjustment) - C-MeX impact residential retail ~ High RoRE case (post tax adjustment)</t>
  </si>
  <si>
    <t>WaterworCX  for a high RORE case (post tax adjustment) - D-MeX impact water network plus ~ High RoRE case (post tax adjustment)</t>
  </si>
  <si>
    <t>WaterworCX  for a high RORE case (post tax adjustment) - D-MeX impact wastewater network plus ~ High RoRE case (post tax adjustment)</t>
  </si>
  <si>
    <t>WaterworCX  for a low RORE case (post tax adjustment) - C-MeX impact residential retail ~ Low RoRE case (post tax adjustment)</t>
  </si>
  <si>
    <t>WaterworCX  for a low RORE case (post tax adjustment) - D-MeX impact water network plus ~ Low RoRE case (post tax adjustment)</t>
  </si>
  <si>
    <t>WaterworCX  for a low RORE case (post tax adjustment) - D-MeX impact wastewater network plus ~ Low RoRE case (post tax adjustment)</t>
  </si>
  <si>
    <t>Financing performance ~ cost of new debt for a high RORE case (post tax adjustment) - Water network plus financing impact ~ High RoRE case (post tax adjustment)</t>
  </si>
  <si>
    <t>Financing performance ~ cost of new debt for a high RORE case (post tax adjustment) - Water resources financing impact  ~ High RoRE case (post tax adjustment)</t>
  </si>
  <si>
    <t>Financing performance ~ cost of new debt for a high RORE case (post tax adjustment) - Wastewater network plus financing impact  ~ High RoRE case (post tax adjustment)</t>
  </si>
  <si>
    <t>Financing performance ~ cost of new debt for a high RORE case (post tax adjustment) - Bioresources financing impact  ~ High RoRE case (post tax adjustment)</t>
  </si>
  <si>
    <t>Financing performance ~ cost of new debt for a high RORE case (post tax adjustment) - Dummy control financing impact  ~ High RoRE case (post tax adjustment)</t>
  </si>
  <si>
    <t>Financing performance ~ cost of new debt for a low RORE case (post tax adjustment) - Water network plus financing impact ~ Low RoRE case (post tax adjustment)</t>
  </si>
  <si>
    <t>Financing performance ~ cost of new debt for a low RORE case (post tax adjustment) - Water resources financing impact  ~ Low RoRE case (post tax adjustment)</t>
  </si>
  <si>
    <t>Financing performance ~ cost of new debt for a low RORE case (post tax adjustment) - Wastewater network plus financing impact  ~ Low RoRE case (post tax adjustment)</t>
  </si>
  <si>
    <t>Financing performance ~ cost of new debt for a low RORE case (post tax adjustment) - Bioresources financing impact  ~ Low RoRE case (post tax adjustment)</t>
  </si>
  <si>
    <t>Financing performance ~ cost of new debt for a low RORE case (post tax adjustment) - Dummy control financing impact  ~ Low RoRE case (post tax adjustment)</t>
  </si>
  <si>
    <t>Brought forward capital allowance pool ~ General 18% - Brought forward capital allowance 18% ~ Water resources</t>
  </si>
  <si>
    <t>Brought forward capital allowance pool ~ General 18% - Brought forward capital allowance 18% ~ Water network plus</t>
  </si>
  <si>
    <t>Brought forward capital allowance pool ~ General 18% - Brought forward capital allowance 18% ~ Wastewater network plus</t>
  </si>
  <si>
    <t>Brought forward capital allowance pool ~ General 18% - Brought forward capital allowance 18% ~ Bioresources</t>
  </si>
  <si>
    <t>Brought forward capital allowance pool ~ General 18% - Brought forward capital allowance 18% ~ Dummy control</t>
  </si>
  <si>
    <t>Brought forward capital allowance pool ~ General 18% - Total brought forward capital allowance pool ~ General 18%</t>
  </si>
  <si>
    <t>New capital expenditure - Proportion of new capital expenditure qualifying for the general (18%) pool ~ Water resources</t>
  </si>
  <si>
    <t>New capital expenditure - Proportion of new capital expenditure not qualifying for capital allowances ~ Water resources</t>
  </si>
  <si>
    <t>New capital expenditure - Proportion of new capital expenditure qualifying for a full deduction in the year ~ Water resources</t>
  </si>
  <si>
    <t>New capital expenditure - Proportion of new capital expenditure qualifying for a tax deduction based on depreciation ~ Water resources</t>
  </si>
  <si>
    <t>New capital expenditure - Total proportion of new capital expenditure ~ Water resources</t>
  </si>
  <si>
    <t>New capital expenditure - Proportion of new capital expenditure qualifying for the general (18%) pool ~ Water network plus</t>
  </si>
  <si>
    <t>New capital expenditure - Proportion of new capital expenditure not qualifying for capital allowances ~ Water network plus</t>
  </si>
  <si>
    <t>New capital expenditure - Proportion of new capital expenditure qualifying for a full deduction in the year ~ Water network plus</t>
  </si>
  <si>
    <t>New capital expenditure - Proportion of new capital expenditure qualifying for a tax deduction based on depreciation ~ Water network plus</t>
  </si>
  <si>
    <t>New capital expenditure - Total proportion of new capital expenditure ~ Water network plus</t>
  </si>
  <si>
    <t>New capital expenditure - Proportion of new capital expenditure qualifying for the general (18%) pool ~ Wastewater network plus</t>
  </si>
  <si>
    <t>New capital expenditure - Proportion of new capital expenditure not qualifying for capital allowances ~ Wastewater network plus</t>
  </si>
  <si>
    <t>New capital expenditure - Proportion of new capital expenditure qualifying for a full deduction in the year ~ Wastewater network plus</t>
  </si>
  <si>
    <t>New capital expenditure - Proportion of new capital expenditure qualifying for a tax deduction based on depreciation ~ Wastewater network plus</t>
  </si>
  <si>
    <t>New capital expenditure - Total proportion of new capital expenditure ~ Wastewater network plus</t>
  </si>
  <si>
    <t>New capital expenditure - Proportion of new capital expenditure qualifying for the general (18%) pool ~ Bioresources</t>
  </si>
  <si>
    <t>New capital expenditure - Proportion of new capital expenditure not qualifying for capital allowances ~ Bioresources</t>
  </si>
  <si>
    <t>New capital expenditure - Proportion of new capital expenditure qualifying for a full deduction in the year ~ Bioresources</t>
  </si>
  <si>
    <t>New capital expenditure - Proportion of new capital expenditure qualifying for a tax deduction based on depreciation ~ Bioresources</t>
  </si>
  <si>
    <t>New capital expenditure - Total proportion of new capital expenditure ~ Bioresources</t>
  </si>
  <si>
    <t>New capital expenditure - Proportion of new capital expenditure qualifying for the general (18%) pool ~ Dummy control</t>
  </si>
  <si>
    <t>New capital expenditure - Proportion of new capital expenditure not qualifying for capital allowances ~ Dummy control</t>
  </si>
  <si>
    <t>New capital expenditure - Proportion of new capital expenditure qualifying for a full deduction in the year ~ Dummy control</t>
  </si>
  <si>
    <t>New capital expenditure - Proportion of new capital expenditure qualifying for a tax deduction based on depreciation ~ Dummy control</t>
  </si>
  <si>
    <t>New capital expenditure - Total proportion of new capital expenditure ~ Dummy control</t>
  </si>
  <si>
    <t>Disallowable expenditure - P&amp;L expenditure not allowable as a deduction from taxable trading profits ~ Water resources</t>
  </si>
  <si>
    <t>Disallowable expenditure - P&amp;L expenditure not allowable as a deduction from taxable trading profits ~ Water network plus</t>
  </si>
  <si>
    <t>Disallowable expenditure - P&amp;L expenditure not allowable as a deduction from taxable trading profits ~ Wastewater network plus</t>
  </si>
  <si>
    <t>Disallowable expenditure - P&amp;L expenditure not allowable as a deduction from taxable trading profits ~ Bioresources</t>
  </si>
  <si>
    <t>Disallowable expenditure - P&amp;L expenditure not allowable as a deduction from taxable trading profits ~ Dummy control</t>
  </si>
  <si>
    <t>Disallowable expenditure - P&amp;L expenditure relating to renewals not allowable as a deduction from taxable trading profits ~ Water resources</t>
  </si>
  <si>
    <t>Disallowable expenditure - P&amp;L expenditure relating to renewals not allowable as a deduction from taxable trading profits ~ Water network plus</t>
  </si>
  <si>
    <t>Disallowable expenditure - P&amp;L expenditure relating to renewals not allowable as a deduction from taxable trading profits ~ Wastewater network plus</t>
  </si>
  <si>
    <t>Disallowable expenditure - P&amp;L expenditure relating to renewals not allowable as a deduction from taxable trading profits ~ Bioresources</t>
  </si>
  <si>
    <t>Disallowable expenditure - P&amp;L expenditure relating to renewals not allowable as a deduction from taxable trading profits ~ Dummy control</t>
  </si>
  <si>
    <t>Disallowable expenditure - Change in general provisions ~ Water resources</t>
  </si>
  <si>
    <t>Disallowable expenditure - Change in general provisions ~ Water network plus</t>
  </si>
  <si>
    <t>Disallowable expenditure - Change in general provisions ~ Wastewater network plus</t>
  </si>
  <si>
    <t>Disallowable expenditure - Change in general provisions ~ Bioresources</t>
  </si>
  <si>
    <t>Disallowable expenditure - Change in general provisions ~ Dummy control</t>
  </si>
  <si>
    <t>Allowable expenditure - Allowable depreciation on capitalised revenue expenditure (infra &amp; non-infra) ~ Water resources</t>
  </si>
  <si>
    <t>Allowable expenditure - Allowable depreciation on capitalised revenue expenditure (infra &amp; non-infra) ~ Water network plus</t>
  </si>
  <si>
    <t>Allowable expenditure - Allowable depreciation on capitalised revenue expenditure (infra &amp; non-infra) ~ Wastewater network plus</t>
  </si>
  <si>
    <t>Allowable expenditure - Allowable depreciation on capitalised revenue expenditure (infra &amp; non-infra) ~ Bioresources</t>
  </si>
  <si>
    <t>Allowable expenditure - Allowable depreciation on capitalised revenue expenditure (infra &amp; non-infra) ~ Dummy control</t>
  </si>
  <si>
    <t>Allowable expenditure - Finance lease depreciation ~ Water resources</t>
  </si>
  <si>
    <t>Allowable expenditure - Finance lease depreciation ~ Water network plus</t>
  </si>
  <si>
    <t>Allowable expenditure - Finance lease depreciation ~ Wastewater network plus</t>
  </si>
  <si>
    <t>Allowable expenditure - Finance lease depreciation ~ Bioresources</t>
  </si>
  <si>
    <t>Allowable expenditure - Finance lease depreciation ~ Dummy control</t>
  </si>
  <si>
    <t>Other taxable income - Grants and contributions taxable on receipt ~ Water resources</t>
  </si>
  <si>
    <t>Other taxable income - Grants and contributions taxable on receipt ~ Water network plus</t>
  </si>
  <si>
    <t>Other taxable income - Grants and contributions taxable on receipt ~ Wastewater network plus</t>
  </si>
  <si>
    <t>Other taxable income - Grants and contributions taxable on receipt ~ Bioresources</t>
  </si>
  <si>
    <t>Other taxable income - Grants and contributions taxable on receipt ~ Dummy control</t>
  </si>
  <si>
    <t>Other taxable income - Amortisation on grants and contributions ~ Water resources</t>
  </si>
  <si>
    <t>Other taxable income - Amortisation on grants and contributions ~ Water network plus</t>
  </si>
  <si>
    <t>Other taxable income - Amortisation on grants and contributions ~ Wastewater network plus</t>
  </si>
  <si>
    <t>Other taxable income - Amortisation on grants and contributions ~ Bioresources</t>
  </si>
  <si>
    <t>Other taxable income - Amortisation on grants and contributions ~ Dummy control</t>
  </si>
  <si>
    <t>Other taxable income - Other adjustments to taxable profits ~ Water resources</t>
  </si>
  <si>
    <t>Other taxable income - Other adjustments to taxable profits ~ Water network plus</t>
  </si>
  <si>
    <t>Other taxable income - Other adjustments to taxable profits ~ Wastewater network plus</t>
  </si>
  <si>
    <t>Other taxable income - Other adjustments to taxable profits ~ Bioresources</t>
  </si>
  <si>
    <t>Other taxable income - Other adjustments to taxable profits ~ Dummy control</t>
  </si>
  <si>
    <t>Brought forward losses - Brought forward losses ~ Water resources</t>
  </si>
  <si>
    <t>Brought forward losses - Brought forward losses ~ Water network plus</t>
  </si>
  <si>
    <t>Brought forward losses - Brought forward losses ~ Wastewater network plus</t>
  </si>
  <si>
    <t>Brought forward losses - Brought forward losses ~ Bioresources</t>
  </si>
  <si>
    <t>Brought forward losses - Brought forward losses ~ Dummy control</t>
  </si>
  <si>
    <t>Statutory corporation tax rate - Statutory corporation tax rate</t>
  </si>
  <si>
    <t>Brought forward capital allowance pool ~ Longlife 6%</t>
  </si>
  <si>
    <t>Brought forward capital allowance 6% ~ Water resources</t>
  </si>
  <si>
    <t>Brought forward capital allowance 6% ~ Water network plus</t>
  </si>
  <si>
    <t>Brought forward capital allowance 6% ~ Wastewater network plus</t>
  </si>
  <si>
    <t>Brought forward capital allowance 6% ~ Bioresources</t>
  </si>
  <si>
    <t>Brought forward capital allowance 6% ~ Dummy control</t>
  </si>
  <si>
    <t>Total brought forward capital allowance pool ~ Longlife 6%</t>
  </si>
  <si>
    <r>
      <t xml:space="preserve">Total brought forward capital allowance pool ~ Longlife 6%. Equals sum of </t>
    </r>
    <r>
      <rPr>
        <sz val="10"/>
        <color rgb="FF0078C9"/>
        <rFont val="Arial"/>
        <family val="2"/>
      </rPr>
      <t>App29 lines 7 to 11</t>
    </r>
    <r>
      <rPr>
        <sz val="10"/>
        <rFont val="Arial"/>
        <family val="2"/>
      </rPr>
      <t>.</t>
    </r>
  </si>
  <si>
    <t>A19048WR</t>
  </si>
  <si>
    <t>A19049WR</t>
  </si>
  <si>
    <t>Water resources operating expenditure grants and contributions (price control)</t>
  </si>
  <si>
    <t>Water resources capital expenditure grants and contributions (price control)</t>
  </si>
  <si>
    <t>Water resources operating expenditure grants and contributions (non-price control)</t>
  </si>
  <si>
    <t>Water resources capital expenditure grants and contributions (non-price control)</t>
  </si>
  <si>
    <r>
      <t xml:space="preserve">Projected operating expenditure grants and contributions covered by the wholesale water resources price control. The sum of lines 25 and 26 represents the wholesale water resources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</si>
  <si>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covered by the wholesale water resources price control. The sum of lines 25 and 26 represents the wholesale water resources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</si>
  <si>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operating expenditure grants and contributions not covered by the wholesale water resources price control. The sum of lines 27 and 28 represents the wholesale water resources element of the total 'other' non-price control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</si>
  <si>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not covered by the wholesale water resources price control. The sum of lines 27 and 28 represents the wholesale water resources element of the total 'other' non-price control grants and contributions received for the wholesale water service contained in </t>
    </r>
    <r>
      <rPr>
        <sz val="10"/>
        <color rgb="FF0078C9"/>
        <rFont val="Arial"/>
        <family val="2"/>
      </rPr>
      <t>App28 line 12</t>
    </r>
    <r>
      <rPr>
        <sz val="10"/>
        <rFont val="Arial"/>
        <family val="2"/>
      </rPr>
      <t>.</t>
    </r>
  </si>
  <si>
    <r>
      <t xml:space="preserve">This table breaks down the total revenues a company expects to receive in providing wholesale water resources services. The total allowed revenue in </t>
    </r>
    <r>
      <rPr>
        <sz val="10"/>
        <color rgb="FF0078C9"/>
        <rFont val="Arial"/>
        <family val="2"/>
      </rPr>
      <t>Wr3 line 24</t>
    </r>
    <r>
      <rPr>
        <sz val="10"/>
        <rFont val="Arial"/>
        <family val="2"/>
      </rPr>
      <t xml:space="preserve"> from residential and business charges should be equal to the revenue requirement in </t>
    </r>
    <r>
      <rPr>
        <sz val="10"/>
        <color rgb="FF0078C9"/>
        <rFont val="Arial"/>
        <family val="2"/>
      </rPr>
      <t>Wr3 line 12</t>
    </r>
    <r>
      <rPr>
        <sz val="10"/>
        <rFont val="Arial"/>
        <family val="2"/>
      </rPr>
      <t xml:space="preserve"> less third party revenue in </t>
    </r>
    <r>
      <rPr>
        <sz val="10"/>
        <color rgb="FF0078C9"/>
        <rFont val="Arial"/>
        <family val="2"/>
      </rPr>
      <t>Wr3 line 13</t>
    </r>
    <r>
      <rPr>
        <sz val="10"/>
        <rFont val="Arial"/>
        <family val="2"/>
      </rPr>
      <t xml:space="preserve"> less non-price control income in </t>
    </r>
    <r>
      <rPr>
        <sz val="10"/>
        <color rgb="FF0078C9"/>
        <rFont val="Arial"/>
        <family val="2"/>
      </rPr>
      <t xml:space="preserve">Wr3 line 18 </t>
    </r>
    <r>
      <rPr>
        <sz val="10"/>
        <rFont val="Arial"/>
        <family val="2"/>
      </rPr>
      <t>and</t>
    </r>
    <r>
      <rPr>
        <sz val="10"/>
        <color rgb="FF0078C9"/>
        <rFont val="Arial"/>
        <family val="2"/>
      </rPr>
      <t xml:space="preserve"> Wr3 line 19.
</t>
    </r>
    <r>
      <rPr>
        <sz val="10"/>
        <rFont val="Arial"/>
        <family val="2"/>
      </rPr>
      <t xml:space="preserve">
These tables should be completed on a notional basis.</t>
    </r>
  </si>
  <si>
    <r>
      <t xml:space="preserve">This table breaks down the total revenues a company expects to receive in providing wholesale water network plus services. The total allowed revenue in </t>
    </r>
    <r>
      <rPr>
        <sz val="10"/>
        <color rgb="FF0078C9"/>
        <rFont val="Arial"/>
        <family val="2"/>
      </rPr>
      <t>Wn3 line 24</t>
    </r>
    <r>
      <rPr>
        <sz val="10"/>
        <rFont val="Arial"/>
        <family val="2"/>
      </rPr>
      <t xml:space="preserve"> from residential and business charges should be equal to the revenue requirement in </t>
    </r>
    <r>
      <rPr>
        <sz val="10"/>
        <color rgb="FF0078C9"/>
        <rFont val="Arial"/>
        <family val="2"/>
      </rPr>
      <t>Wn3 line 12</t>
    </r>
    <r>
      <rPr>
        <sz val="10"/>
        <rFont val="Arial"/>
        <family val="2"/>
      </rPr>
      <t xml:space="preserve"> less third party revenue in </t>
    </r>
    <r>
      <rPr>
        <sz val="10"/>
        <color rgb="FF0078C9"/>
        <rFont val="Arial"/>
        <family val="2"/>
      </rPr>
      <t>Wn3 line 13</t>
    </r>
    <r>
      <rPr>
        <sz val="10"/>
        <rFont val="Arial"/>
        <family val="2"/>
      </rPr>
      <t xml:space="preserve"> less non-price control income in </t>
    </r>
    <r>
      <rPr>
        <sz val="10"/>
        <color rgb="FF0078C9"/>
        <rFont val="Arial"/>
        <family val="2"/>
      </rPr>
      <t xml:space="preserve">Wn3 line 18 </t>
    </r>
    <r>
      <rPr>
        <sz val="10"/>
        <rFont val="Arial"/>
        <family val="2"/>
      </rPr>
      <t>and</t>
    </r>
    <r>
      <rPr>
        <sz val="10"/>
        <color rgb="FF0078C9"/>
        <rFont val="Arial"/>
        <family val="2"/>
      </rPr>
      <t xml:space="preserve"> Wn3 line 19.
</t>
    </r>
    <r>
      <rPr>
        <sz val="10"/>
        <rFont val="Arial"/>
        <family val="2"/>
      </rPr>
      <t>These tables should be completed on a notional basis.</t>
    </r>
  </si>
  <si>
    <t>Water network operating expenditure grants and contributions (price control)</t>
  </si>
  <si>
    <t>A19052WN</t>
  </si>
  <si>
    <t>Water network capital expenditure grants and contributions (price control)</t>
  </si>
  <si>
    <t>A19053WN</t>
  </si>
  <si>
    <t>Water network operating expenditure grants and contributions (non-price control)</t>
  </si>
  <si>
    <t>A19054WN</t>
  </si>
  <si>
    <t>Water network capital expenditure grants and contributions (non-price control)</t>
  </si>
  <si>
    <t>A19055WN</t>
  </si>
  <si>
    <r>
      <t xml:space="preserve">Projected operating expenditure grants and contributions covered by the wholesale water network plus price control. The sum of lines 25 and 26 represents the wholesale water network plus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</si>
  <si>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covered by the wholesale water network plus price control. The sum of lines 25 and 26 represents the wholesale water network plus element of the total grants and contributions received for the wholesale water service contained in </t>
    </r>
    <r>
      <rPr>
        <sz val="10"/>
        <color rgb="FF0078C9"/>
        <rFont val="Arial"/>
        <family val="2"/>
      </rPr>
      <t>App28 lines 7 to 10</t>
    </r>
    <r>
      <rPr>
        <sz val="10"/>
        <color rgb="FFFF0000"/>
        <rFont val="Arial"/>
        <family val="2"/>
      </rPr>
      <t>.</t>
    </r>
  </si>
  <si>
    <r>
      <t xml:space="preserve">Projected operating expenditure grants and contributions not covered by the wholesale water network plus price control. The sum of lines 27 and 28 represents the wholesale water network plus element of the total 'other' non-price control grants and contributions received for the wholesale water service contained in </t>
    </r>
    <r>
      <rPr>
        <sz val="10"/>
        <color rgb="FF0078C9"/>
        <rFont val="Arial"/>
        <family val="2"/>
      </rPr>
      <t>App28 lines 7 to 10</t>
    </r>
    <r>
      <rPr>
        <sz val="10"/>
        <color rgb="FFFF0000"/>
        <rFont val="Arial"/>
        <family val="2"/>
      </rPr>
      <t>.</t>
    </r>
  </si>
  <si>
    <r>
      <t xml:space="preserve">Projected capital expenditure grants and contributions not covered by the wholesale water network plus price control. The sum of lines 27 and 28 represents the wholesale water network plus element of the total 'other' non-price control grants and contributions received for the wholesale water service contained in </t>
    </r>
    <r>
      <rPr>
        <sz val="10"/>
        <color rgb="FF0078C9"/>
        <rFont val="Arial"/>
        <family val="2"/>
      </rPr>
      <t>App28 line 12</t>
    </r>
    <r>
      <rPr>
        <sz val="10"/>
        <rFont val="Arial"/>
        <family val="2"/>
      </rPr>
      <t>.</t>
    </r>
  </si>
  <si>
    <t>Wastewater network operating expenditure grants and contributions (price control)</t>
  </si>
  <si>
    <t>A19052WWN</t>
  </si>
  <si>
    <t>Wastewater network capital expenditure grants and contributions (price control)</t>
  </si>
  <si>
    <t>A19053WWN</t>
  </si>
  <si>
    <t>Wastewater network operating expenditure grants and contributions (non-price control)</t>
  </si>
  <si>
    <t>A19054WWN</t>
  </si>
  <si>
    <t>Wastewater network capital expenditure grants and contributions (non-price control)</t>
  </si>
  <si>
    <t>A19055WWN</t>
  </si>
  <si>
    <r>
      <t xml:space="preserve">This table breaks down the total revenues a company expects to receive in providing wholesale wastewater network plus services. The total allowed revenue in WWn5 line 24 from residential and business charges should be equal to the revenue requirement in WWn5 line 12 less third party revenue in WWn3 line 13 less non-price control income in WWn3 line 18 and WWn3 line 19. </t>
    </r>
    <r>
      <rPr>
        <b/>
        <sz val="10"/>
        <rFont val="Arial"/>
        <family val="2"/>
      </rPr>
      <t xml:space="preserve">Figures in this table must exclude those costs associated with a dummy price control (Thames Tideway) which should be input separately in </t>
    </r>
    <r>
      <rPr>
        <sz val="10"/>
        <color rgb="FF0078C9"/>
        <rFont val="Franklin Gothic Demi"/>
        <family val="2"/>
      </rPr>
      <t>Dmmy7</t>
    </r>
    <r>
      <rPr>
        <sz val="10"/>
        <rFont val="Arial"/>
        <family val="2"/>
      </rPr>
      <t>.
These tables should be completed on a notional basis.</t>
    </r>
  </si>
  <si>
    <r>
      <t xml:space="preserve">Projected operating expenditure grants and contributions covered by the wholesale wastewater network plus price control. The sum of lines 25 and 26 represents the wholesale wastewater network plus element of the total grants and contributions received for the wholesale wastewater service contained in </t>
    </r>
    <r>
      <rPr>
        <sz val="10"/>
        <color rgb="FF0078C9"/>
        <rFont val="Arial"/>
        <family val="2"/>
      </rPr>
      <t>App28 lines 24 to 26</t>
    </r>
    <r>
      <rPr>
        <sz val="10"/>
        <rFont val="Arial"/>
        <family val="2"/>
      </rPr>
      <t>.</t>
    </r>
  </si>
  <si>
    <r>
      <t xml:space="preserve">Projected capital expenditure grants and contributions covered by the wholesale wastewater network plus price control. The sum of lines 25 and 26 represents the wholesale wastewater network plus element of the total grants and contributions received for the wholesale wastewater service contained in </t>
    </r>
    <r>
      <rPr>
        <sz val="10"/>
        <color rgb="FF0078C9"/>
        <rFont val="Arial"/>
        <family val="2"/>
      </rPr>
      <t>App28 lines 24 to 26</t>
    </r>
    <r>
      <rPr>
        <sz val="10"/>
        <rFont val="Arial"/>
        <family val="2"/>
      </rPr>
      <t>.</t>
    </r>
  </si>
  <si>
    <r>
      <t xml:space="preserve">Projected operating expenditure grants and contributions not covered by the wholesale wastewater network plus price control. The sum of lines 27 and 28 represents the wholesale wastewater network plus element of the total 'other' non-price control grants and contributions received for the wholesale wastewater service contained in </t>
    </r>
    <r>
      <rPr>
        <sz val="10"/>
        <color rgb="FF0078C9"/>
        <rFont val="Arial"/>
        <family val="2"/>
      </rPr>
      <t>App28 line 28</t>
    </r>
    <r>
      <rPr>
        <sz val="10"/>
        <rFont val="Arial"/>
        <family val="2"/>
      </rPr>
      <t>.</t>
    </r>
  </si>
  <si>
    <r>
      <t xml:space="preserve">Projected capital expenditure grants and contributions not covered by the wholesale wastewater network plus price control. The sum of lines 27 and 28 represents the wholesale wastewater network plus element of the total 'other' non-price control grants and contributions received for the wholesale wastewater service contained in </t>
    </r>
    <r>
      <rPr>
        <sz val="10"/>
        <color rgb="FF0078C9"/>
        <rFont val="Arial"/>
        <family val="2"/>
      </rPr>
      <t>App28 line 28</t>
    </r>
    <r>
      <rPr>
        <sz val="10"/>
        <rFont val="Arial"/>
        <family val="2"/>
      </rPr>
      <t>.</t>
    </r>
  </si>
  <si>
    <t>Dummy operating expenditure grants and contributions (price control)</t>
  </si>
  <si>
    <t>A19052_DMMY</t>
  </si>
  <si>
    <t>Dummy capital expenditure grants and contributions (price control)</t>
  </si>
  <si>
    <t>A19053_DMMY</t>
  </si>
  <si>
    <t>Dummy operating expenditure grants and contributions (non-price control)</t>
  </si>
  <si>
    <t>A19054_DMMY</t>
  </si>
  <si>
    <t>Dummy capital expenditure grants and contributions (non-price control)</t>
  </si>
  <si>
    <t>A19055_DMMY</t>
  </si>
  <si>
    <r>
      <t xml:space="preserve">This table breaks down the total revenues a company expects to receive in providing wholesale water resources services. The total allowed revenue in Dmmy7 line 24 from residential and business charges should be equal to the revenue requirement in Dmmy7 line 12 less third party revenue in Dummy7 line 13 less non-price control income in Dummy7 line 18 and Dummy7 line 19. </t>
    </r>
    <r>
      <rPr>
        <b/>
        <sz val="10"/>
        <rFont val="Arial"/>
        <family val="2"/>
      </rPr>
      <t>The revenue in this table must only be associated with a dummy price control (Thames Tideway)</t>
    </r>
    <r>
      <rPr>
        <sz val="10"/>
        <rFont val="Arial"/>
        <family val="2"/>
      </rPr>
      <t xml:space="preserve">.
Line definitions are exactly the same as for table </t>
    </r>
    <r>
      <rPr>
        <sz val="10"/>
        <color rgb="FF0078C9"/>
        <rFont val="Arial"/>
        <family val="2"/>
      </rPr>
      <t>WWn5</t>
    </r>
    <r>
      <rPr>
        <sz val="10"/>
        <rFont val="Arial"/>
        <family val="2"/>
      </rPr>
      <t xml:space="preserve"> and have not been repeated here.
These tables should be completed on a notional basis.</t>
    </r>
  </si>
  <si>
    <t>Sum of lines 28 in tables Wr3, Wn3, WWn5 and Dmmy7</t>
  </si>
  <si>
    <t>Wholesale operating expenditure grants and contributions (price control)</t>
  </si>
  <si>
    <t>A19052WTOT</t>
  </si>
  <si>
    <t>Wholesale capital expenditure grants and contributions (price control)</t>
  </si>
  <si>
    <t>A19053WTOT</t>
  </si>
  <si>
    <t>Wholesale operating expenditure grants and contributions (non-price control)</t>
  </si>
  <si>
    <t>A19054WTOT</t>
  </si>
  <si>
    <t>Wholesale capital grants and contributions (non-price control)</t>
  </si>
  <si>
    <t>A19055WTOT</t>
  </si>
  <si>
    <t>Grants and contributions ~ operating expenditure</t>
  </si>
  <si>
    <t>Grants and contributions ~ capital expenditure</t>
  </si>
  <si>
    <t>Grants and contributions operating expenditure as reported in Table 4D/4E of RAG4. Input as a positive number.  The sum of lines 20 and 21 will be equal to table App 28 line 13 for years 2015-2025.</t>
  </si>
  <si>
    <t>Grants and contributions - capital expenditure as reported in Table 4D/4E of RAG4. Input as a positive number.  The sum of lines 20 and 21 will be equal to table App 28 line 13 for years 2015-2025.</t>
  </si>
  <si>
    <t>WS1025WR</t>
  </si>
  <si>
    <t>WS1025RWD</t>
  </si>
  <si>
    <t>WS1025WT</t>
  </si>
  <si>
    <t>WS1025TWD</t>
  </si>
  <si>
    <t>WS1025CAW</t>
  </si>
  <si>
    <t>WS1026WR</t>
  </si>
  <si>
    <t>WS1026RWD</t>
  </si>
  <si>
    <t>WS1026WT</t>
  </si>
  <si>
    <t>WS1026TWD</t>
  </si>
  <si>
    <t>WS1026CAW</t>
  </si>
  <si>
    <t>Operating Expenditure (excluding Atypical expenditure) - Grants and contributions - Water resources</t>
  </si>
  <si>
    <t>Operating Expenditure - Grants and contributions - Raw water distribution</t>
  </si>
  <si>
    <t>Operating Expenditure - Grants and contributions - Water treatment</t>
  </si>
  <si>
    <t>Operating Expenditure - Grants and contributions - Treated water distribution</t>
  </si>
  <si>
    <t>WS1A025WR</t>
  </si>
  <si>
    <t>WS1A025RWD</t>
  </si>
  <si>
    <t>WS1A025WT</t>
  </si>
  <si>
    <t>WS1A025TWD</t>
  </si>
  <si>
    <t>WS1A025CAW</t>
  </si>
  <si>
    <t>WS1A026WR</t>
  </si>
  <si>
    <t>WS1A026RWD</t>
  </si>
  <si>
    <t>WS1A026WT</t>
  </si>
  <si>
    <t>WS1A026TWD</t>
  </si>
  <si>
    <t>WS1A026CAW</t>
  </si>
  <si>
    <t>Operating Expenditure - Grants and contributions - Water resources</t>
  </si>
  <si>
    <t>WWS1025SC</t>
  </si>
  <si>
    <t>WWS1025ST</t>
  </si>
  <si>
    <t>WWS1025STP</t>
  </si>
  <si>
    <t>WWS1025SDP</t>
  </si>
  <si>
    <t>WWS1025SDD</t>
  </si>
  <si>
    <t>WWS1025CAS</t>
  </si>
  <si>
    <t>WWS1026SC</t>
  </si>
  <si>
    <t>WWS1026ST</t>
  </si>
  <si>
    <t>WWS1026STP</t>
  </si>
  <si>
    <t>WWS1026SDP</t>
  </si>
  <si>
    <t>WWS1026SDD</t>
  </si>
  <si>
    <t>WWS1026CAS</t>
  </si>
  <si>
    <t>Grants and contributions operating expenditure as reported in Table 4D/4E of RAG4. Input as a positive number.  The sum of lines 20 and 21 will be equal to table App 28 line 29 for years 2015-2025</t>
  </si>
  <si>
    <t>Grants and contributions capital expenditure as reported in Table 4D/4E of RAG4. Input as a positive number.  The sum of lines 20 and 21 will be equal to table App 28 line 29 for years 2015-2025</t>
  </si>
  <si>
    <t>Operating expenditure - Grants and contributions - Sewage collection</t>
  </si>
  <si>
    <t>Operating expenditure - Grants and contributions - Sewage treatment</t>
  </si>
  <si>
    <t>Operating expenditure - Grants and contributions - Sludge transport</t>
  </si>
  <si>
    <t>Operating expenditure - Grants and contributions - Sludge treatment</t>
  </si>
  <si>
    <t>Operating expenditure - Grants and contributions - Sludge disposal</t>
  </si>
  <si>
    <t>WWS1A025SC</t>
  </si>
  <si>
    <t>WWS1A025ST</t>
  </si>
  <si>
    <t>WWS1A025STP</t>
  </si>
  <si>
    <t>WWS1A025SDP</t>
  </si>
  <si>
    <t>WWS1A025SDD</t>
  </si>
  <si>
    <t>WWS1A025CAS</t>
  </si>
  <si>
    <t>WWS1A026SC</t>
  </si>
  <si>
    <t>WWS1A026ST</t>
  </si>
  <si>
    <t>WWS1A026STP</t>
  </si>
  <si>
    <t>WWS1A026SDP</t>
  </si>
  <si>
    <t>WWS1A026SDD</t>
  </si>
  <si>
    <t>WWS1A026CAS</t>
  </si>
  <si>
    <r>
      <t xml:space="preserve">Totex. Calculated as the sum of </t>
    </r>
    <r>
      <rPr>
        <sz val="10"/>
        <color rgb="FF0078C9"/>
        <rFont val="Arial"/>
        <family val="2"/>
      </rPr>
      <t>WWS1a lines 11 and 19 minus the sum of lines 20 and 21</t>
    </r>
    <r>
      <rPr>
        <sz val="10"/>
        <rFont val="Arial"/>
        <family val="2"/>
      </rPr>
      <t>.</t>
    </r>
  </si>
  <si>
    <t>A19052WR</t>
  </si>
  <si>
    <t>A19053WR</t>
  </si>
  <si>
    <t>Brought forward capital allowance pool ~ Structures and buildings 2%</t>
  </si>
  <si>
    <t>Brought forward capital allowance 2% ~ Water resources</t>
  </si>
  <si>
    <t>Brought forward capital allowance 2% ~ Water network plus</t>
  </si>
  <si>
    <t>Brought forward capital allowance 2% ~ Wastewater network plus</t>
  </si>
  <si>
    <t>Brought forward capital allowance 2% ~ Bioresources</t>
  </si>
  <si>
    <t>Brought forward capital allowance 2% ~ Dummy control</t>
  </si>
  <si>
    <t>Total brought forward capital allowance pool ~ Structures and buildings 2%</t>
  </si>
  <si>
    <t>Proportion of new capital expenditure qualifying for the longlife (6%) pool ~ Water resources</t>
  </si>
  <si>
    <t>Proportion of new capital expenditure qualifying for the longlife (6%) pool ~ Water network plus</t>
  </si>
  <si>
    <t>Proportion of new capital expenditure qualifying for the longlife (6%) pool ~ Wastewater network plus</t>
  </si>
  <si>
    <t>Proportion of new capital expenditure qualifying for the longlife (6%) pool ~ Bioresources</t>
  </si>
  <si>
    <t>Proportion of new capital expenditure qualifying for the longlife (6%) pool ~ Dummy control</t>
  </si>
  <si>
    <t>Proportion of new capital expenditure qualifying for the structures and buildings (2%) pool ~ Water resources</t>
  </si>
  <si>
    <t>Proportion of new capital expenditure qualifying for the structures and buildings (2%) pool ~ Water network plus</t>
  </si>
  <si>
    <t>Proportion of new capital expenditure qualifying for the structures and buildings (2%) pool ~ Wastewater network plus</t>
  </si>
  <si>
    <t>Proportion of new capital expenditure qualifying for the structures and buildings (2%) pool ~ Bioresources</t>
  </si>
  <si>
    <t>Proportion of new capital expenditure qualifying for the structures and buildings (2%) pool ~ Dummy control</t>
  </si>
  <si>
    <t>Sum of lines 19 to 24</t>
  </si>
  <si>
    <t>Sum of lines 26 to 31</t>
  </si>
  <si>
    <t>Sum of lines 33 to 38</t>
  </si>
  <si>
    <t>Sum of lines 40 to 45</t>
  </si>
  <si>
    <t>Sum of lines 47 to 52</t>
  </si>
  <si>
    <t>Proportion of new capital expenditure qualifying for the structures and buildings capital allowance pool ~ water resources.</t>
  </si>
  <si>
    <t xml:space="preserve">Balance carried forward on the capital allowances pool as at base year balance sheet date for water resources capital assets qualifying for structures and buildings 2% </t>
  </si>
  <si>
    <t xml:space="preserve">Balance carried forward on the capital allowances pool as at base year balance sheet date for water network capital assets qualifying for structures and buildings 2% </t>
  </si>
  <si>
    <t xml:space="preserve">Balance carried forward on the capital allowances pool as at base year balance sheet date for wastewater networl capital assets qualifying for structures and buildings 2% </t>
  </si>
  <si>
    <t xml:space="preserve">Balance carried forward on the capital allowances pool as at base year balance sheet date for bio resources capital assets qualifying for structures and buildings 2% </t>
  </si>
  <si>
    <t xml:space="preserve">Balance carried forward on the capital allowances pool as at base year balance sheet date for dummy control capital assets qualifying for structures and buildings 2% </t>
  </si>
  <si>
    <t>Proportion of new capital expenditure qualifying for the structures and buildings capital allowance pool ~ water network plus.</t>
  </si>
  <si>
    <t>Proportion of new capital expenditure qualifying for the structures and buildings capital allowance pool ~ wastewater network plus.</t>
  </si>
  <si>
    <t>Proportion of new capital expenditure qualifying for the structures and buildings capital allowance pool ~ bio resources.</t>
  </si>
  <si>
    <t>Proportion of new capital expenditure qualifying for the structures and buildings capital allowance pool ~ dummy control.</t>
  </si>
  <si>
    <r>
      <t xml:space="preserve">Total proportion of new capital expenditure ~ water resources. Equals the sum of </t>
    </r>
    <r>
      <rPr>
        <sz val="10"/>
        <color rgb="FF0078C9"/>
        <rFont val="Arial"/>
        <family val="2"/>
      </rPr>
      <t>App29 lines 19 to 24</t>
    </r>
    <r>
      <rPr>
        <sz val="10"/>
        <color theme="1"/>
        <rFont val="Arial"/>
        <family val="2"/>
      </rPr>
      <t>. Must equal 100%.</t>
    </r>
  </si>
  <si>
    <r>
      <t xml:space="preserve">Total proportion of new capital expenditure ~ water network plus. Equals the sum of </t>
    </r>
    <r>
      <rPr>
        <sz val="10"/>
        <color rgb="FF0078C9"/>
        <rFont val="Arial"/>
        <family val="2"/>
      </rPr>
      <t>App29 lines 26 to 31</t>
    </r>
    <r>
      <rPr>
        <sz val="10"/>
        <color theme="1"/>
        <rFont val="Arial"/>
        <family val="2"/>
      </rPr>
      <t>. Must equal 100%.</t>
    </r>
  </si>
  <si>
    <r>
      <t xml:space="preserve">Total proportion of new capital expenditure ~ wastewater network plus. Equals the sum of </t>
    </r>
    <r>
      <rPr>
        <sz val="10"/>
        <color rgb="FF0078C9"/>
        <rFont val="Arial"/>
        <family val="2"/>
      </rPr>
      <t>App29 lines 33 to 38</t>
    </r>
    <r>
      <rPr>
        <sz val="10"/>
        <color theme="1"/>
        <rFont val="Arial"/>
        <family val="2"/>
      </rPr>
      <t>. Must equal 100% (or 0% for a water only company).</t>
    </r>
  </si>
  <si>
    <r>
      <t xml:space="preserve">Total proportion of new capital expenditure ~ bioresources. Equals the sum of </t>
    </r>
    <r>
      <rPr>
        <sz val="10"/>
        <color rgb="FF0078C9"/>
        <rFont val="Arial"/>
        <family val="2"/>
      </rPr>
      <t>App29 lines 40 to 45</t>
    </r>
    <r>
      <rPr>
        <sz val="10"/>
        <color theme="1"/>
        <rFont val="Arial"/>
        <family val="2"/>
      </rPr>
      <t>. Must equal 100% (or 0% for a water only company).</t>
    </r>
  </si>
  <si>
    <r>
      <t xml:space="preserve">Total proportion of new capital expenditure ~ dummy control. Equals the sum of </t>
    </r>
    <r>
      <rPr>
        <sz val="10"/>
        <color rgb="FF0078C9"/>
        <rFont val="Arial"/>
        <family val="2"/>
      </rPr>
      <t>App29 lines 47 to 52</t>
    </r>
    <r>
      <rPr>
        <sz val="10"/>
        <rFont val="Arial"/>
        <family val="2"/>
      </rPr>
      <t>. Must equal 100% of 0%.</t>
    </r>
  </si>
  <si>
    <t>APP290053</t>
  </si>
  <si>
    <t>APP290054</t>
  </si>
  <si>
    <t>APP290055</t>
  </si>
  <si>
    <t>APP290056</t>
  </si>
  <si>
    <t>APP290057</t>
  </si>
  <si>
    <t>Proportion of new capital expenditure qualifying for the structures and buildings (2%) pool  ~ Water network plus</t>
  </si>
  <si>
    <t>Proportion of new capital expenditure qualifying for the structures and buildings (2%) pool  ~ Bioresources</t>
  </si>
  <si>
    <t>Historical balances (e.g capital allowance pool balances and tax losses carried forward) should be apportioned across the different controls on the basis of the RCV split unless companies are able to calculate a more accurate split. Please explain how these balances have been apportioned. If the other adjustments to taxable profits lines have been populated please explain what these adjustments relate to and how the adjustment has been calculated. Opening capital allowance pool balances should reflect the full value available to companies and should not be adjusted to reflect the impact of any previous disclaimers etc. Lease accounting changes, following the introduction of IFRS16 the new lease accounting standard (which comes into effect from 1 Jan 2019), it is HMRC's current intention to maintain the current system of lease taxation to enable the tax rules to continue to work as intended. For those companies which report under IFRS or FRS101, please ensure that lines 74-78 include all the available tax deductions that you expect to receive for all leases including those leases that were previously accounted for as an operating lease.</t>
  </si>
  <si>
    <t>APP290058</t>
  </si>
  <si>
    <t>New</t>
  </si>
  <si>
    <t>Grants and contributions ~ operating expenditure - Total - Total - IFRS16</t>
  </si>
  <si>
    <t>Grants and contributions ~ capital expenditure - Total - Total - IFRS16</t>
  </si>
  <si>
    <t>Grants and contributions ~ operating expenditure - Total -  - IFRS16</t>
  </si>
  <si>
    <t>Grants and contributions ~ capital expenditure - Total -  - IFRS16</t>
  </si>
  <si>
    <t>APP290059</t>
  </si>
  <si>
    <t>APP290060</t>
  </si>
  <si>
    <t>APP290061</t>
  </si>
  <si>
    <t>APP290062</t>
  </si>
  <si>
    <t>APP290063</t>
  </si>
  <si>
    <t>APP290064</t>
  </si>
  <si>
    <t>Brought forward capital allowance 6% ~ Water resources ~ Longlife 6%</t>
  </si>
  <si>
    <t>Brought forward capital allowance 6% ~ Water network plus ~ Longlife 6%</t>
  </si>
  <si>
    <t>Brought forward capital allowance 6% ~ Wastewater network plus ~ Longlife 6%</t>
  </si>
  <si>
    <t>Brought forward capital allowance 6% ~ Bioresources ~ Longlife 6%</t>
  </si>
  <si>
    <t>Brought forward capital allowance 6% ~ Dummy control ~ Longlife 6%</t>
  </si>
  <si>
    <t>APP290065</t>
  </si>
  <si>
    <t>APP290066</t>
  </si>
  <si>
    <t>APP290067</t>
  </si>
  <si>
    <t>APP290068</t>
  </si>
  <si>
    <t>APP290069</t>
  </si>
  <si>
    <t xml:space="preserve">Total brought forward capital allowance pool ~ Longlife 6% </t>
  </si>
  <si>
    <t>APP290070</t>
  </si>
  <si>
    <t>APP290071</t>
  </si>
  <si>
    <t>APP290072</t>
  </si>
  <si>
    <t>APP290073</t>
  </si>
  <si>
    <t>APP290074</t>
  </si>
  <si>
    <t>Grants and contributions ~ operating expenditure - Total - Water</t>
  </si>
  <si>
    <t>Grants and contributions ~ capital expenditure - Total - Water</t>
  </si>
  <si>
    <t>Grants and contributions ~ operating expenditure - Total - Wastewater</t>
  </si>
  <si>
    <t>Grants and contributions ~ capital expenditure - Total - Wastewater</t>
  </si>
  <si>
    <t>New capital expenditure - Proportion of new capital expenditure qualifying for the longlife (6%) pool ~ Dummy control</t>
  </si>
  <si>
    <t>New capital expenditure - Proportion of new capital expenditure qualifying for the longlife (6%) pool ~ Water resources</t>
  </si>
  <si>
    <t>New capital expenditure - Proportion of new capital expenditure qualifying for the longlife (6%) pool ~ Water network plus</t>
  </si>
  <si>
    <t>New capital expenditure - Proportion of new capital expenditure qualifying for the longlife (6%) pool ~ Wastewater network plus</t>
  </si>
  <si>
    <t>New capital expenditure - Proportion of new capital expenditure qualifying for the longlife (6%) pool ~ Bioresources</t>
  </si>
  <si>
    <t>Operating expenditure - Grants and contributions - Sludge treatment - IFRS16</t>
  </si>
  <si>
    <t>Capital expenditure - Grants and contributions - Sludge treatment - IFRS16</t>
  </si>
  <si>
    <t>Sum of lines 27 in tables Wr3, Wn3, WWn5 and Dmmy7</t>
  </si>
  <si>
    <t>Grants and contributions - operating expenditure - Dummy</t>
  </si>
  <si>
    <t>Grants and contributions - capital expenditure - Dummy</t>
  </si>
  <si>
    <t>BA2122CAS_DMMY</t>
  </si>
  <si>
    <t>BA2123CAS_DMMY</t>
  </si>
  <si>
    <r>
      <t xml:space="preserve">Total brought forward capital allowance pool ~ Longlife 2%. Equals sum of </t>
    </r>
    <r>
      <rPr>
        <sz val="10"/>
        <color rgb="FF0078C9"/>
        <rFont val="Arial"/>
        <family val="2"/>
      </rPr>
      <t>App29 lines 13 to 17</t>
    </r>
    <r>
      <rPr>
        <sz val="10"/>
        <rFont val="Arial"/>
        <family val="2"/>
      </rPr>
      <t>.</t>
    </r>
  </si>
  <si>
    <t>Alternative ODI formula reason</t>
  </si>
  <si>
    <t>Standard ODI rate formula</t>
  </si>
  <si>
    <t>Cost-only ODI rate formula</t>
  </si>
  <si>
    <t>WTP-only ODI rate formula</t>
  </si>
  <si>
    <t>Other approach</t>
  </si>
  <si>
    <t>WTP not available</t>
  </si>
  <si>
    <t>ODI rate low</t>
  </si>
  <si>
    <t>Unique scheme PC</t>
  </si>
  <si>
    <t>Marginal cost exceeds Marginal benefit/WTP</t>
  </si>
  <si>
    <t>Other reason</t>
  </si>
  <si>
    <r>
      <rPr>
        <b/>
        <sz val="12"/>
        <color rgb="FF0078C9"/>
        <rFont val="Arial"/>
        <family val="2"/>
      </rPr>
      <t>P10 associated performance commitment levels</t>
    </r>
    <r>
      <rPr>
        <sz val="11"/>
        <color rgb="FF0078C9"/>
        <rFont val="Arial"/>
        <family val="2"/>
      </rPr>
      <t xml:space="preserve">
(please use the same units as PCLs)</t>
    </r>
  </si>
  <si>
    <t>For the five years 2020-21 to 2024-25: enter the standard underperformance penalty collar, where applicable. Otherwise leave blank.
The standard underperformance penalty collar is the last (worst) performance level at which a company can accrue the standard underperformance penalty.
The standard underperformance penalty collar is set at a worse performance level than the underperformance penalty deadband, if there is a standard underperformance penalty.
If submitting an enhanced underperformance penalty rate, use this field to represent the performance threshold beyond which enhanced underperformance penalty rates are applicable. If submitting an enhanced underperformance penalty rate, these cells must not be left blank.</t>
  </si>
  <si>
    <t>For the five years 2020-21 to 2024-25: enter the underperformance penalty deadband, where applicable. Otherwise leave blank.
The underperformance penalty deadband is the first performance level at which the standard underperformance penalty rate applies.
For standard underperformance penalties it is the performance level against which underperformance penalties are calculated.
These cells must not be left blank. Should standard underperformance penalty rates apply at any level of underperformance, enter an underperformance penalty deadband that is equal to the performance commitment level for that year.</t>
  </si>
  <si>
    <t>For the five years 2020-21 to 2024-25: enter the outperformance payment deadband, where applicable. Otherwise leave blank.
The outperformance payment deadband is the first performance level at which the standard outperformance payment rate applies.
For standard outperformance payments it is the performance level against which outperformance payments are calculated.
These cells must not be left blank. Should standard outperformance payment rates apply at any level of outperformance, enter an outperformance payment deadband that is equal to the performance commitment level for that year.</t>
  </si>
  <si>
    <t>For the five years 2020-21 to 2024-25: enter the standard outperformance payment cap, where applicable. Otherwise leave blank.
The standard outperformance payment cap is the last (best) performance level at which a company can accrue the standard outperformance payment.
The standard outperformance payment cap is set at a better performance level than the outperformance payment deadband, if there is a standard outperformance payment.
If submitting an enhanced outperformance payment rate, use this field to represent the performance threshold beyond which enhanced outperformance payment rates are applicable. If submitting an enhanced outperformance payment rate, these cells must not be left blank.</t>
  </si>
  <si>
    <t>P10 associated performance commitment levels</t>
  </si>
  <si>
    <t>P90 associated performance commitment levels</t>
  </si>
  <si>
    <t>Enter the performance commitment levels that are used to derive the P90 outperformance payments, for the five years 2020-21 to 2024-25.
Enter these using the same units as the 2020-25 performance commitment levels.</t>
  </si>
  <si>
    <t>Enter the performance commitment levels that are used to derive the P10 underperformance penalties, for the five years 2020-21 to 2024-25.
Enter these using the same units as the 2020-25 performance commitment levels.</t>
  </si>
  <si>
    <r>
      <rPr>
        <b/>
        <sz val="12"/>
        <color rgb="FF0078C9"/>
        <rFont val="Arial"/>
        <family val="2"/>
      </rPr>
      <t>P90 associated performance commitment levels</t>
    </r>
    <r>
      <rPr>
        <sz val="11"/>
        <color rgb="FF0078C9"/>
        <rFont val="Arial"/>
        <family val="2"/>
      </rPr>
      <t xml:space="preserve">
(please use the same units as PCLs)</t>
    </r>
  </si>
  <si>
    <t>10-18</t>
  </si>
  <si>
    <t>19-27</t>
  </si>
  <si>
    <t>28-36</t>
  </si>
  <si>
    <t>37</t>
  </si>
  <si>
    <t>38</t>
  </si>
  <si>
    <t>39</t>
  </si>
  <si>
    <t>40-42</t>
  </si>
  <si>
    <t>43-45</t>
  </si>
  <si>
    <t>46-48</t>
  </si>
  <si>
    <t>49</t>
  </si>
  <si>
    <t>50</t>
  </si>
  <si>
    <t>51</t>
  </si>
  <si>
    <t>Total length of potable mains as at 31 March.
For companies submitting leakage data for more than one region, this is the total length of potable mains as at 31 March for the individual region. When added together, the regional totals should reconcile with the total in table Wn2 line 1.
For companies submitting leakage data for one region only this is the total length of potable mains as at 31 March, as reported in table Wn2 line 1.</t>
  </si>
  <si>
    <t>Total connected properties at year end.
For companies submitting leakage data for more than one region, this is the total connected properties at year end for the individual region. When added together, the regional totals should reconcile with the total in table WS3 line 8.
For companies submitting leakage data for one region only this is the total connected properties at year end, as reported in table WS3 line 8.</t>
  </si>
  <si>
    <t>App2044</t>
  </si>
  <si>
    <t>App2045</t>
  </si>
  <si>
    <t>App2046</t>
  </si>
  <si>
    <t>App2047</t>
  </si>
  <si>
    <t>App2048</t>
  </si>
  <si>
    <t>App2049</t>
  </si>
  <si>
    <t>App2050</t>
  </si>
  <si>
    <t>App2051</t>
  </si>
  <si>
    <t>APP2044</t>
  </si>
  <si>
    <t>APP2045</t>
  </si>
  <si>
    <t>APP2046</t>
  </si>
  <si>
    <t>APP2047</t>
  </si>
  <si>
    <t>APP2048</t>
  </si>
  <si>
    <t>APP2049</t>
  </si>
  <si>
    <t>APP2050</t>
  </si>
  <si>
    <t>APP2051</t>
  </si>
  <si>
    <t>(for guidance see the 'App1a guide' worksheet)</t>
  </si>
  <si>
    <t>Colum reference</t>
  </si>
  <si>
    <t>Number of households</t>
  </si>
  <si>
    <t>Totex sharing rate (customer share)</t>
  </si>
  <si>
    <t>Type of ODI rate formula</t>
  </si>
  <si>
    <r>
      <t xml:space="preserve">Reason for using alternative formula
</t>
    </r>
    <r>
      <rPr>
        <sz val="11"/>
        <color rgb="FF0078C9"/>
        <rFont val="Arial"/>
        <family val="2"/>
      </rPr>
      <t>(where applicable)</t>
    </r>
  </si>
  <si>
    <t>Alternative formulae
(where applicable)</t>
  </si>
  <si>
    <t>Chosen underperformance penalty incentive rate</t>
  </si>
  <si>
    <t>Standard formula underperformance penalty incentive rate</t>
  </si>
  <si>
    <t>Reason(s) for any differences between
ODI rate in this table and table App1</t>
  </si>
  <si>
    <r>
      <t xml:space="preserve">Reason for using alternative formula
</t>
    </r>
    <r>
      <rPr>
        <sz val="10"/>
        <color rgb="FF0078C9"/>
        <rFont val="Arial"/>
        <family val="2"/>
      </rPr>
      <t>(where applicable)</t>
    </r>
  </si>
  <si>
    <t>Chosen
outperformance payment
incentive rate</t>
  </si>
  <si>
    <t>Standard formula outperformance payment incentive rate</t>
  </si>
  <si>
    <t>Reason(s) for any differences
between the ODI rate in this table and table App1</t>
  </si>
  <si>
    <t>£ per unit per household
2017-18 CPIH deflated
financial year average</t>
  </si>
  <si>
    <t>-£m
2017-18 CPIH deflated
financial year average</t>
  </si>
  <si>
    <t>£m (2017-18 CPIH deflated, financial year average)</t>
  </si>
  <si>
    <t>£m
2017-18 CPIH deflated
financial year average</t>
  </si>
  <si>
    <r>
      <t xml:space="preserve">Reason(s) for any differences
between columns 21 and 22 </t>
    </r>
    <r>
      <rPr>
        <sz val="10"/>
        <color rgb="FF0078C9"/>
        <rFont val="Arial"/>
        <family val="2"/>
      </rPr>
      <t>(where applicable)</t>
    </r>
  </si>
  <si>
    <t>Reason(s) for any differences between
columns 28 and 29 (where applicable)</t>
  </si>
  <si>
    <t>App1a guidance and line definitions</t>
  </si>
  <si>
    <t>PC short description
(maximum 750 characters with spaces)</t>
  </si>
  <si>
    <t>ODI determinants</t>
  </si>
  <si>
    <t>Triangulated WTP / Marginal benefits estimate</t>
  </si>
  <si>
    <t>Enter the customer share of expenditure performance, from the totex efficiency sharing incentive, used to calculate the standard ODI incentive rates (where applicable). 
Our expectation is that companies should use 50% for the customer share of expenditure performance unless sufficient evidence is provided to justify the selection of a different percentage. 
Note that the residential retail, business retail in Wales and bioresources price controls do not have cost sharing because they are based on average revenue controls. In these cases, companies may wish to set the totex sharing rate to 0%, as customers bear no share of cost overspending.</t>
  </si>
  <si>
    <t>Reason for using alternative formula
(where applicable)</t>
  </si>
  <si>
    <t>If an alternative approach has been used to calculate the standard ODI underperformance incentive rate, the company should provide a breakdown of the calculation used.</t>
  </si>
  <si>
    <t>Chosen underperformance payment standard incentive rate</t>
  </si>
  <si>
    <t xml:space="preserve">Provide the standard ODI underperformance incentive rate that the company proposes to apply in AMP7 (2020-25). </t>
  </si>
  <si>
    <t>Reason(s) for any differences
between columns 21 and 22
(where applicable)</t>
  </si>
  <si>
    <t>Reason(s) for any differences between ODI rate in this table and table App1</t>
  </si>
  <si>
    <t>If an alternative approach has been used to calculate the standard ODI outperformance incentive rate, the company should provide a breakdown of the calculation used.</t>
  </si>
  <si>
    <t>Chosen outperformance payment incentive rate</t>
  </si>
  <si>
    <t xml:space="preserve">Provide the standard ODI outperformance incentive rate that the company proposes to apply in AMP7 (2020-25). </t>
  </si>
  <si>
    <t>Reason(s) for any differences between columns 28 and 29
(where applicable)</t>
  </si>
  <si>
    <t>Reason(s) for any differences between the ODI rate in this table and table App1</t>
  </si>
  <si>
    <t>Pre-populated values from table App1. No user input required.</t>
  </si>
  <si>
    <t>App1a – Outcome delivery incentive (ODI) – additional information</t>
  </si>
  <si>
    <r>
      <t xml:space="preserve">Underperformance penalty incentive rates
</t>
    </r>
    <r>
      <rPr>
        <sz val="12"/>
        <color rgb="FF0078C9"/>
        <rFont val="Arial"/>
        <family val="2"/>
      </rPr>
      <t>-</t>
    </r>
    <r>
      <rPr>
        <sz val="11"/>
        <color rgb="FF0078C9"/>
        <rFont val="Arial"/>
        <family val="2"/>
      </rPr>
      <t>£m (2017-18 CPIH deflated, financial year average)</t>
    </r>
  </si>
  <si>
    <t>Pre-populated values. No user input required.</t>
  </si>
  <si>
    <t>Delivering Water 2020: Our final methodology for the 2019 price review. Appendix 2: Delivering outcomes for customers (Ofwat, December 2017)</t>
  </si>
  <si>
    <t>https://www.ofwat.gov.uk/publication/delivering-water-2020-final-methodology-2019-price-review-appendix-2-delivering-outcomes-customers/</t>
  </si>
  <si>
    <t>Triangulated
WTP / Marginal benefits
estimate</t>
  </si>
  <si>
    <t>If the standard ODI outperformance incentive rate formula has been used to calculate the standard ODI outperformance incentive rate, leave blank. Otherwise, select a reason for deviation from the standard formula.</t>
  </si>
  <si>
    <t>If the standard ODI underperformance incentive rate formula has been used to calculate the standard ODI underperformance incentive rate, leave blank. Otherwise, select a reason for deviation from the standard formula.</t>
  </si>
  <si>
    <t>Select the appropriate type of ODI rate formula from the drop-down list provided. For details of the standard ODI underperformance incentive rate formula, refer to Appendix 2 page 91 of the PR19 final methodology (hyperlink below).</t>
  </si>
  <si>
    <t>Select the appropriate type of ODI rate formula from the drop-down list provided. For details of the standard ODI outperformance incentive rate formula, refer to Appendix 2 page 91 of the PR19 final methodology (hyperlink below).</t>
  </si>
  <si>
    <t xml:space="preserve">Provide the exact willingness to pay (WTP) / marginal benefits estimate used in the calculation of the standard ODI incentive rates. This estimate should be presented in the measurement unit described ("£ per unit per household, 2017-18 CPIH deflated, financial year average"). </t>
  </si>
  <si>
    <t>Provide the exact number of households assumed used to convert the marginal benefit and marginal cost estimates (which are per household values) into aggregate values for incentive rate calculation purposes.</t>
  </si>
  <si>
    <t>Provide the exact marginal cost estimate used in the calculation of the standard ODI underperformance incentive rate. This estimate should be presented in the measurement unit described ("£ per unit per household, 2017-18 CPIH deflated, financial year average").</t>
  </si>
  <si>
    <t>Other standard ODI rates proposed by the company</t>
  </si>
  <si>
    <t>Pre-populated fields</t>
  </si>
  <si>
    <t>This column applies the standard ODI underperformance incentive rate formula to calculate a standard ODI underperformance incentive rate.
The output should match column 21 if the company has chosen to use the standard ODI underperformance incentive rate formula.</t>
  </si>
  <si>
    <t>This column applies the standard ODI outperformance incentive rate formula to calculate a standard ODI outperformance incentive rate.
The output should match column 28 if the company has chosen to use the standard ODI outperformance incentive rate formula.</t>
  </si>
  <si>
    <t>App1b – PC and ODI supplemental measurement information</t>
  </si>
  <si>
    <t>Other standard ODI rates</t>
  </si>
  <si>
    <t>(for guidance see the 'App1b guide' worksheet)</t>
  </si>
  <si>
    <t>Supplemental measurement unit</t>
  </si>
  <si>
    <r>
      <t xml:space="preserve">2020-25 performance commitment levels
</t>
    </r>
    <r>
      <rPr>
        <sz val="11"/>
        <color rgb="FF0078C9"/>
        <rFont val="Arial"/>
        <family val="2"/>
      </rPr>
      <t>(supplemental measurement unit)</t>
    </r>
  </si>
  <si>
    <r>
      <t xml:space="preserve">Longer-term projections
</t>
    </r>
    <r>
      <rPr>
        <sz val="11"/>
        <color rgb="FF0078C9"/>
        <rFont val="Arial"/>
        <family val="2"/>
      </rPr>
      <t>(supplemental measurement unit)</t>
    </r>
  </si>
  <si>
    <r>
      <t xml:space="preserve">Enhanced underperformance penalty collar
</t>
    </r>
    <r>
      <rPr>
        <sz val="11"/>
        <color rgb="FF0078C9"/>
        <rFont val="Arial"/>
        <family val="2"/>
      </rPr>
      <t>(supplemental measurement unit)</t>
    </r>
  </si>
  <si>
    <r>
      <t xml:space="preserve">Standard underperformance penalty collar
</t>
    </r>
    <r>
      <rPr>
        <sz val="11"/>
        <color rgb="FF0078C9"/>
        <rFont val="Arial"/>
        <family val="2"/>
      </rPr>
      <t>(supplemental measurement unit)</t>
    </r>
  </si>
  <si>
    <r>
      <t xml:space="preserve">Underperformance penalty deadband
</t>
    </r>
    <r>
      <rPr>
        <sz val="11"/>
        <color rgb="FF0078C9"/>
        <rFont val="Arial"/>
        <family val="2"/>
      </rPr>
      <t>(supplemental measurement unit)</t>
    </r>
  </si>
  <si>
    <r>
      <t xml:space="preserve">Outperformance payment deadband
</t>
    </r>
    <r>
      <rPr>
        <sz val="11"/>
        <color rgb="FF0078C9"/>
        <rFont val="Arial"/>
        <family val="2"/>
      </rPr>
      <t>(supplemental measurement unit)</t>
    </r>
  </si>
  <si>
    <r>
      <t xml:space="preserve">Enhanced outperformance payment cap
</t>
    </r>
    <r>
      <rPr>
        <sz val="11"/>
        <color rgb="FF0078C9"/>
        <rFont val="Arial"/>
        <family val="2"/>
      </rPr>
      <t>(supplemental measurement unit)</t>
    </r>
  </si>
  <si>
    <r>
      <t xml:space="preserve">Standard outperformance payment cap
</t>
    </r>
    <r>
      <rPr>
        <sz val="11"/>
        <color rgb="FF0078C9"/>
        <rFont val="Arial"/>
        <family val="2"/>
      </rPr>
      <t>(supplemental measurement unit)</t>
    </r>
  </si>
  <si>
    <r>
      <t xml:space="preserve">Underperformance penalty incentive rates
</t>
    </r>
    <r>
      <rPr>
        <sz val="12"/>
        <color rgb="FF0078C9"/>
        <rFont val="Arial"/>
        <family val="2"/>
      </rPr>
      <t>-</t>
    </r>
    <r>
      <rPr>
        <sz val="11"/>
        <color rgb="FF0078C9"/>
        <rFont val="Arial"/>
        <family val="2"/>
      </rPr>
      <t>£m (2017-18 CPIH deflated, financial year average)
(for the supplemental measurement unit)</t>
    </r>
  </si>
  <si>
    <r>
      <t xml:space="preserve">Outperformance payment incentive rates
</t>
    </r>
    <r>
      <rPr>
        <sz val="11"/>
        <color rgb="FF0078C9"/>
        <rFont val="Arial"/>
        <family val="2"/>
      </rPr>
      <t>£m (2017-18 CPIH deflated, financial year average)
(for the supplemental measurement unit)</t>
    </r>
  </si>
  <si>
    <r>
      <rPr>
        <b/>
        <sz val="12"/>
        <color rgb="FF0078C9"/>
        <rFont val="Arial"/>
        <family val="2"/>
      </rPr>
      <t>P10 associated performance commitment levels</t>
    </r>
    <r>
      <rPr>
        <sz val="11"/>
        <color rgb="FF0078C9"/>
        <rFont val="Arial"/>
        <family val="2"/>
      </rPr>
      <t xml:space="preserve">
(supplemental measurement unit)</t>
    </r>
  </si>
  <si>
    <r>
      <rPr>
        <b/>
        <sz val="12"/>
        <color rgb="FF0078C9"/>
        <rFont val="Arial"/>
        <family val="2"/>
      </rPr>
      <t>P90 associated performance commitment levels</t>
    </r>
    <r>
      <rPr>
        <sz val="11"/>
        <color rgb="FF0078C9"/>
        <rFont val="Arial"/>
        <family val="2"/>
      </rPr>
      <t xml:space="preserve">
(supplemental measurement unit)</t>
    </r>
  </si>
  <si>
    <t>Real bill profile tested with customers from 2020-2021 to 2024-2025</t>
  </si>
  <si>
    <t>Real bill profile tested with customers beyond 2025</t>
  </si>
  <si>
    <t>Total value of social tariff discounts (excluding WaterSure)</t>
  </si>
  <si>
    <t>Cost of social tariff cross-subsidy (per customer)</t>
  </si>
  <si>
    <t>Cost of company contribution to social tariff (per customer)</t>
  </si>
  <si>
    <t>Number of customers receiving social tariffs (excluding WaterSure)</t>
  </si>
  <si>
    <t>Total value of WaterSure and WaterSure Plus discounts</t>
  </si>
  <si>
    <t>Cost of WaterSure and WaterSure Plus cross-subsidy (per customer)</t>
  </si>
  <si>
    <t>Number of customers receiving WaterSure and WaterSure Plus</t>
  </si>
  <si>
    <t>Total value of hardship funds</t>
  </si>
  <si>
    <t>Number of customers receiving hardship funds</t>
  </si>
  <si>
    <t>Block B  Vulnerability</t>
  </si>
  <si>
    <t>Block A  Affordability</t>
  </si>
  <si>
    <t>Number of customers receiving social tariffs (excluding WaterSure) refers to the total number of customers receiving a bill discount through a company-run social tariff scheme. Please note that this should exclude all other forms of bill discounts such as WaterSure or hardship funds.</t>
  </si>
  <si>
    <t>Total value of WaterSure and WaterSure Plus discounts refers to the combined value of the discounts offered to customers who receive WaterSure or WaterSure Plus. ‘Total value’ refers to the sum directly transferred to customers. Please note this should exclude all other forms of bill discounts such as company-run social tariffs or hardship funds and exclude administrative costs.</t>
  </si>
  <si>
    <t>Number of customers receiving WaterSure and WaterSure Plus refers to the number of customers receiving a bill discount and further benefits associated with the WaterSure or WaterSure Plus schemes.</t>
  </si>
  <si>
    <t>Hardship funds are defined as any grant given by a company to a customer to alleviate financial hardship. ‘Total value’ refers to the sum directly transferred to customers. It should not include the administrative costs incurred by companies. Please note this should exclude all other forms of bill discount such as company-run social tariffs, and WaterSure or WaterSure Plus.</t>
  </si>
  <si>
    <t>Customers on Special Assistance/ Priority Service Register (SAR/PSR) - the number of customers registered on the priority service support scheme on 31st March of each year. Each household should be counted only once.</t>
  </si>
  <si>
    <t>Customers on Special Assistance/ Priority Service Register (SAR/PSR) - the number of customers registered on the priority service support scheme on 31st March of each year, as a percentage of the properties in the company's area.</t>
  </si>
  <si>
    <t>Customers receiving services through the SAR/PSR: (a) support with communication, including, but not limited to, alternative format for bills, bespoke or translated communication offerings.</t>
  </si>
  <si>
    <t>Customers receiving services through the SAR/PSR: (b) support with mobility and access restrictions, including, but not limited to, supporting customers who cannot access their water meters or who require a knock and wait service to allow longer time to get to the door.</t>
  </si>
  <si>
    <t>Customers receiving services through the SAR/PSR: (c) support with supply interruption including, but not limited to, advance notice ahead of a planned supply interruption or emergency water supply during a planned supply interruption for customers with particular medical needs.</t>
  </si>
  <si>
    <t>Customers receiving services through the SAR/PSR: (d) support with security including, but not limited to, password schemes and identity checks.</t>
  </si>
  <si>
    <t>Customers receiving services through the SAR/PSR: (e) support with ‘other needs’ including support offered through the SAR/PSR not captured in (a) to (d) [APP4015RR - APP4018RR] above.</t>
  </si>
  <si>
    <t>Customers on SAR/PSR contacted over the previous two years to ensure they are still receiving the right support, as a percentage of all customers on the SAR/PSR.
In relation to this metric, a contact here is defined as a proactive interaction in which contact was made with the customer and their personal information updated as appropriate. Each household should be counted only once.</t>
  </si>
  <si>
    <t>If one standard underperformance incentive rate and/or one standard outperformance incentive rate has been proposed, leave blank.
If additional standard ODI rates have been proposed for either underperformance or outperformance in table App1 (column references: 97 and 101), the company should confirm that these additional rates are formed on the same basis as the entries in columns 21 and 28 in table App1a by entering the text 'Additional rates are formed on the same basis'.
If additional standard ODI rates in table App1 have been calculated differently from the entries in column 21 or column 28, provide explanation for the differences in this column and through additional written commentary.</t>
  </si>
  <si>
    <t>Total value of payment matching support</t>
  </si>
  <si>
    <t>Cost of payment matching cross-subsidy</t>
  </si>
  <si>
    <t>Number of customers receiving payment matching support</t>
  </si>
  <si>
    <t>Cost of company contribution to payment matching support (per customer)</t>
  </si>
  <si>
    <t>AW to BB</t>
  </si>
  <si>
    <t>Data changed?</t>
  </si>
  <si>
    <t>PR19 fast-track business plan</t>
  </si>
  <si>
    <t>1. Monetary amounts in 2017-18 CPIH deflated, financial year average unless otherwise stated.
2. Affordability is the ability of a customer to pay their water bill.
3. Vulnerability relates to customers whose characteristics, situation or circumstances mean that they may need sensitive, well-designed and flexible support and services to access, read or understand information. For example, they may need to be told in person about an interruption to their service.
4. By customer we mean someone who is responsible for paying a water or sewerage bill.
5. We expect companies to complete the information for the 'Data changed' column and outline whether the data being submitted is different to the data submitted in the previous App4 data table submission or App4 data table queries.
6. We expect companies to complete the information for the 2017-18 financial year, and for future years (2018-19 to 2024-25), unless otherwise stated.</t>
  </si>
  <si>
    <t>7. We expect companies to make best efforts to provide historical information.
8. Unless otherwise stated, we have not been prescriptive around the timing of the measurement for the affordability and vulnerability metrics within each year. Companies should explain in their business plan commentary when and how they are measured (for example, whether they have used the number of customers on 31st March of each year, or the average number of customers in each year).
9. We expect companies to test affordability and acceptability separately - companies should seek customer views on both the acceptability of the bill profile, as well as the affordability of the bill profile.
10. We are not requiring water and wastewater companies (WaSCs) to complete lines 3, 5, 6 and 8. These lines are to collect information on customer affordability and acceptability for water-only companies (WoCs).
11. Lines 3-8 are used to collect the percentage of customers surveyed who consider their water / wastewater / water and wastewater real bill profile to be affordable and acceptable.</t>
  </si>
  <si>
    <t>"Total value" refers to the sum directly transferred to customers. The total for social tariffs should include all schemes that could be termed as such, and should not include WaterSure, WaterSure Plus, hardship funds and payment matching schemes. It should not include the administrative costs incurred by companies.</t>
  </si>
  <si>
    <t xml:space="preserve">Hardship funds are defined as any grant given by a company to a customer to alleviate financial hardship.
</t>
  </si>
  <si>
    <t>Total value of payment matching support refers to the combined value of the discounts offered to customers who receive payment matching assistance. ‘Total value’ refers to the sum directly transferred to customers. Please note this should exclude all other forms of bill discounts such as company-run social tariffs, hardship funds, or WaterSure and exclude administrative costs.</t>
  </si>
  <si>
    <t>Number of customers receiving payment matching refers to the number of customers receiving a bill discount and further benefits associated with payment matching schemes.</t>
  </si>
  <si>
    <r>
      <t xml:space="preserve">Customers aware of the non-financial vulnerability assistance measures offered as a percentage of all customers. This includes services offered through the Special Assistance/ Priority Service Register (SAR/PSR) and other care services offered.
</t>
    </r>
    <r>
      <rPr>
        <sz val="10"/>
        <color rgb="FF857362"/>
        <rFont val="Arial"/>
        <family val="2"/>
      </rPr>
      <t>Note: this line does not apply to companies with fast-track business plans.</t>
    </r>
  </si>
  <si>
    <r>
      <t xml:space="preserve">Customers satisfied that the services provided by their company are easy to access, as a percentage of all customers.
This may include, but is not limited to, satisfaction of customers in relation to the range of methods they can use to contact their supplier and satisfaction that the information provided is clear and easy to understand.
</t>
    </r>
    <r>
      <rPr>
        <sz val="10"/>
        <color rgb="FF857362"/>
        <rFont val="Arial"/>
        <family val="2"/>
      </rPr>
      <t>Note: this line does not apply to companies with fast-track business plans.</t>
    </r>
  </si>
  <si>
    <t>Company should outline the bill profile on which the acceptability and affordability metrics reported in lines 3-8 are based.</t>
  </si>
  <si>
    <t>Company should outline the bill profile tested with customers beyond 2025. Company should fill out data for this question beyond 2025.</t>
  </si>
  <si>
    <t>Customers finding the level of their bills affordable: (a) for companies who charge for water only (WoCs), the customers who agree that the water charges that they pay are affordable to them in real terms, as a percentage of all customers surveyed.</t>
  </si>
  <si>
    <t>Customers finding the level of their bills affordable: (b) for companies who charge for both water and wastewater (WaSCs), the customers who agree that the water and wastewater charges that they pay are affordable to them in real terms, as a percentage of all customers surveyed.</t>
  </si>
  <si>
    <t>Customers finding the level of their bills affordable: (c) for companies who charge for water only (WoCs), the customers who agree that the water and wastewater charges that they pay are affordable to them in real terms, as a percentage of all customers surveyed.</t>
  </si>
  <si>
    <t>Customers finding their bills acceptable: (a) for companies who charge for water only (WoCs), customers who agree that their water bill is acceptable when considering the bill profile in real terms, which takes into account the service package as a whole, as a percentage of all customers surveyed.</t>
  </si>
  <si>
    <t>Customers finding their bills acceptable: (b) for companies who charge for both water and wastewater (WaSCs), customers who agree that their water and wastewater bill is acceptable when considering the bill profile in real terms, which takes into account the service package as a whole, as a percentage of all customers surveyed.</t>
  </si>
  <si>
    <t>Customers finding their bills acceptable: (c) for companies who charge for water only (WoCs), customers who agree that their water bill and wastewater bill is acceptable when considering the bill profile in real terms, which takes into account the service package as a whole, as a percentage of all customers surveyed.</t>
  </si>
  <si>
    <t>Note: this block does not apply to companies with fast-track business plans</t>
  </si>
  <si>
    <t>APP4022RR</t>
  </si>
  <si>
    <t>APP4023RR</t>
  </si>
  <si>
    <t>APP4024RR</t>
  </si>
  <si>
    <t>APP4025RR</t>
  </si>
  <si>
    <t>APP4026RR</t>
  </si>
  <si>
    <t>APP4027RR</t>
  </si>
  <si>
    <t>APP4028RR</t>
  </si>
  <si>
    <t>APP4029RR</t>
  </si>
  <si>
    <t>APP4030RR</t>
  </si>
  <si>
    <t>APP4031RR</t>
  </si>
  <si>
    <t>APP4032RR</t>
  </si>
  <si>
    <t>APP4033RR</t>
  </si>
  <si>
    <t>APP4034RR</t>
  </si>
  <si>
    <t>APP4035RR</t>
  </si>
  <si>
    <t>APP4036RR</t>
  </si>
  <si>
    <t>APP4022BR</t>
  </si>
  <si>
    <t>APP4023BR</t>
  </si>
  <si>
    <t>APP4024BR</t>
  </si>
  <si>
    <t>APP4025BR</t>
  </si>
  <si>
    <t>APP4026BR</t>
  </si>
  <si>
    <t>APP4027BR</t>
  </si>
  <si>
    <t>APP4028BR</t>
  </si>
  <si>
    <t>APP4029BR</t>
  </si>
  <si>
    <t>APP4030BR</t>
  </si>
  <si>
    <t>APP4031BR</t>
  </si>
  <si>
    <t>APP4032BR</t>
  </si>
  <si>
    <t>APP4033BR</t>
  </si>
  <si>
    <t>APP4034BR</t>
  </si>
  <si>
    <t>APP4035BR</t>
  </si>
  <si>
    <t>APP4036BR</t>
  </si>
  <si>
    <t>Unit description</t>
  </si>
  <si>
    <r>
      <rPr>
        <sz val="12"/>
        <rFont val="Franklin Gothic Demi"/>
        <family val="2"/>
      </rPr>
      <t>General notes</t>
    </r>
    <r>
      <rPr>
        <sz val="10"/>
        <rFont val="Arial"/>
        <family val="2"/>
      </rPr>
      <t xml:space="preserve">
1. Due to its layout, table App1 does not contain the usual "Calculation, copy or download rule" and "Validation description" columns on the right-hand side of the table.
2. Monetary amounts in 2017-18 CPIH deflated, financial year average unless otherwise stated
3. Negative values (for example, underperformance penalties) should be input using the minus sign 
4. All cells should be limited to a maximum of 250 characters, including spaces
5. Where cell values are being validated against a drop down list, the valid entries are held in the ‘Validation’ worksheet
6. The &lt; (less than) and &gt; (greater than) signs should not be used in performance levels, deadbands, caps and collars, unless absolutely necessary
7. When setting a performance commitment as a percentage change from a baseline the company should set the 2019-20 baseline value to 0%. The company should state any percentage changes for 2020-25 performance commitment levels, longer-term projections and past performance relative to the 2019-20 value. Companies can include their baseline absolute values and measurement units for 2019-20 in their business plan commentaries.
8. The company should use table App1 to record the actual performance commitment definitions it proposes to use for reporting its AMP7 performance. Companies are permitted to propose performance commitments whose definitions or measurement units differ from PR19 reporting guidance. The company should ensure that all of its recorded definitions and measurement units are clear and unambiguous. 
Please note that there is a separate table (App1b) where companies are required to record performance commitment data using pre-specified standard definitions and measurement units. Companies should refer to the tab "App1b guide" for guidance on how to complete table App1b.</t>
    </r>
  </si>
  <si>
    <r>
      <t xml:space="preserve">ODI rate formula
</t>
    </r>
    <r>
      <rPr>
        <sz val="9"/>
        <color rgb="FF857362"/>
        <rFont val="Arial"/>
        <family val="2"/>
      </rPr>
      <t>Underperformance options:</t>
    </r>
  </si>
  <si>
    <t>Outperformance options:</t>
  </si>
  <si>
    <t>Affordability - Real bill profile tested with customers from 2020-2021 to 2024-2025</t>
  </si>
  <si>
    <t>Affordability - Real bill profile tested with customers beyond 2025</t>
  </si>
  <si>
    <t>Affordability - Customers finding the level of their water bills affordable: (a) for companies who charge for water only (WoCs)</t>
  </si>
  <si>
    <t>Affordability - Customers finding the level of their combined bills affordable: (b) for companies who charge for both water and wastewater (WaSCs)</t>
  </si>
  <si>
    <t>Affordability - Customers finding the level of their combined bills affordable: (c) for companies who charge for water only (WoCs)</t>
  </si>
  <si>
    <t>Affordability - Customers finding their water bills acceptable: (a) for companies who charge for water only (WoCs)</t>
  </si>
  <si>
    <t>Affordability - Customers finding their combined bills acceptable: (b) for companies who charge for both water and wastewater (WaSCs)</t>
  </si>
  <si>
    <t>Affordability - Customers finding their combined bills acceptable: (c) for companies who charge for water only (WoCs)</t>
  </si>
  <si>
    <t>Affordability - Total value of social tariff discounts (excluding WaterSure)</t>
  </si>
  <si>
    <t>Affordability - Cost of social tariff cross-subsidy (per customer)</t>
  </si>
  <si>
    <t>Affordability - Cost of company contribution to social tariff (per customer)</t>
  </si>
  <si>
    <t>Affordability - Number of customers receiving social tariffs (excluding WaterSure)</t>
  </si>
  <si>
    <t>Affordability - Total value of WaterSure and WaterSure Plus discounts</t>
  </si>
  <si>
    <t>Affordability - Cost of WaterSure and WaterSure Plus cross-subsidy (per customer)</t>
  </si>
  <si>
    <t>Affordability - Number of customers receiving WaterSure and WaterSure Plus</t>
  </si>
  <si>
    <t>Affordability - Total value of hardship funds</t>
  </si>
  <si>
    <t>Affordability - Number of customers receiving hardship funds</t>
  </si>
  <si>
    <t>Affordability - Total value of payment matching support</t>
  </si>
  <si>
    <t>Affordability - Cost of payment matching cross-subsidy</t>
  </si>
  <si>
    <t>Affordability - Number of customers receiving payment matching support</t>
  </si>
  <si>
    <t>Affordability - Cost of company contribution to payment matching support (per customer)</t>
  </si>
  <si>
    <t>Vulnerability - Customers aware of the non-financial vulnerability assistance measures offered</t>
  </si>
  <si>
    <t>Vulnerability - Customers on Special Assistance Register/ Priority Service Register (SAR/PSR)</t>
  </si>
  <si>
    <t>Vulnerability - Customers receiving services through the SAR/PSR: (a) support with communication</t>
  </si>
  <si>
    <t>Vulnerability - Customers receiving services through the SAR/PSR: (b) support with mobility and access restrictions</t>
  </si>
  <si>
    <t>Vulnerability - Customers receiving services through the SAR/PSR: (c) support with supply interruption</t>
  </si>
  <si>
    <t>Vulnerability - Customers receiving services through the SAR/PSR: (d) support with security</t>
  </si>
  <si>
    <t>Vulnerability - Customers receiving services through the SAR/PSR: (e) support with 'other needs'</t>
  </si>
  <si>
    <t>Vulnerability - Customers satisfied that the services are easy to access</t>
  </si>
  <si>
    <t>Vulnerability - Customers on SAR/PSR contacted over the previous two years to ensure they are still receiving the right support</t>
  </si>
  <si>
    <t>App1b guidance and line definitions</t>
  </si>
  <si>
    <t>PC type</t>
  </si>
  <si>
    <t>Standard definition</t>
  </si>
  <si>
    <t xml:space="preserve">Water quality compliance </t>
  </si>
  <si>
    <t>DWI Compliance Risk Index (CRI) score</t>
  </si>
  <si>
    <t xml:space="preserve">Water supply interruptions </t>
  </si>
  <si>
    <t>Leakage in megalitres per day (Ml/d), three-year average</t>
  </si>
  <si>
    <t>Average amount of water used by each person that lives in a household property (litres per head per day)</t>
  </si>
  <si>
    <t>The number of internal flooding incidents per 10,000 sewer connections (sewerage companies only)</t>
  </si>
  <si>
    <t>Category 1 – 3 pollution incidents per 10,000km of sewerage network, as reported to the Environment Agency and Natural Resources Wales (sewerage companies only)</t>
  </si>
  <si>
    <t>Percentage of the population the company serves that would experience severe supply restrictions (for example, standpipes or rota cuts) in a 1 in 200 year drought</t>
  </si>
  <si>
    <t>Percentage of population at risk of sewer flooding in a 1-in-50 year storm (medium and high risk properties) (sewerage companies only)</t>
  </si>
  <si>
    <t>Mains repairs per 1,000km of mains</t>
  </si>
  <si>
    <t>Sewer collapses per 1,000km of sewers (sewerage companies only)</t>
  </si>
  <si>
    <t>Numeric permit compliance as captured in the Environment Agency Environmental Performance Assessment (version 3) (sewerage companies only).
Further information can be found at: https://www.ofwat.gov.uk/wp-content/uploads/2017/12/WatCoPerfEPAmethodology_v3-Nov-2017-Final.pdf</t>
  </si>
  <si>
    <t>Bespoke</t>
  </si>
  <si>
    <t>Event Risk Index (ERI)</t>
  </si>
  <si>
    <t>DWI Event Risk Index definition. Further information can be found at: http://www.dwi.gov.uk/stakeholders/price-review-process/ERI_def.pdf</t>
  </si>
  <si>
    <t>Properties at risk of receiving low pressure</t>
  </si>
  <si>
    <t>Ofwat final definition for PR19. Further information can be found at: https://www.ofwat.gov.uk/wp-content/uploads/2017/12/Properties-at-risk-of-receiving-low-pressure.pdf</t>
  </si>
  <si>
    <t>Customer contacts about water quality (appearance)</t>
  </si>
  <si>
    <t>Customer contacts about water quality (taste and odour)</t>
  </si>
  <si>
    <t>CRI – supply points (sub category of CRI)</t>
  </si>
  <si>
    <t>DWI Compliance Risk Index (CRI) definition – supply points component</t>
  </si>
  <si>
    <t>CRI – service reservoirs (sub category of CRI)</t>
  </si>
  <si>
    <t>DWI Compliance Risk Index (CRI) definition – service reservoirs component</t>
  </si>
  <si>
    <t>CRI – water supply zones (sub category of CRI)</t>
  </si>
  <si>
    <t>DWI Compliance Risk Index (CRI) definition – water supply zones component</t>
  </si>
  <si>
    <t>Unplanned maintenance – non-infrastructure (water)</t>
  </si>
  <si>
    <t>Ofwat final definition for PR19. Further information can be found at: https://www.ofwat.gov.uk/wp-content/uploads/2017/12/Unplanned-maintenance-non-infra-water.pdf</t>
  </si>
  <si>
    <t>Unplanned maintenance – non-infrastructure (wastewater)</t>
  </si>
  <si>
    <t>Ofwat final definition for PR19. Further information can be found at: https://www.ofwat.gov.uk/wp-content/uploads/2017/12/Unplanned-maintenance-non-infra-wastewater.pdf</t>
  </si>
  <si>
    <t>Number of sewer blockage events that required clearing</t>
  </si>
  <si>
    <t>External sewer flooding</t>
  </si>
  <si>
    <t xml:space="preserve">The number of external sewer flooding incidents per 10,000 sewer connections </t>
  </si>
  <si>
    <t>Sewage treatment works compliance</t>
  </si>
  <si>
    <t>Percentage of population equivalent, served by sewage treatment works with numeric limits, which were non-compliant with: sanitary look-up table limits or nutrient limits, urban wastewater treatment directive (UWWTD) look-up table limits or nutrient limits</t>
  </si>
  <si>
    <t>Megalitres per year. Further information can be found at: https://www.ofwat.gov.uk/wp-content/uploads/2016/02/gud_pro20160226aim.pdf</t>
  </si>
  <si>
    <t>Price control allocation (Total)</t>
  </si>
  <si>
    <t>Please follow table App1 guidance, but for the supplemental measurement unit</t>
  </si>
  <si>
    <t>Supplemental measurement unit - PC and ODI information</t>
  </si>
  <si>
    <t>34</t>
  </si>
  <si>
    <t>Financial ODI indicator</t>
  </si>
  <si>
    <t>55</t>
  </si>
  <si>
    <t>60</t>
  </si>
  <si>
    <t>65</t>
  </si>
  <si>
    <t>70</t>
  </si>
  <si>
    <t>75</t>
  </si>
  <si>
    <t>80</t>
  </si>
  <si>
    <t>85</t>
  </si>
  <si>
    <t>Standard underperformance penalty incentive rates</t>
  </si>
  <si>
    <t>88</t>
  </si>
  <si>
    <t>Enhanced underperformance penalty incentive rate</t>
  </si>
  <si>
    <t>89</t>
  </si>
  <si>
    <t>Standard outperformance penalty incentive rates</t>
  </si>
  <si>
    <t>92</t>
  </si>
  <si>
    <t>Enhanced outperformance penalty incentive rate</t>
  </si>
  <si>
    <t>93</t>
  </si>
  <si>
    <t>94</t>
  </si>
  <si>
    <t>95</t>
  </si>
  <si>
    <t>96</t>
  </si>
  <si>
    <t>Maximum enhanced underperformance penalties</t>
  </si>
  <si>
    <t>102</t>
  </si>
  <si>
    <t>Maximum standard underperformance penalties</t>
  </si>
  <si>
    <t>108</t>
  </si>
  <si>
    <t>Maximum standard outperformance payments</t>
  </si>
  <si>
    <t>114</t>
  </si>
  <si>
    <t>Maximum enhanced outperformance payments</t>
  </si>
  <si>
    <t>120</t>
  </si>
  <si>
    <t>126</t>
  </si>
  <si>
    <t>131</t>
  </si>
  <si>
    <t>137</t>
  </si>
  <si>
    <t>Common PCs</t>
  </si>
  <si>
    <t>Table 1</t>
  </si>
  <si>
    <t>Explain the reasons for any differences between the standard ODI underperformance incentive rate in column 21 and the standard ODI underperformance incentive rate from the App1 table.</t>
  </si>
  <si>
    <t>Explain the reasons for any differences between the standard ODI outperformance incentive rate in column 28 and the standard ODI outperformance incentive rate from the App1 table.</t>
  </si>
  <si>
    <r>
      <t xml:space="preserve">'All' if the PC relates wholly to asset health
'Part' if the PC relates partly to asset health
Otherwise leave blank
</t>
    </r>
    <r>
      <rPr>
        <sz val="10"/>
        <color rgb="FF857362"/>
        <rFont val="Arial"/>
        <family val="2"/>
      </rPr>
      <t xml:space="preserve">Companies' entries under this column should align to the asset health PCs identified in the business plan narrative. </t>
    </r>
  </si>
  <si>
    <r>
      <t xml:space="preserve">For the ten years 2010-11 to 2019-20: enter actual performance levels where data is available, otherwise forecasts
</t>
    </r>
    <r>
      <rPr>
        <sz val="10"/>
        <color rgb="FF857362"/>
        <rFont val="Arial"/>
        <family val="2"/>
      </rPr>
      <t>Companies are expected to provide a full ten years of past performance data where this can reasonably be calculated.</t>
    </r>
  </si>
  <si>
    <r>
      <t xml:space="preserve">For the five years 2020-21 to 2024-25: enter the performance commitment levels
</t>
    </r>
    <r>
      <rPr>
        <sz val="10"/>
        <color rgb="FF857362"/>
        <rFont val="Arial"/>
        <family val="2"/>
      </rPr>
      <t>Companies should provide precise performance commitment levels which reflect a discrete performance level. Companies should not set performance targets which depend on other companies' performance (such as upper quartile targets), nor should they set performance targets which are otherwise imprecise.</t>
    </r>
  </si>
  <si>
    <t>12. We expect companies to ask its customers about their views on affordability and acceptability of their bill profile by outlining the real bill for each year in 2020-21 to 2024-25.
13. We expect companies to ensure that the real bill profile outlined in the business plan is the same as the real bil profile shown to customers during affordability and acceptability testing.
14. We are not prescribing exactly how a company should complete the data for 2017-18 up to 2019-20. To complete the data for the years 2017-18 to 2019-20 a company is likely to have PR14 evidence on affordability and acceptability if it is not carrying out a survey of affordability and acceptability for those years as part of its PR19 customer engagement.
15. For the customer support metrics on acceptability and affordability, a company should clearly justify any forecast assumptions used between 2017-18 to 2024-25.
16. The customer support metrics on acceptability and affordability reported by the company in its business plan commentary should be the same as the company reports in table App4.
17. Multiple rounds of affordability and acceptability testing may have been carried out, including through third parties. All original research conducted on acceptability and affordability should be submitted. This includes third party reports, the survey questions asked of customers and a summary of the raw results. Any neutral responses, including customers that have selected options such as 'neither agree nor disagree' should not be included when reporting levels of customer support. We encourage companies to test a variety of bills and bill profiles with customers including real, nominal, informed, uninformed, with ODIs, without ODIs etc.</t>
  </si>
  <si>
    <t>Cost of social tariff cross-subsidy (per customer) refers to the total cost of the cross-subsidy divided by all customers that pay for the cross-subsidy through their bills.
Please note this should not include costs associated with the administration or co-ordination of these schemes.
Please note 'all customers' refers to all bill-paying customers, and not just those who pay a cross-subsidy.</t>
  </si>
  <si>
    <t>Cost of company contribution to social tariff (per customer) refers to the total cost of the cross-subsidy divided by all customers.
Please note this should not include costs associated with the administration or co-ordination of these schemes.</t>
  </si>
  <si>
    <t>Cost of WaterSure and WaterSure Plus cross-subsidy (per customer) refers to the total cost of the discount provided to customers receiving WaterSure or WaterSure Plus divided by all customers that pay for the cross-subsidy through their bills. Please note this should not include costs associated with the administration or co-ordination of these schemes.</t>
  </si>
  <si>
    <t>Cost of payment matching cross-subsidy (per customer) refers to the total cost of the discount provided to customers receiving payment matching divided by all customers that pay for the cross-subsidy through their bills. Please note this should not include costs associated with the administration or co-ordination of these schemes.</t>
  </si>
  <si>
    <t>Cost of company contribution to payment matching support (per customer) refers to the total company contribution to payment matching schemes divided by all customers.
Please note this should not include costs associated with the administration or co-ordination of the scheme.</t>
  </si>
  <si>
    <r>
      <rPr>
        <sz val="12"/>
        <rFont val="Franklin Gothic Demi"/>
        <family val="2"/>
      </rPr>
      <t>General notes</t>
    </r>
    <r>
      <rPr>
        <b/>
        <sz val="12"/>
        <rFont val="Franklin Gothic Demi"/>
        <family val="2"/>
      </rPr>
      <t xml:space="preserve">
</t>
    </r>
    <r>
      <rPr>
        <sz val="10"/>
        <rFont val="Arial"/>
        <family val="2"/>
      </rPr>
      <t xml:space="preserve">
1. Table App1a collects additional data to ensure that the standard ODI rates proposed by the company can be reconciled to the customer valuation and marginal cost inputs.
2 .The table should be completed and submitted by all companies. Information should be populated for all financial ODIs, excluding C-Mex and D-Mex. 
3. Within table App1, companies have the option to submit up to three standard underperformance incentive rates and up to three standard outperformance incentive rates. The standard underperformance and outperformance incentive rates entered in table App1a ('Standard underperformance penalty rate 1' and 'Standard outperformance payment rate 1') should correspond to the first of these rates. Companies should provide further information regarding any additional rates submitted within column 32 of table App1a and additional written submissions.
4. Monetary amounts in 2017-18 CPIH deflated, financial year average unless otherwise stated
5. Negative values (for example, underperformance penalty incentive rates) should be input using the minus sign.</t>
    </r>
  </si>
  <si>
    <t>Average supply interruption greater than three hours (minutes per property).
Data should be reported in analogue time, using the format HH:MM:SS. For example, a value of 3 minutes and 12 seconds should be reported as 00:03:12</t>
  </si>
  <si>
    <r>
      <t xml:space="preserve">Water quality contacts per 1,000 population. </t>
    </r>
    <r>
      <rPr>
        <b/>
        <sz val="10"/>
        <rFont val="Arial"/>
        <family val="2"/>
      </rPr>
      <t xml:space="preserve">The data provided should align with the data companies report to Discover Water.
</t>
    </r>
    <r>
      <rPr>
        <sz val="10"/>
        <rFont val="Arial"/>
        <family val="2"/>
      </rPr>
      <t>Further information on this measure can be found at: http://dwi.defra.gov.uk/stakeholders/information-letters/2006/01_2006.pdf</t>
    </r>
  </si>
  <si>
    <t>See final reporting guidance for PR19, which can be found at: https://www.ofwat.gov.uk/wp-content/uploads/2018/03/Reporting-guidance-unplanned-outage.pdf</t>
  </si>
  <si>
    <t>This column should be used to explain any differences between the values shown within columns 21 and 22 (where applicable).
If a difference exists because the company has not applied the standard ODI underperformance incentive rate formula, enter "Alternative to standard formula used". Otherwise, enter an appropriate explanation for the differences observed.</t>
  </si>
  <si>
    <t>This column should be used to explain any differences between the values shown within columns 28 and 29 (where applicable).
If a difference exists because the company has not applied the standard ODI outperformance incentive rate formula, enter "Alternative to standard formula used". Otherwise, enter an appropriate explanation for the differences observed.</t>
  </si>
  <si>
    <r>
      <rPr>
        <sz val="12"/>
        <rFont val="Franklin Gothic Demi"/>
        <family val="2"/>
      </rPr>
      <t>General notes</t>
    </r>
    <r>
      <rPr>
        <b/>
        <sz val="12"/>
        <rFont val="Franklin Gothic Demi"/>
        <family val="2"/>
      </rPr>
      <t xml:space="preserve">
</t>
    </r>
    <r>
      <rPr>
        <b/>
        <sz val="10"/>
        <rFont val="Arial"/>
        <family val="2"/>
      </rPr>
      <t xml:space="preserve">
</t>
    </r>
    <r>
      <rPr>
        <sz val="10"/>
        <rFont val="Arial"/>
        <family val="2"/>
      </rPr>
      <t xml:space="preserve">1. Monetary amounts in 2017-18 CPIH deflated, financial year average unless otherwise stated
</t>
    </r>
    <r>
      <rPr>
        <b/>
        <sz val="10"/>
        <rFont val="Arial"/>
        <family val="2"/>
      </rPr>
      <t xml:space="preserve">
</t>
    </r>
    <r>
      <rPr>
        <sz val="10"/>
        <rFont val="Arial"/>
        <family val="2"/>
      </rPr>
      <t>2. Negative values (for example, underperformance penalty incentive rates) should be input using the minus sign.</t>
    </r>
    <r>
      <rPr>
        <b/>
        <sz val="10"/>
        <rFont val="Arial"/>
        <family val="2"/>
      </rPr>
      <t xml:space="preserve">
</t>
    </r>
    <r>
      <rPr>
        <sz val="10"/>
        <rFont val="Arial"/>
        <family val="2"/>
      </rPr>
      <t xml:space="preserve">
3. Table App1b collects additional PC &amp; ODI data using supplemental measurement units. The purpose of this table is to convert companies' performance commitment data into standardised performance measures, thereby allowing for cross-industry comparison across a range of common and bespoke performance commitments.
4. Table App1b should be completed and submitted by all companies. Columns 1 to 24 (as well as some further columns to the right) are pre-populated with performance commitment data from table App1. Companies only need to enter additional information alongside the subset of their performance commitments for which standard definitions and measurement units have been defined. Specifically, companies should provide performance commitment data for all of their performance commitments which feature in table 1 below. Companies should normalise their performance commitment data such that it meets the standard definitions and measurement units described in table 1. It is important that data is provided regardless of whether or not companies propose to apply these standard definitions and measurement units in their actual performance commitments (which are captured in table App1).
</t>
    </r>
  </si>
  <si>
    <t>PR19_NGP</t>
  </si>
  <si>
    <t>Business plan submission 1st April 2019</t>
  </si>
  <si>
    <t>FOUNTAIN_INSTANCE_URL</t>
  </si>
  <si>
    <t>http://fnttest202:8082/Fountain/rest-services_XLSPF</t>
  </si>
  <si>
    <t>Clean, Safe and Reliable Supply of Drinking Water</t>
  </si>
  <si>
    <t>PC A1</t>
  </si>
  <si>
    <t>Compliance with water quality standard</t>
  </si>
  <si>
    <t>Water companies test the quality of tap water at customers’ taps and through the network. This drinking water quality measure assesses compliance against the standards set.</t>
  </si>
  <si>
    <t>PC A2</t>
  </si>
  <si>
    <t>Duration of interruptions in supply</t>
  </si>
  <si>
    <t>Occasionally supplies of tap water can be disrupted. This measures the average duration of supply interruption per property (for interruptions greater than three hours).</t>
  </si>
  <si>
    <t>PC A3</t>
  </si>
  <si>
    <t>Number of mains bursts</t>
  </si>
  <si>
    <t>Water mains can start to leak or burst. This can be due to problems with pipes or joints, cold weather, or changes in ground conditions. This measure is the total number of bursts and leaks across the network.</t>
  </si>
  <si>
    <t>PC A4</t>
  </si>
  <si>
    <t>Unplanned outage at water treatment works</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</si>
  <si>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</si>
  <si>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</si>
  <si>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</si>
  <si>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</si>
  <si>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</si>
  <si>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</si>
  <si>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</si>
  <si>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</si>
  <si>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PC C2</t>
  </si>
  <si>
    <t xml:space="preserve">Leakage levels </t>
  </si>
  <si>
    <t>Water loss through leaking and burst pipes is known as leakage. This measure is the volume of leakage per day and includes both leakage from our water mains network as well as customer supply pipes.</t>
  </si>
  <si>
    <t>PC C3</t>
  </si>
  <si>
    <t>Per capita consumption</t>
  </si>
  <si>
    <t>An increasing population means extra demand for water, while changing weather patterns may result in more droughts – meaning it is important for everyone to take care how they use water. This is a measure of the average daily water usage of customers.</t>
  </si>
  <si>
    <t>Reliable Wastewater Service</t>
  </si>
  <si>
    <t>PC B1</t>
  </si>
  <si>
    <t>Internal sewer flooding incidents</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</si>
  <si>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</si>
  <si>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</si>
  <si>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</si>
  <si>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</si>
  <si>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</si>
  <si>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</si>
  <si>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</si>
  <si>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</si>
  <si>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</si>
  <si>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</si>
  <si>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</si>
  <si>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PC B6</t>
  </si>
  <si>
    <t>Numeric compliance</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</si>
  <si>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</si>
  <si>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</si>
  <si>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</si>
  <si>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PC B8</t>
  </si>
  <si>
    <t>Total wastewater treatment works (WWTW) compliance</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</si>
  <si>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</si>
  <si>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</si>
  <si>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</si>
  <si>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</si>
  <si>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Drought risk</t>
  </si>
  <si>
    <t>In an extreme drought, there is a risk that the company would not have enough water to supply all customers. This measure is the percentage of the population that would experience water restrictions in a drought.</t>
  </si>
  <si>
    <t>PC D2</t>
  </si>
  <si>
    <t>Flooding risk</t>
  </si>
  <si>
    <t xml:space="preserve">Customers may be at risk of sewer flooding in an extreme storm. This measure is the percentage of the population at risk of experiencing sewer flooding in such an event. </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</si>
  <si>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</si>
  <si>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</si>
  <si>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</si>
  <si>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</si>
  <si>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</si>
  <si>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</si>
  <si>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</si>
  <si>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</si>
  <si>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C-MeX. Customer measure of experience</t>
  </si>
  <si>
    <t>This is the mechanism to incentivise companies to provide an excellent customer experience for residential customers.</t>
  </si>
  <si>
    <t>PC E2</t>
  </si>
  <si>
    <t>Operational contacts resolved first time - water</t>
  </si>
  <si>
    <t>The percentage of wholesale water operational customer contacts that are resolved first time. (Includes all written and telephone contacts).</t>
  </si>
  <si>
    <t>PC E3</t>
  </si>
  <si>
    <t>Operational contacts resolved first time - wastewater</t>
  </si>
  <si>
    <t>The percentage of wholesale wastewater operational customer contacts that are resolved first time. (Includes all written and telephone contacts).</t>
  </si>
  <si>
    <t>PC E4</t>
  </si>
  <si>
    <t>D-Mex. Developer services measure of experience</t>
  </si>
  <si>
    <t>This is the mechanism to incentivise water companies to provide an excellent customer experience for developer services (new connections) customers.</t>
  </si>
  <si>
    <t>PC E5</t>
  </si>
  <si>
    <t>Customer satisfaction with value for money</t>
  </si>
  <si>
    <t>The average percentage of household customers satisfied, extremely or very satisfied with the value for money of South West Water’s services in the financial year.</t>
  </si>
  <si>
    <t>PC E6</t>
  </si>
  <si>
    <t>Priority Services Register (PSR)</t>
  </si>
  <si>
    <t>PC E7</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</si>
  <si>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</si>
  <si>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</si>
  <si>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</si>
  <si>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</si>
  <si>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</si>
  <si>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Number of pollution incidents cat 1-3 (waste only)</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</si>
  <si>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</si>
  <si>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</si>
  <si>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</si>
  <si>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</si>
  <si>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</si>
  <si>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</si>
  <si>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</si>
  <si>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</si>
  <si>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</si>
  <si>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</si>
  <si>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</si>
  <si>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</si>
  <si>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</si>
  <si>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PC F6</t>
  </si>
  <si>
    <t>EPA</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</si>
  <si>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</si>
  <si>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</si>
  <si>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</si>
  <si>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</si>
  <si>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</si>
  <si>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Abstraction incentive mechanism</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</si>
  <si>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</si>
  <si>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Fair charging and Affordability for All</t>
  </si>
  <si>
    <t>PC G1</t>
  </si>
  <si>
    <t>Replacement of dumb meters with AMR</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</si>
  <si>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</si>
  <si>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</si>
  <si>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</si>
  <si>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</si>
  <si>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</si>
  <si>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</si>
  <si>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</si>
  <si>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</si>
  <si>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</si>
  <si>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</si>
  <si>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Revenue</t>
  </si>
  <si>
    <t>CRI score</t>
  </si>
  <si>
    <t>1 - Safe water supply</t>
  </si>
  <si>
    <t>Hrs:mins:secs per property per year</t>
  </si>
  <si>
    <t>8 - Avoid supply interruptions</t>
  </si>
  <si>
    <t>Nr</t>
  </si>
  <si>
    <t>Mains burst per 1,000km mains</t>
  </si>
  <si>
    <t>Percentage</t>
  </si>
  <si>
    <t>no. / 1,000 population</t>
  </si>
  <si>
    <t>End of period</t>
  </si>
  <si>
    <t>Number</t>
  </si>
  <si>
    <t>10 - Avoid water resource restrictions</t>
  </si>
  <si>
    <t>Percentage reduction</t>
  </si>
  <si>
    <t>7 - Leakage control</t>
  </si>
  <si>
    <t>litres / person / day</t>
  </si>
  <si>
    <t>16 - Smart metering
17 - Education on water saving and sewer usage</t>
  </si>
  <si>
    <t>Incidents per 10,000 sewer connections</t>
  </si>
  <si>
    <t>5 - Reduce sewer flooding</t>
  </si>
  <si>
    <t>Collapses per 1,000km sewers</t>
  </si>
  <si>
    <t>5 - Reduce sewer flooding
3 - Prevent pollution</t>
  </si>
  <si>
    <t>9 - Responsiveness to service problems
11 - Customer contact excellence
12 - Minimise odour from wastewater treatment works</t>
  </si>
  <si>
    <t>3 - Prevent pollution</t>
  </si>
  <si>
    <t>3 - Prevent pollution
13- Reduce energy consumption</t>
  </si>
  <si>
    <t>% of the population that would experience severe supply restrictions in a 1 in 200 year drought</t>
  </si>
  <si>
    <t>6 - Water supply resilience in extreme conditions</t>
  </si>
  <si>
    <t>% of population at risk of sewer flooding in 1 in 50 year storm</t>
  </si>
  <si>
    <t>4 - Sewer resilience in extreme conditions</t>
  </si>
  <si>
    <t>4 - Sewer resilience in extreme conditions
3 - Prevent pollution</t>
  </si>
  <si>
    <t>6 - Water supply resilience in extreme conditions
8 - Avoid supply interruptions</t>
  </si>
  <si>
    <t>C-Mex Score</t>
  </si>
  <si>
    <t>Customer measure of experience (C-Mex)</t>
  </si>
  <si>
    <t>9 - Responsiveness to service problems
11 - Customer contact excellence</t>
  </si>
  <si>
    <t>D-Mex Score</t>
  </si>
  <si>
    <t>Developer services measure of experience (D-Mex)</t>
  </si>
  <si>
    <t>Billing, debt, vfm, affordability, vulnerability</t>
  </si>
  <si>
    <t>10 - Responsiveness to service problems
11 - Customer contact excellence</t>
  </si>
  <si>
    <t>Score</t>
  </si>
  <si>
    <t>11 - Responsiveness to service problems
11 - Customer contact excellence</t>
  </si>
  <si>
    <t>no. / 10, 000km sewer</t>
  </si>
  <si>
    <t>14 - Catchment management
15 - Habitats</t>
  </si>
  <si>
    <t>Ha</t>
  </si>
  <si>
    <t>Hectares</t>
  </si>
  <si>
    <t>3 - Prevent pollution
6 - Water supply resilience in extreme conditions</t>
  </si>
  <si>
    <t>2 - Bathing and shellfish waters</t>
  </si>
  <si>
    <t>Megalitres</t>
  </si>
  <si>
    <t>15 - Habitats</t>
  </si>
  <si>
    <t>overarching priority of price</t>
  </si>
  <si>
    <t>Based on value transfer around removing lead from properties, and triangulated stated and revealed preference estimates of the value of reducing aesthetic issues.</t>
  </si>
  <si>
    <t>Triangulated stated and revealed preference estimates of the value of reducing bursts, less the overlap for the value of reducing supply interruptions. Value per average property minute.</t>
  </si>
  <si>
    <t>Triangulated stated and revealed preference estimates of the value of reducing interruptions, less the overlap for the value of reducing bursts. Value converted from £ per burst to £ per burst per 1,000km mains.</t>
  </si>
  <si>
    <t>Triangulated stated and revealed preference estimates of the value of reducing water restrictions. The value is per 1% change in risk.</t>
  </si>
  <si>
    <t>Triangulated stated and revealed preference estimates of the value of reducing properties affected by temporary and persistent water quality aesthetic issues. The value weighted per contact per 1,000 population.</t>
  </si>
  <si>
    <t>Triangulated stated preference and macroeconomic assessment estimates of the value of reducing different severities of restriction from the current frequency. The unit is the value for one restriction applied across the company.</t>
  </si>
  <si>
    <t>Triangulated stated preference estimates of the value of leakage reduction per Ml/d. Converted to value per % reduction in leakage.</t>
  </si>
  <si>
    <t>Triangulated stated preference estimates of the value of conserving water via water efficiency and metering, weighted by the water efficiency savings routes set out in the WRMP in l/h/d.</t>
  </si>
  <si>
    <t>Triangulated stated preference and market estimates of the value of reducing internal flooding, given frequency. Removes overlaps with external flooding, pollution, blockages and collapses. Value per incident, converted to £ per 10,000 connections.</t>
  </si>
  <si>
    <t>Triangulated stated preference and market estimates of the value of reducing internal flooding, given frequency. Removes overlaps with internal flooding, pollution, blockages and collapses. Value per incident.</t>
  </si>
  <si>
    <t>Triangulated stated preference and market estimates of the value of reducing collapses, given reduction in flooding and pollution. Removes overlaps with sewer flooding, pollution, and blockages. Value per incident, converted to £ per 1,000km sewers.</t>
  </si>
  <si>
    <t>Triangulated stated preference and market estimates of the value of reducing blockages, given reduction in flooding and pollution. Removes overlaps with sewer flooding, pollution, and collapses. Value per incident.</t>
  </si>
  <si>
    <t>Triangulated stated preference and value transfer estimates of the value of reducing the number of properties affected by odour. The value is converted to a value per complaint received.</t>
  </si>
  <si>
    <t>Triangulated stated preference and value transfer evidence on the improving river water quality. This has been converted into a value per failure and per percentage compliance.</t>
  </si>
  <si>
    <t>Value transfer evidence on the beneficial impact of sludge. This is converted into a value per percentage compliance with the standards.</t>
  </si>
  <si>
    <t>Triangulated stated preference estimates of the value of reducing severe restrictions. The unit is per percentage of the population experiencing severe restriction in a 1 in 200 year drought.</t>
  </si>
  <si>
    <t>Triangulated stated preference and market evidence on the value of reducing properties estimated to flood internally in a 1 in 50 year storm. The unit is per % of population at risk of sewer flooding in 1 in 50 year storm.</t>
  </si>
  <si>
    <t>Triangulated stated preference evidence on the value of reducing pollution incidents. The value of each action plan is the reduction in the impact of any event from a serious pollution incident to a minor pollution incident, multiplied by the frequency with which the impact occurs. The unit is per action plan.</t>
  </si>
  <si>
    <t>Triangulated stated and revealed preference evidence on the value of reducing longer duration interruptions over 12 hours. The value is per property affected by an interruption &gt; 12 hours.</t>
  </si>
  <si>
    <t>We have not developed a valuation for this measure.</t>
  </si>
  <si>
    <t xml:space="preserve">Triangulated stated preference evidence on the value of reducing unwanted customer contacts. The unit is the percentage of contacts resolved first time.  </t>
  </si>
  <si>
    <t>Triangulated stated preference evidence on the value of reducing pollution incidents. Removes overlaps with sewer flooding, collapses and blockages. The value is £ per incident, and adjusted to a normalised value per 10,000km of sewers.</t>
  </si>
  <si>
    <t>The valuation is the triangulated stated preference evidence on the value of reducing pollution incidents.</t>
  </si>
  <si>
    <t>Triangulated stated and revealed preference evidence on changes to bathing water quality. The value is a weighted average of a change in bathing water quality, taking into account the current status of bathing waters. The unit is per bathing water failure/improvement.</t>
  </si>
  <si>
    <t>Triangulated stated preference evidence on the value of reducing water consumption through metering combined with the savings achieved through replacing dumb meters with AMR, per meter.</t>
  </si>
  <si>
    <t>The benefits of our support tariffs are based on customer willingness to pay / cross subsidy for support tariffs.</t>
  </si>
  <si>
    <t>The valuation is based on the average bill – i.e. the average revenue per property. The unit is per property and is converted into a value per % change.</t>
  </si>
  <si>
    <t>NA</t>
  </si>
  <si>
    <t>MC x Totex sharing rate</t>
  </si>
  <si>
    <t>Required action</t>
  </si>
  <si>
    <t>Standard ODI rate</t>
  </si>
  <si>
    <t>Set by Ofwat</t>
  </si>
  <si>
    <t xml:space="preserve">Required action </t>
  </si>
  <si>
    <t>Required actopmd</t>
  </si>
  <si>
    <t>Achieve</t>
  </si>
  <si>
    <t>Maintain</t>
  </si>
  <si>
    <t>Megalitres per day, three year average</t>
  </si>
  <si>
    <t xml:space="preserve">The % of households that the company supplies with water and/or wastewater services which have at least one individual registered on the companys PSR. </t>
  </si>
  <si>
    <t xml:space="preserve">Column 21 includes NHH WTP contribution to marginal benefit </t>
  </si>
  <si>
    <t xml:space="preserve">Col 21 includes NHH, and the WTP halved as only half of properties expected to be affected by restrictions </t>
  </si>
  <si>
    <t>Incentive rate based on costs only</t>
  </si>
  <si>
    <t xml:space="preserve">Column 28 includes NHH WTP contribution to marginal benefit </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</si>
  <si>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</si>
  <si>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This measures how the company is performing against several standards reported in the Environment Agency's EPA measure</t>
  </si>
  <si>
    <t>PCA6</t>
  </si>
  <si>
    <t>PCA7</t>
  </si>
  <si>
    <t>PCD5</t>
  </si>
  <si>
    <t>Triangulated stated preference evidence on the value of preventing serious pollution incidents. The unit is per incident</t>
  </si>
  <si>
    <t>Triangulated stated preference and value transfer evidence on the value of preventing habitat deterioration through preventing the spread of invasive non-native species. The cost is per site</t>
  </si>
  <si>
    <t>Triangulated stated preference evidence on the value of catchment management. The value is per Ml/d of water resources protected, which has been converted into a per hectare value</t>
  </si>
  <si>
    <t>Triangulated stated preference evidence on the value of abstraction</t>
  </si>
  <si>
    <t>Incentive rate in Column 21 is based on HH and NHH WTP contribution to marginal benefit</t>
  </si>
  <si>
    <t>Incentive rate in Column 28 is based on HH and NHH WTP contribution to marginal benefit</t>
  </si>
  <si>
    <t>Completion of the Knapp Mill WTW scheme</t>
  </si>
  <si>
    <t>Underway</t>
  </si>
  <si>
    <t>Completed</t>
  </si>
  <si>
    <t>Appointed</t>
  </si>
  <si>
    <t>4 - Sewer resilience ; 6 - Water resilience</t>
  </si>
  <si>
    <t>No valuation is required</t>
  </si>
  <si>
    <t>Efficiency sharing (over the totex sharing)</t>
  </si>
  <si>
    <t>Annual cost allowance</t>
  </si>
  <si>
    <t>No WTP for EPA measure - part of other measures</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</si>
  <si>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</si>
  <si>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Water and sewerage companies treat wastewater and return it to the environment. Legal permit standards are set for treated sewage discharges and this measure is for overall compliance with those standards.</t>
  </si>
  <si>
    <t>Whole Company</t>
  </si>
  <si>
    <t>B6: Reduce per capita consumption (PCC) to 136 litres/head/day by March 2020</t>
  </si>
  <si>
    <t>W-A5: Duration of interruptions in supply (hours/property) &amp; B3: Decreasing average interruptions &gt;3 hours</t>
  </si>
  <si>
    <t>S-A1: Internal sewer flooding incidents</t>
  </si>
  <si>
    <t>Minutes / property / year</t>
  </si>
  <si>
    <t xml:space="preserve">British Standard for inclusive service provision </t>
  </si>
  <si>
    <t>This measures the company's ability to attain and retain the British Standard for inclusive service provision.</t>
  </si>
  <si>
    <t>Efficient delivery of the new Knapp Mill WTW</t>
  </si>
  <si>
    <t>Efficient delivery of the new Alderney WTW</t>
  </si>
  <si>
    <t>Resilient water and wastewater services on the Isles of Scilly</t>
  </si>
  <si>
    <t xml:space="preserve">On track delivery of the Alderney Scheme </t>
  </si>
  <si>
    <t>Appointed and operating on the Isles of Scilly</t>
  </si>
  <si>
    <t>DISCLAIMER</t>
  </si>
  <si>
    <t>The information in this workbook consists of pro forma regulatory tables.</t>
  </si>
  <si>
    <t>Nothing in this information should be construed as a profit forecast.</t>
  </si>
  <si>
    <t>Business Plan Data Tables - submitted on 11 February 2019</t>
  </si>
</sst>
</file>

<file path=xl/styles.xml><?xml version="1.0" encoding="utf-8"?>
<styleSheet xmlns="http://schemas.openxmlformats.org/spreadsheetml/2006/main">
  <numFmts count="28">
    <numFmt numFmtId="44" formatCode="_-&quot;£&quot;* #,##0.00_-;\-&quot;£&quot;* #,##0.00_-;_-&quot;£&quot;* &quot;-&quot;??_-;_-@_-"/>
    <numFmt numFmtId="43" formatCode="_-* #,##0.00_-;\-* #,##0.00_-;_-* &quot;-&quot;??_-;_-@_-"/>
    <numFmt numFmtId="164" formatCode="0.000"/>
    <numFmt numFmtId="165" formatCode="0.0%"/>
    <numFmt numFmtId="166" formatCode="0.0"/>
    <numFmt numFmtId="167" formatCode="#,##0_);\(#,##0\);&quot;-  &quot;;&quot; &quot;@&quot; &quot;"/>
    <numFmt numFmtId="168" formatCode="#,##0.000"/>
    <numFmt numFmtId="169" formatCode="#,##0.0000_);\(#,##0.0000\);&quot;-  &quot;;&quot; &quot;@&quot; &quot;"/>
    <numFmt numFmtId="170" formatCode="#,##0_);\(#,##0\);\-_)"/>
    <numFmt numFmtId="171" formatCode="#,##0.0000"/>
    <numFmt numFmtId="172" formatCode="#,##0.0"/>
    <numFmt numFmtId="173" formatCode="#,##0.000000"/>
    <numFmt numFmtId="174" formatCode="0.00%_);\-0.00%_);&quot;-  &quot;;&quot; &quot;@&quot; &quot;"/>
    <numFmt numFmtId="175" formatCode="dd\ mmm\ yyyy_);\(###0\);&quot;-  &quot;;&quot; &quot;@&quot; &quot;"/>
    <numFmt numFmtId="176" formatCode="dd\ mmm\ yy_);\(###0\);&quot;-  &quot;;&quot; &quot;@&quot; &quot;"/>
    <numFmt numFmtId="177" formatCode="###0_);\(###0\);&quot;-  &quot;;&quot; &quot;@&quot; &quot;"/>
    <numFmt numFmtId="178" formatCode="&quot;£&quot;#,##0.00"/>
    <numFmt numFmtId="179" formatCode="#,##0.0_ ;[Red]\-#,##0.0\ "/>
    <numFmt numFmtId="180" formatCode="#,##0_ ;[Red]\-#,##0\ "/>
    <numFmt numFmtId="181" formatCode="#,##0_);\(#,##0\);&quot;-  &quot;;&quot; &quot;@"/>
    <numFmt numFmtId="182" formatCode="#,##0.0000_);\(#,##0.0000\);&quot;-  &quot;;&quot; &quot;@"/>
    <numFmt numFmtId="183" formatCode="#,##0_ ;\-#,##0\ "/>
    <numFmt numFmtId="184" formatCode="0.000000"/>
    <numFmt numFmtId="185" formatCode="_-* #,##0_-;\-* #,##0_-;_-* &quot;-&quot;??_-;_-@_-"/>
    <numFmt numFmtId="186" formatCode="_(* #,##0.0_);_(* \(#,##0.0\);_(* &quot;-&quot;??_);_(@_)"/>
    <numFmt numFmtId="187" formatCode="dd\ mmm\ yy_);;&quot;-  &quot;;&quot; &quot;@&quot; &quot;"/>
    <numFmt numFmtId="188" formatCode="[$-F400]h:mm:ss\ AM/PM"/>
    <numFmt numFmtId="189" formatCode="#,##0.00_);\(#,##0.00\);&quot;-  &quot;;&quot; &quot;@&quot; &quot;"/>
  </numFmts>
  <fonts count="213">
    <font>
      <sz val="11"/>
      <color theme="1"/>
      <name val="Arial"/>
      <family val="2"/>
    </font>
    <font>
      <sz val="11"/>
      <color theme="1"/>
      <name val="Arial"/>
      <family val="2"/>
    </font>
    <font>
      <b/>
      <sz val="11"/>
      <color theme="1"/>
      <name val="Arial"/>
      <family val="2"/>
    </font>
    <font>
      <sz val="10"/>
      <color theme="1"/>
      <name val="Franklin Gothic Demi"/>
      <family val="2"/>
    </font>
    <font>
      <sz val="10"/>
      <color theme="1"/>
      <name val="Arial"/>
      <family val="2"/>
    </font>
    <font>
      <sz val="11"/>
      <color rgb="FF0078C9"/>
      <name val="Franklin Gothic Demi"/>
      <family val="2"/>
    </font>
    <font>
      <sz val="15"/>
      <color theme="0"/>
      <name val="Franklin Gothic Demi"/>
      <family val="2"/>
    </font>
    <font>
      <sz val="11"/>
      <color theme="0"/>
      <name val="Franklin Gothic Demi"/>
      <family val="2"/>
    </font>
    <font>
      <sz val="10"/>
      <color rgb="FF0078C9"/>
      <name val="Franklin Gothic Demi"/>
      <family val="2"/>
    </font>
    <font>
      <sz val="8"/>
      <name val="Arial"/>
      <family val="2"/>
    </font>
    <font>
      <sz val="9"/>
      <color theme="1"/>
      <name val="Arial"/>
      <family val="2"/>
    </font>
    <font>
      <sz val="8"/>
      <color theme="1"/>
      <name val="Arial"/>
      <family val="2"/>
    </font>
    <font>
      <sz val="9"/>
      <name val="Arial"/>
      <family val="2"/>
    </font>
    <font>
      <sz val="10"/>
      <name val="Arial"/>
      <family val="2"/>
    </font>
    <font>
      <sz val="10"/>
      <name val="Franklin Gothic Demi"/>
      <family val="2"/>
    </font>
    <font>
      <sz val="10"/>
      <color rgb="FF0078C9"/>
      <name val="Arial"/>
      <family val="2"/>
    </font>
    <font>
      <sz val="11"/>
      <name val="Arial"/>
      <family val="2"/>
    </font>
    <font>
      <b/>
      <sz val="10"/>
      <name val="Arial"/>
      <family val="2"/>
    </font>
    <font>
      <b/>
      <sz val="10"/>
      <color theme="0"/>
      <name val="Arial"/>
      <family val="2"/>
    </font>
    <font>
      <b/>
      <sz val="9"/>
      <name val="Arial"/>
      <family val="2"/>
    </font>
    <font>
      <sz val="11"/>
      <color indexed="8"/>
      <name val="Calibri"/>
      <family val="2"/>
      <scheme val="minor"/>
    </font>
    <font>
      <sz val="11"/>
      <color theme="1"/>
      <name val="Verdana"/>
      <family val="2"/>
    </font>
    <font>
      <sz val="10"/>
      <color theme="1"/>
      <name val="Gill Sans MT"/>
      <family val="2"/>
    </font>
    <font>
      <sz val="9"/>
      <color theme="1"/>
      <name val="Gill Sans MT"/>
      <family val="2"/>
    </font>
    <font>
      <sz val="9"/>
      <color rgb="FF0078C9"/>
      <name val="Franklin Gothic Demi"/>
      <family val="2"/>
    </font>
    <font>
      <sz val="9"/>
      <name val="Franklin Gothic Demi"/>
      <family val="2"/>
    </font>
    <font>
      <sz val="15"/>
      <name val="Franklin Gothic Demi"/>
      <family val="2"/>
    </font>
    <font>
      <sz val="8"/>
      <color rgb="FF0078C9"/>
      <name val="Franklin Gothic Demi"/>
      <family val="2"/>
    </font>
    <font>
      <sz val="10"/>
      <color rgb="FF000000"/>
      <name val="Arial"/>
      <family val="2"/>
    </font>
    <font>
      <sz val="10"/>
      <color indexed="8"/>
      <name val="Arial"/>
      <family val="2"/>
    </font>
    <font>
      <sz val="12"/>
      <color theme="0"/>
      <name val="Franklin Gothic Demi"/>
      <family val="2"/>
    </font>
    <font>
      <sz val="10"/>
      <color rgb="FFFF0000"/>
      <name val="Arial"/>
      <family val="2"/>
    </font>
    <font>
      <b/>
      <sz val="10"/>
      <color theme="1"/>
      <name val="Arial"/>
      <family val="2"/>
    </font>
    <font>
      <b/>
      <sz val="11"/>
      <color rgb="FFA32020"/>
      <name val="Arial"/>
      <family val="2"/>
    </font>
    <font>
      <sz val="11"/>
      <color theme="1"/>
      <name val="Calibri"/>
      <family val="2"/>
      <scheme val="minor"/>
    </font>
    <font>
      <sz val="9"/>
      <color theme="0" tint="-0.499984740745262"/>
      <name val="Arial"/>
      <family val="2"/>
    </font>
    <font>
      <sz val="12"/>
      <color theme="1"/>
      <name val="Arial"/>
      <family val="2"/>
    </font>
    <font>
      <sz val="10"/>
      <color theme="0"/>
      <name val="Arial"/>
      <family val="2"/>
    </font>
    <font>
      <sz val="10"/>
      <name val="Gill Sans MT"/>
      <family val="2"/>
    </font>
    <font>
      <sz val="10"/>
      <color theme="0"/>
      <name val="Gill Sans MT"/>
      <family val="2"/>
    </font>
    <font>
      <b/>
      <sz val="10"/>
      <color theme="1"/>
      <name val="Gill Sans MT"/>
      <family val="2"/>
    </font>
    <font>
      <sz val="10"/>
      <color theme="8"/>
      <name val="Gill Sans MT"/>
      <family val="2"/>
    </font>
    <font>
      <sz val="12"/>
      <name val="Arial"/>
      <family val="2"/>
    </font>
    <font>
      <sz val="12"/>
      <name val="Arial MT"/>
    </font>
    <font>
      <sz val="11"/>
      <color rgb="FF0078C9"/>
      <name val="Arial"/>
      <family val="2"/>
    </font>
    <font>
      <sz val="12"/>
      <name val="Franklin Gothic Demi"/>
      <family val="2"/>
    </font>
    <font>
      <sz val="14"/>
      <color theme="1"/>
      <name val="Arial"/>
      <family val="2"/>
    </font>
    <font>
      <b/>
      <sz val="8"/>
      <name val="Arial"/>
      <family val="2"/>
    </font>
    <font>
      <sz val="9"/>
      <color rgb="FF0078C9"/>
      <name val="Arial"/>
      <family val="2"/>
    </font>
    <font>
      <sz val="14"/>
      <color rgb="FF003479"/>
      <name val="Franklin Gothic Demi"/>
      <family val="2"/>
    </font>
    <font>
      <sz val="16"/>
      <color rgb="FF003479"/>
      <name val="Franklin Gothic Demi"/>
      <family val="2"/>
    </font>
    <font>
      <b/>
      <sz val="11"/>
      <color rgb="FF002060"/>
      <name val="arial"/>
      <family val="2"/>
    </font>
    <font>
      <sz val="16"/>
      <color rgb="FF0078C9"/>
      <name val="Franklin Gothic Demi"/>
      <family val="2"/>
    </font>
    <font>
      <sz val="14"/>
      <color rgb="FFCA0083"/>
      <name val="arial"/>
      <family val="2"/>
    </font>
    <font>
      <sz val="10"/>
      <color rgb="FF857362"/>
      <name val="Arial"/>
      <family val="2"/>
    </font>
    <font>
      <sz val="11"/>
      <color theme="1" tint="0.499984740745262"/>
      <name val="arial"/>
      <family val="2"/>
    </font>
    <font>
      <b/>
      <sz val="20"/>
      <color rgb="FF003479"/>
      <name val="Arial"/>
      <family val="2"/>
    </font>
    <font>
      <b/>
      <sz val="18"/>
      <color rgb="FF003479"/>
      <name val="Arial"/>
      <family val="2"/>
    </font>
    <font>
      <sz val="18"/>
      <color rgb="FF003479"/>
      <name val="Arial"/>
      <family val="2"/>
    </font>
    <font>
      <b/>
      <sz val="10"/>
      <color rgb="FF003479"/>
      <name val="Arial"/>
      <family val="2"/>
    </font>
    <font>
      <sz val="12"/>
      <color theme="1" tint="0.34998626667073579"/>
      <name val="Arial"/>
      <family val="2"/>
    </font>
    <font>
      <sz val="10"/>
      <color rgb="FF003479"/>
      <name val="Arial"/>
      <family val="2"/>
    </font>
    <font>
      <sz val="11"/>
      <color theme="1" tint="0.34998626667073579"/>
      <name val="arial"/>
      <family val="2"/>
    </font>
    <font>
      <b/>
      <sz val="11"/>
      <color rgb="FF003479"/>
      <name val="Arial"/>
      <family val="2"/>
    </font>
    <font>
      <sz val="12"/>
      <color rgb="FF003479"/>
      <name val="Franklin Gothic Demi"/>
      <family val="2"/>
    </font>
    <font>
      <sz val="9"/>
      <color theme="1" tint="0.34998626667073579"/>
      <name val="Arial"/>
      <family val="2"/>
    </font>
    <font>
      <b/>
      <sz val="10"/>
      <color rgb="FF002060"/>
      <name val="arial"/>
      <family val="2"/>
    </font>
    <font>
      <sz val="10"/>
      <color theme="1" tint="0.34998626667073579"/>
      <name val="Arial"/>
      <family val="2"/>
    </font>
    <font>
      <sz val="9"/>
      <color rgb="FF003479"/>
      <name val="Arial"/>
      <family val="2"/>
    </font>
    <font>
      <sz val="9"/>
      <color theme="0" tint="-0.34998626667073579"/>
      <name val="Arial"/>
      <family val="2"/>
    </font>
    <font>
      <sz val="10"/>
      <color theme="0" tint="-0.34998626667073579"/>
      <name val="Arial"/>
      <family val="2"/>
    </font>
    <font>
      <sz val="10"/>
      <color theme="0" tint="-0.499984740745262"/>
      <name val="Arial"/>
      <family val="2"/>
    </font>
    <font>
      <sz val="18"/>
      <color rgb="FF003479"/>
      <name val="Franklin Gothic Demi"/>
      <family val="2"/>
    </font>
    <font>
      <b/>
      <sz val="10"/>
      <color rgb="FF0078C9"/>
      <name val="Arial"/>
      <family val="2"/>
    </font>
    <font>
      <sz val="8"/>
      <color rgb="FF40679B"/>
      <name val="Arial"/>
      <family val="2"/>
    </font>
    <font>
      <sz val="10"/>
      <color rgb="FFA49689"/>
      <name val="Arial"/>
      <family val="2"/>
    </font>
    <font>
      <b/>
      <sz val="11"/>
      <color rgb="FF0078C9"/>
      <name val="Arial"/>
      <family val="2"/>
    </font>
    <font>
      <sz val="9"/>
      <color theme="1" tint="0.499984740745262"/>
      <name val="Arial"/>
      <family val="2"/>
    </font>
    <font>
      <sz val="9"/>
      <color rgb="FF857362"/>
      <name val="Arial"/>
      <family val="2"/>
    </font>
    <font>
      <sz val="11"/>
      <color rgb="FF003479"/>
      <name val="Arial"/>
      <family val="2"/>
    </font>
    <font>
      <sz val="14"/>
      <color rgb="FF0078C9"/>
      <name val="Franklin Gothic Demi"/>
      <family val="2"/>
    </font>
    <font>
      <sz val="8"/>
      <color rgb="FF0078C9"/>
      <name val="arial"/>
      <family val="2"/>
    </font>
    <font>
      <sz val="12"/>
      <color rgb="FF0078C9"/>
      <name val="Franklin Gothic Demi"/>
      <family val="2"/>
    </font>
    <font>
      <sz val="14"/>
      <color rgb="FF0078C9"/>
      <name val="Arial"/>
      <family val="2"/>
    </font>
    <font>
      <b/>
      <sz val="9"/>
      <color rgb="FF0078C9"/>
      <name val="arial"/>
      <family val="2"/>
    </font>
    <font>
      <u/>
      <sz val="11"/>
      <color theme="10"/>
      <name val="arial"/>
      <family val="2"/>
    </font>
    <font>
      <sz val="10"/>
      <color rgb="FF003479"/>
      <name val="Franklin Gothic Demi"/>
      <family val="2"/>
    </font>
    <font>
      <sz val="11"/>
      <color rgb="FF003479"/>
      <name val="Franklin Gothic Demi"/>
      <family val="2"/>
    </font>
    <font>
      <sz val="14"/>
      <color theme="0"/>
      <name val="Franklin Gothic Demi"/>
      <family val="2"/>
    </font>
    <font>
      <b/>
      <sz val="12"/>
      <color rgb="FF0078C9"/>
      <name val="Arial"/>
      <family val="2"/>
    </font>
    <font>
      <sz val="12"/>
      <color rgb="FF0078C9"/>
      <name val="Arial"/>
      <family val="2"/>
    </font>
    <font>
      <b/>
      <sz val="10"/>
      <color rgb="FF857362"/>
      <name val="Arial"/>
      <family val="2"/>
    </font>
    <font>
      <sz val="15"/>
      <color theme="0"/>
      <name val="Arial"/>
      <family val="2"/>
    </font>
    <font>
      <sz val="11"/>
      <color rgb="FF857362"/>
      <name val="Arial"/>
      <family val="2"/>
    </font>
    <font>
      <sz val="11"/>
      <color theme="1"/>
      <name val="Franklin Gothic Demi"/>
      <family val="2"/>
    </font>
    <font>
      <sz val="8"/>
      <color theme="0"/>
      <name val="Arial"/>
      <family val="2"/>
    </font>
    <font>
      <sz val="9.5"/>
      <color theme="1"/>
      <name val="Arial"/>
      <family val="2"/>
    </font>
    <font>
      <sz val="11"/>
      <name val="Franklin Gothic Demi"/>
      <family val="2"/>
    </font>
    <font>
      <i/>
      <sz val="10"/>
      <color theme="1"/>
      <name val="Arial"/>
      <family val="2"/>
    </font>
    <font>
      <sz val="8"/>
      <color rgb="FFFFFFFF"/>
      <name val="Arial"/>
      <family val="2"/>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u/>
      <sz val="10"/>
      <color indexed="12"/>
      <name val="Arial"/>
      <family val="2"/>
    </font>
    <font>
      <sz val="12"/>
      <color indexed="9"/>
      <name val="Arial"/>
      <family val="2"/>
    </font>
    <font>
      <sz val="12"/>
      <color indexed="10"/>
      <name val="Arial"/>
      <family val="2"/>
    </font>
    <font>
      <b/>
      <sz val="12"/>
      <color indexed="9"/>
      <name val="Arial"/>
      <family val="2"/>
    </font>
    <font>
      <sz val="12"/>
      <color indexed="8"/>
      <name val="Arial"/>
      <family val="2"/>
    </font>
    <font>
      <sz val="11"/>
      <color indexed="9"/>
      <name val="Calibri"/>
      <family val="2"/>
    </font>
    <font>
      <sz val="12"/>
      <color indexed="20"/>
      <name val="Arial"/>
      <family val="2"/>
    </font>
    <font>
      <sz val="11"/>
      <color indexed="20"/>
      <name val="Calibri"/>
      <family val="2"/>
    </font>
    <font>
      <b/>
      <sz val="12"/>
      <color indexed="52"/>
      <name val="Arial"/>
      <family val="2"/>
    </font>
    <font>
      <b/>
      <sz val="11"/>
      <color indexed="52"/>
      <name val="Calibri"/>
      <family val="2"/>
    </font>
    <font>
      <b/>
      <sz val="11"/>
      <color indexed="9"/>
      <name val="Calibri"/>
      <family val="2"/>
    </font>
    <font>
      <i/>
      <sz val="12"/>
      <color indexed="23"/>
      <name val="Arial"/>
      <family val="2"/>
    </font>
    <font>
      <i/>
      <sz val="11"/>
      <color indexed="23"/>
      <name val="Calibri"/>
      <family val="2"/>
    </font>
    <font>
      <sz val="12"/>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2"/>
      <color indexed="62"/>
      <name val="Arial"/>
      <family val="2"/>
    </font>
    <font>
      <sz val="11"/>
      <color indexed="62"/>
      <name val="Calibri"/>
      <family val="2"/>
    </font>
    <font>
      <sz val="12"/>
      <color indexed="52"/>
      <name val="Arial"/>
      <family val="2"/>
    </font>
    <font>
      <sz val="11"/>
      <color indexed="52"/>
      <name val="Calibri"/>
      <family val="2"/>
    </font>
    <font>
      <sz val="12"/>
      <color indexed="60"/>
      <name val="Arial"/>
      <family val="2"/>
    </font>
    <font>
      <sz val="11"/>
      <color indexed="60"/>
      <name val="Calibri"/>
      <family val="2"/>
    </font>
    <font>
      <b/>
      <sz val="12"/>
      <color indexed="63"/>
      <name val="Arial"/>
      <family val="2"/>
    </font>
    <font>
      <b/>
      <sz val="11"/>
      <color indexed="63"/>
      <name val="Calibri"/>
      <family val="2"/>
    </font>
    <font>
      <b/>
      <sz val="18"/>
      <color indexed="56"/>
      <name val="Cambria"/>
      <family val="2"/>
    </font>
    <font>
      <b/>
      <sz val="12"/>
      <color indexed="8"/>
      <name val="Arial"/>
      <family val="2"/>
    </font>
    <font>
      <b/>
      <sz val="11"/>
      <color indexed="8"/>
      <name val="Calibri"/>
      <family val="2"/>
    </font>
    <font>
      <sz val="11"/>
      <color indexed="10"/>
      <name val="Calibri"/>
      <family val="2"/>
    </font>
    <font>
      <sz val="11"/>
      <color rgb="FF9C5700"/>
      <name val="Calibri"/>
      <family val="2"/>
      <scheme val="minor"/>
    </font>
    <font>
      <sz val="12"/>
      <color rgb="FF000000"/>
      <name val="Arial MT"/>
    </font>
    <font>
      <sz val="18"/>
      <color rgb="FF0078C9"/>
      <name val="Franklin Gothic Demi"/>
      <family val="2"/>
    </font>
    <font>
      <b/>
      <sz val="12"/>
      <name val="Franklin Gothic Demi"/>
      <family val="2"/>
    </font>
    <font>
      <sz val="12"/>
      <color theme="0" tint="-0.34998626667073579"/>
      <name val="Franklin Gothic Demi"/>
      <family val="2"/>
    </font>
    <font>
      <sz val="11"/>
      <color rgb="FF857362"/>
      <name val="Franklin Gothic Demi"/>
      <family val="2"/>
    </font>
    <font>
      <b/>
      <sz val="15"/>
      <color theme="3"/>
      <name val="Arial"/>
      <family val="2"/>
    </font>
    <font>
      <b/>
      <sz val="13"/>
      <color theme="3"/>
      <name val="Arial"/>
      <family val="2"/>
    </font>
    <font>
      <b/>
      <sz val="11"/>
      <color theme="3"/>
      <name val="Arial"/>
      <family val="2"/>
    </font>
    <font>
      <sz val="10"/>
      <color theme="1"/>
      <name val="Calibri"/>
      <family val="2"/>
      <scheme val="minor"/>
    </font>
    <font>
      <sz val="10"/>
      <color theme="0"/>
      <name val="Calibri"/>
      <family val="2"/>
      <scheme val="minor"/>
    </font>
    <font>
      <sz val="10"/>
      <color rgb="FF9C0006"/>
      <name val="Calibri"/>
      <family val="2"/>
      <scheme val="minor"/>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8"/>
      <color indexed="24"/>
      <name val="Arial"/>
      <family val="2"/>
    </font>
    <font>
      <b/>
      <sz val="9"/>
      <color indexed="24"/>
      <name val="Arial"/>
      <family val="2"/>
    </font>
    <font>
      <b/>
      <sz val="11"/>
      <color indexed="24"/>
      <name val="Arial"/>
      <family val="2"/>
    </font>
    <font>
      <b/>
      <sz val="10"/>
      <color rgb="FFFA7D00"/>
      <name val="Calibri"/>
      <family val="2"/>
      <scheme val="minor"/>
    </font>
    <font>
      <b/>
      <sz val="10"/>
      <color theme="0"/>
      <name val="Calibri"/>
      <family val="2"/>
      <scheme val="minor"/>
    </font>
    <font>
      <i/>
      <sz val="10"/>
      <color rgb="FF7F7F7F"/>
      <name val="Calibri"/>
      <family val="2"/>
      <scheme val="minor"/>
    </font>
    <font>
      <b/>
      <sz val="10"/>
      <color rgb="FF333333"/>
      <name val="Calibri"/>
      <family val="2"/>
      <scheme val="minor"/>
    </font>
    <font>
      <sz val="10"/>
      <color rgb="FF006100"/>
      <name val="Calibri"/>
      <family val="2"/>
      <scheme val="minor"/>
    </font>
    <font>
      <sz val="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b/>
      <sz val="10"/>
      <color indexed="18"/>
      <name val="Arial"/>
      <family val="2"/>
    </font>
    <font>
      <b/>
      <sz val="20"/>
      <name val="Arial"/>
      <family val="2"/>
    </font>
    <font>
      <u/>
      <sz val="8"/>
      <color indexed="12"/>
      <name val="Arial"/>
      <family val="2"/>
    </font>
    <font>
      <b/>
      <sz val="16"/>
      <color indexed="9"/>
      <name val="Arial"/>
      <family val="2"/>
    </font>
    <font>
      <sz val="11"/>
      <color indexed="18"/>
      <name val="Arial"/>
      <family val="2"/>
    </font>
    <font>
      <sz val="16"/>
      <color rgb="FF002664"/>
      <name val="Arial Rounded MT Bold"/>
      <family val="2"/>
    </font>
    <font>
      <sz val="14"/>
      <color rgb="FF002664"/>
      <name val="Arial Rounded MT Bold"/>
      <family val="2"/>
    </font>
    <font>
      <sz val="12"/>
      <color rgb="FF002664"/>
      <name val="Arial Rounded MT Bold"/>
      <family val="2"/>
    </font>
    <font>
      <u/>
      <sz val="10"/>
      <name val="Arial"/>
      <family val="2"/>
    </font>
    <font>
      <sz val="10"/>
      <color indexed="12"/>
      <name val="Arial"/>
      <family val="2"/>
    </font>
    <font>
      <sz val="10"/>
      <color indexed="10"/>
      <name val="Arial"/>
      <family val="2"/>
    </font>
    <font>
      <u/>
      <sz val="11"/>
      <color theme="10"/>
      <name val="Calibri"/>
      <family val="2"/>
    </font>
    <font>
      <i/>
      <sz val="10"/>
      <color rgb="FF00B05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rgb="FF000000"/>
      <name val="Arial"/>
      <family val="2"/>
    </font>
    <font>
      <b/>
      <sz val="36"/>
      <color rgb="FFFF0000"/>
      <name val="Arial"/>
      <family val="2"/>
    </font>
  </fonts>
  <fills count="103">
    <fill>
      <patternFill patternType="none"/>
    </fill>
    <fill>
      <patternFill patternType="gray125"/>
    </fill>
    <fill>
      <patternFill patternType="solid">
        <fgColor theme="0"/>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0F0F0"/>
        <bgColor indexed="64"/>
      </patternFill>
    </fill>
    <fill>
      <patternFill patternType="solid">
        <fgColor rgb="FFFE481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FFC9EC"/>
        <bgColor indexed="64"/>
      </patternFill>
    </fill>
    <fill>
      <patternFill patternType="solid">
        <fgColor rgb="FFFFFF00"/>
        <bgColor indexed="64"/>
      </patternFill>
    </fill>
    <fill>
      <patternFill patternType="solid">
        <fgColor rgb="FFB8CA7F"/>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theme="4" tint="0.39997558519241921"/>
        <bgColor indexed="6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patternFill>
    </fill>
    <fill>
      <patternFill patternType="solid">
        <fgColor theme="9" tint="0.39997558519241921"/>
        <bgColor indexed="64"/>
      </patternFill>
    </fill>
    <fill>
      <patternFill patternType="solid">
        <fgColor rgb="FF00B0F0"/>
        <bgColor indexed="64"/>
      </patternFill>
    </fill>
    <fill>
      <patternFill patternType="solid">
        <fgColor rgb="FFFEA38C"/>
        <bgColor indexed="64"/>
      </patternFill>
    </fill>
    <fill>
      <patternFill patternType="solid">
        <fgColor indexed="44"/>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00"/>
        <bgColor indexed="64"/>
      </patternFill>
    </fill>
    <fill>
      <patternFill patternType="solid">
        <fgColor rgb="FFFF00FF"/>
        <bgColor indexed="64"/>
      </patternFill>
    </fill>
    <fill>
      <patternFill patternType="solid">
        <fgColor rgb="FF333333"/>
        <bgColor indexed="64"/>
      </patternFill>
    </fill>
    <fill>
      <patternFill patternType="solid">
        <fgColor rgb="FFCCFFCC"/>
        <bgColor indexed="64"/>
      </patternFill>
    </fill>
    <fill>
      <patternFill patternType="solid">
        <fgColor rgb="FF002664"/>
        <bgColor indexed="64"/>
      </patternFill>
    </fill>
    <fill>
      <patternFill patternType="solid">
        <fgColor indexed="41"/>
        <bgColor indexed="64"/>
      </patternFill>
    </fill>
    <fill>
      <patternFill patternType="solid">
        <fgColor rgb="FF00E2FF"/>
        <bgColor indexed="64"/>
      </patternFill>
    </fill>
    <fill>
      <patternFill patternType="solid">
        <fgColor rgb="FFFFFFFE"/>
        <bgColor indexed="64"/>
      </patternFill>
    </fill>
    <fill>
      <patternFill patternType="solid">
        <fgColor indexed="18"/>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13"/>
        <bgColor indexed="64"/>
      </patternFill>
    </fill>
    <fill>
      <patternFill patternType="solid">
        <fgColor indexed="22"/>
        <bgColor indexed="64"/>
      </patternFill>
    </fill>
    <fill>
      <patternFill patternType="solid">
        <fgColor indexed="54"/>
      </patternFill>
    </fill>
    <fill>
      <patternFill patternType="solid">
        <fgColor theme="9" tint="0.79998168889431442"/>
        <bgColor indexed="64"/>
      </patternFill>
    </fill>
  </fills>
  <borders count="224">
    <border>
      <left/>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style="medium">
        <color rgb="FF857362"/>
      </right>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right style="medium">
        <color rgb="FF857362"/>
      </right>
      <top/>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style="thin">
        <color rgb="FF857362"/>
      </bottom>
      <diagonal/>
    </border>
    <border>
      <left/>
      <right style="medium">
        <color rgb="FF857362"/>
      </right>
      <top style="thin">
        <color rgb="FF857362"/>
      </top>
      <bottom style="thin">
        <color rgb="FF857362"/>
      </bottom>
      <diagonal/>
    </border>
    <border>
      <left style="medium">
        <color rgb="FF857362"/>
      </left>
      <right style="medium">
        <color rgb="FF857362"/>
      </right>
      <top style="medium">
        <color rgb="FF857362"/>
      </top>
      <bottom style="medium">
        <color rgb="FF857362"/>
      </bottom>
      <diagonal/>
    </border>
    <border>
      <left/>
      <right style="medium">
        <color rgb="FF857362"/>
      </right>
      <top style="thin">
        <color rgb="FF857362"/>
      </top>
      <bottom style="medium">
        <color rgb="FF857362"/>
      </bottom>
      <diagonal/>
    </border>
    <border>
      <left style="thin">
        <color rgb="FF857362"/>
      </left>
      <right/>
      <top style="thin">
        <color rgb="FF857362"/>
      </top>
      <bottom style="thin">
        <color rgb="FF857362"/>
      </bottom>
      <diagonal/>
    </border>
    <border>
      <left style="medium">
        <color rgb="FF857362"/>
      </left>
      <right/>
      <top style="medium">
        <color rgb="FF857362"/>
      </top>
      <bottom/>
      <diagonal/>
    </border>
    <border>
      <left/>
      <right style="thin">
        <color rgb="FF857362"/>
      </right>
      <top style="medium">
        <color rgb="FF857362"/>
      </top>
      <bottom style="thin">
        <color rgb="FF857362"/>
      </bottom>
      <diagonal/>
    </border>
    <border>
      <left style="thin">
        <color rgb="FF857362"/>
      </left>
      <right/>
      <top style="medium">
        <color rgb="FF857362"/>
      </top>
      <bottom style="thin">
        <color rgb="FF857362"/>
      </bottom>
      <diagonal/>
    </border>
    <border>
      <left style="medium">
        <color rgb="FF857362"/>
      </left>
      <right/>
      <top/>
      <bottom/>
      <diagonal/>
    </border>
    <border>
      <left style="medium">
        <color rgb="FF857362"/>
      </left>
      <right/>
      <top style="medium">
        <color rgb="FF857362"/>
      </top>
      <bottom style="thin">
        <color rgb="FF857362"/>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top style="thin">
        <color rgb="FF857362"/>
      </top>
      <bottom style="medium">
        <color rgb="FF857362"/>
      </bottom>
      <diagonal/>
    </border>
    <border>
      <left style="thin">
        <color rgb="FF857362"/>
      </left>
      <right style="medium">
        <color rgb="FF857362"/>
      </right>
      <top/>
      <bottom style="medium">
        <color rgb="FF857362"/>
      </bottom>
      <diagonal/>
    </border>
    <border>
      <left style="medium">
        <color rgb="FF857362"/>
      </left>
      <right/>
      <top/>
      <bottom style="medium">
        <color rgb="FF857362"/>
      </bottom>
      <diagonal/>
    </border>
    <border>
      <left style="thin">
        <color rgb="FF857362"/>
      </left>
      <right/>
      <top style="medium">
        <color rgb="FF857362"/>
      </top>
      <bottom style="medium">
        <color rgb="FF857362"/>
      </bottom>
      <diagonal/>
    </border>
    <border>
      <left/>
      <right/>
      <top/>
      <bottom style="medium">
        <color rgb="FF857362"/>
      </bottom>
      <diagonal/>
    </border>
    <border>
      <left style="thin">
        <color rgb="FF857362"/>
      </left>
      <right/>
      <top/>
      <bottom style="thin">
        <color rgb="FF857362"/>
      </bottom>
      <diagonal/>
    </border>
    <border>
      <left style="medium">
        <color rgb="FF857362"/>
      </left>
      <right style="medium">
        <color rgb="FF857362"/>
      </right>
      <top style="medium">
        <color rgb="FF857362"/>
      </top>
      <bottom/>
      <diagonal/>
    </border>
    <border>
      <left/>
      <right style="thin">
        <color rgb="FF857362"/>
      </right>
      <top/>
      <bottom style="thin">
        <color rgb="FF857362"/>
      </bottom>
      <diagonal/>
    </border>
    <border>
      <left style="medium">
        <color rgb="FF857362"/>
      </left>
      <right/>
      <top style="thin">
        <color rgb="FF857362"/>
      </top>
      <bottom style="thin">
        <color rgb="FF857362"/>
      </bottom>
      <diagonal/>
    </border>
    <border>
      <left style="medium">
        <color rgb="FF857362"/>
      </left>
      <right style="medium">
        <color rgb="FF857362"/>
      </right>
      <top/>
      <bottom/>
      <diagonal/>
    </border>
    <border>
      <left/>
      <right style="thin">
        <color rgb="FF857362"/>
      </right>
      <top style="thin">
        <color rgb="FF857362"/>
      </top>
      <bottom style="medium">
        <color rgb="FF857362"/>
      </bottom>
      <diagonal/>
    </border>
    <border>
      <left/>
      <right/>
      <top style="medium">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thin">
        <color rgb="FF857362"/>
      </left>
      <right style="thin">
        <color rgb="FF857362"/>
      </right>
      <top style="thin">
        <color rgb="FF857362"/>
      </top>
      <bottom/>
      <diagonal/>
    </border>
    <border>
      <left style="thin">
        <color rgb="FF857362"/>
      </left>
      <right style="medium">
        <color rgb="FF857362"/>
      </right>
      <top style="thin">
        <color rgb="FF857362"/>
      </top>
      <bottom/>
      <diagonal/>
    </border>
    <border>
      <left style="medium">
        <color rgb="FF857362"/>
      </left>
      <right style="medium">
        <color rgb="FF857362"/>
      </right>
      <top style="thin">
        <color rgb="FF857362"/>
      </top>
      <bottom style="medium">
        <color rgb="FF857362"/>
      </bottom>
      <diagonal/>
    </border>
    <border>
      <left/>
      <right/>
      <top style="thin">
        <color rgb="FF857362"/>
      </top>
      <bottom style="thin">
        <color rgb="FF857362"/>
      </bottom>
      <diagonal/>
    </border>
    <border>
      <left style="medium">
        <color rgb="FF857362"/>
      </left>
      <right/>
      <top/>
      <bottom style="thin">
        <color rgb="FF857362"/>
      </bottom>
      <diagonal/>
    </border>
    <border>
      <left style="medium">
        <color rgb="FF857362"/>
      </left>
      <right style="thin">
        <color rgb="FF857362"/>
      </right>
      <top style="thin">
        <color rgb="FF857362"/>
      </top>
      <bottom/>
      <diagonal/>
    </border>
    <border>
      <left style="thin">
        <color rgb="FF857362"/>
      </left>
      <right/>
      <top style="thin">
        <color rgb="FF857362"/>
      </top>
      <bottom/>
      <diagonal/>
    </border>
    <border>
      <left/>
      <right style="thin">
        <color rgb="FF857362"/>
      </right>
      <top/>
      <bottom style="medium">
        <color rgb="FF857362"/>
      </bottom>
      <diagonal/>
    </border>
    <border>
      <left/>
      <right/>
      <top style="thin">
        <color rgb="FF857362"/>
      </top>
      <bottom/>
      <diagonal/>
    </border>
    <border>
      <left/>
      <right style="medium">
        <color rgb="FF857362"/>
      </right>
      <top style="thin">
        <color rgb="FF857362"/>
      </top>
      <bottom/>
      <diagonal/>
    </border>
    <border>
      <left/>
      <right style="medium">
        <color rgb="FF857362"/>
      </right>
      <top/>
      <bottom style="medium">
        <color rgb="FF857362"/>
      </bottom>
      <diagonal/>
    </border>
    <border>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rgb="FF857362"/>
      </right>
      <top/>
      <bottom/>
      <diagonal/>
    </border>
    <border>
      <left style="thin">
        <color rgb="FF857362"/>
      </left>
      <right style="medium">
        <color rgb="FF857362"/>
      </right>
      <top/>
      <bottom/>
      <diagonal/>
    </border>
    <border>
      <left/>
      <right/>
      <top style="medium">
        <color rgb="FF857362"/>
      </top>
      <bottom/>
      <diagonal/>
    </border>
    <border>
      <left style="medium">
        <color rgb="FF857362"/>
      </left>
      <right style="thin">
        <color rgb="FF857362"/>
      </right>
      <top/>
      <bottom/>
      <diagonal/>
    </border>
    <border>
      <left style="medium">
        <color rgb="FF857362"/>
      </left>
      <right style="medium">
        <color rgb="FF857362"/>
      </right>
      <top/>
      <bottom style="thin">
        <color rgb="FF857362"/>
      </bottom>
      <diagonal/>
    </border>
    <border>
      <left style="medium">
        <color rgb="FF857362"/>
      </left>
      <right style="medium">
        <color rgb="FF857362"/>
      </right>
      <top style="thin">
        <color rgb="FF857362"/>
      </top>
      <bottom/>
      <diagonal/>
    </border>
    <border>
      <left style="thin">
        <color rgb="FF857362"/>
      </left>
      <right/>
      <top/>
      <bottom/>
      <diagonal/>
    </border>
    <border>
      <left style="thin">
        <color rgb="FF857362"/>
      </left>
      <right style="thin">
        <color rgb="FF857362"/>
      </right>
      <top style="medium">
        <color rgb="FF857362"/>
      </top>
      <bottom/>
      <diagonal/>
    </border>
    <border>
      <left/>
      <right style="thin">
        <color rgb="FF857362"/>
      </right>
      <top style="medium">
        <color rgb="FF857362"/>
      </top>
      <bottom/>
      <diagonal/>
    </border>
    <border>
      <left/>
      <right/>
      <top/>
      <bottom style="thin">
        <color rgb="FF857362"/>
      </bottom>
      <diagonal/>
    </border>
    <border>
      <left/>
      <right style="medium">
        <color rgb="FF857362"/>
      </right>
      <top/>
      <bottom style="thin">
        <color rgb="FF857362"/>
      </bottom>
      <diagonal/>
    </border>
    <border>
      <left/>
      <right/>
      <top style="thin">
        <color rgb="FF857362"/>
      </top>
      <bottom style="medium">
        <color rgb="FF857362"/>
      </bottom>
      <diagonal/>
    </border>
    <border>
      <left style="medium">
        <color rgb="FF857362"/>
      </left>
      <right style="medium">
        <color rgb="FF857362"/>
      </right>
      <top/>
      <bottom style="medium">
        <color rgb="FF8573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rgb="FF857362"/>
      </right>
      <top style="medium">
        <color rgb="FF8573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857362"/>
      </left>
      <right style="medium">
        <color theme="2" tint="-0.499984740745262"/>
      </right>
      <top style="medium">
        <color theme="2" tint="-0.499984740745262"/>
      </top>
      <bottom style="thin">
        <color theme="2" tint="-0.499984740745262"/>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style="medium">
        <color theme="0" tint="-0.34998626667073579"/>
      </bottom>
      <diagonal/>
    </border>
    <border>
      <left style="medium">
        <color rgb="FF857362"/>
      </left>
      <right style="thin">
        <color theme="0" tint="-0.34998626667073579"/>
      </right>
      <top style="medium">
        <color rgb="FF857362"/>
      </top>
      <bottom style="thin">
        <color theme="0" tint="-0.34998626667073579"/>
      </bottom>
      <diagonal/>
    </border>
    <border>
      <left style="thin">
        <color theme="0" tint="-0.34998626667073579"/>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style="medium">
        <color rgb="FF857362"/>
      </left>
      <right/>
      <top style="medium">
        <color rgb="FF857362"/>
      </top>
      <bottom style="thin">
        <color theme="0" tint="-0.34998626667073579"/>
      </bottom>
      <diagonal/>
    </border>
    <border>
      <left/>
      <right style="medium">
        <color rgb="FF857362"/>
      </right>
      <top style="medium">
        <color rgb="FF857362"/>
      </top>
      <bottom style="thin">
        <color theme="0" tint="-0.34998626667073579"/>
      </bottom>
      <diagonal/>
    </border>
    <border>
      <left style="medium">
        <color rgb="FF857362"/>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857362"/>
      </right>
      <top style="thin">
        <color theme="0" tint="-0.34998626667073579"/>
      </top>
      <bottom style="thin">
        <color theme="0" tint="-0.34998626667073579"/>
      </bottom>
      <diagonal/>
    </border>
    <border>
      <left style="medium">
        <color rgb="FF857362"/>
      </left>
      <right style="thin">
        <color theme="0" tint="-0.34998626667073579"/>
      </right>
      <top style="thin">
        <color theme="0" tint="-0.34998626667073579"/>
      </top>
      <bottom/>
      <diagonal/>
    </border>
    <border>
      <left style="medium">
        <color rgb="FF857362"/>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rgb="FF857362"/>
      </left>
      <right/>
      <top style="thin">
        <color theme="0" tint="-0.34998626667073579"/>
      </top>
      <bottom/>
      <diagonal/>
    </border>
    <border>
      <left/>
      <right style="medium">
        <color rgb="FF857362"/>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right style="thin">
        <color theme="0" tint="-0.34998626667073579"/>
      </right>
      <top/>
      <bottom style="medium">
        <color rgb="FF857362"/>
      </bottom>
      <diagonal/>
    </border>
    <border>
      <left style="thin">
        <color theme="0" tint="-0.34998626667073579"/>
      </left>
      <right/>
      <top/>
      <bottom style="medium">
        <color rgb="FF857362"/>
      </bottom>
      <diagonal/>
    </border>
    <border>
      <left style="thin">
        <color theme="0" tint="-0.34998626667073579"/>
      </left>
      <right style="thin">
        <color theme="0" tint="-0.34998626667073579"/>
      </right>
      <top/>
      <bottom style="medium">
        <color rgb="FF8573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indexed="64"/>
      </top>
      <bottom/>
      <diagonal/>
    </border>
    <border>
      <left/>
      <right style="thin">
        <color theme="0" tint="-0.34998626667073579"/>
      </right>
      <top style="thin">
        <color theme="0" tint="-0.34998626667073579"/>
      </top>
      <bottom style="thin">
        <color theme="0" tint="-0.34998626667073579"/>
      </bottom>
      <diagonal/>
    </border>
    <border>
      <left/>
      <right style="thin">
        <color theme="0" tint="-0.14996795556505021"/>
      </right>
      <top style="thin">
        <color theme="0" tint="-0.34998626667073579"/>
      </top>
      <bottom/>
      <diagonal/>
    </border>
    <border>
      <left/>
      <right style="thin">
        <color theme="0" tint="-0.14996795556505021"/>
      </right>
      <top/>
      <bottom/>
      <diagonal/>
    </border>
    <border>
      <left/>
      <right style="thin">
        <color theme="0" tint="-0.14996795556505021"/>
      </right>
      <top/>
      <bottom style="medium">
        <color rgb="FF857362"/>
      </bottom>
      <diagonal/>
    </border>
    <border>
      <left style="thin">
        <color theme="0" tint="-0.14996795556505021"/>
      </left>
      <right/>
      <top style="thin">
        <color theme="0" tint="-0.34998626667073579"/>
      </top>
      <bottom/>
      <diagonal/>
    </border>
    <border>
      <left/>
      <right style="thin">
        <color theme="0" tint="-0.14993743705557422"/>
      </right>
      <top style="thin">
        <color theme="0" tint="-0.34998626667073579"/>
      </top>
      <bottom/>
      <diagonal/>
    </border>
    <border>
      <left style="thin">
        <color theme="0" tint="-0.14996795556505021"/>
      </left>
      <right/>
      <top/>
      <bottom/>
      <diagonal/>
    </border>
    <border>
      <left/>
      <right style="thin">
        <color theme="0" tint="-0.14993743705557422"/>
      </right>
      <top/>
      <bottom/>
      <diagonal/>
    </border>
    <border>
      <left style="thin">
        <color theme="0" tint="-0.14996795556505021"/>
      </left>
      <right/>
      <top/>
      <bottom style="medium">
        <color rgb="FF857362"/>
      </bottom>
      <diagonal/>
    </border>
    <border>
      <left/>
      <right style="thin">
        <color theme="0" tint="-0.14993743705557422"/>
      </right>
      <top/>
      <bottom style="medium">
        <color rgb="FF857362"/>
      </bottom>
      <diagonal/>
    </border>
    <border>
      <left style="thin">
        <color theme="0" tint="-0.14993743705557422"/>
      </left>
      <right/>
      <top style="thin">
        <color theme="0" tint="-0.34998626667073579"/>
      </top>
      <bottom/>
      <diagonal/>
    </border>
    <border>
      <left/>
      <right style="thin">
        <color theme="0" tint="-0.14990691854609822"/>
      </right>
      <top style="thin">
        <color theme="0" tint="-0.34998626667073579"/>
      </top>
      <bottom/>
      <diagonal/>
    </border>
    <border>
      <left style="thin">
        <color theme="0" tint="-0.14993743705557422"/>
      </left>
      <right/>
      <top/>
      <bottom/>
      <diagonal/>
    </border>
    <border>
      <left/>
      <right style="thin">
        <color theme="0" tint="-0.14990691854609822"/>
      </right>
      <top/>
      <bottom/>
      <diagonal/>
    </border>
    <border>
      <left style="thin">
        <color theme="0" tint="-0.14993743705557422"/>
      </left>
      <right/>
      <top/>
      <bottom style="medium">
        <color rgb="FF857362"/>
      </bottom>
      <diagonal/>
    </border>
    <border>
      <left/>
      <right style="thin">
        <color theme="0" tint="-0.14990691854609822"/>
      </right>
      <top/>
      <bottom style="medium">
        <color rgb="FF857362"/>
      </bottom>
      <diagonal/>
    </border>
    <border>
      <left style="medium">
        <color rgb="FF857362"/>
      </left>
      <right/>
      <top style="thin">
        <color theme="0" tint="-0.34998626667073579"/>
      </top>
      <bottom style="thin">
        <color theme="0" tint="-0.34998626667073579"/>
      </bottom>
      <diagonal/>
    </border>
    <border>
      <left/>
      <right style="medium">
        <color rgb="FF857362"/>
      </right>
      <top style="thin">
        <color theme="0" tint="-0.34998626667073579"/>
      </top>
      <bottom style="thin">
        <color theme="0" tint="-0.34998626667073579"/>
      </bottom>
      <diagonal/>
    </border>
    <border>
      <left style="medium">
        <color rgb="FF857362"/>
      </left>
      <right style="thin">
        <color rgb="FF857362"/>
      </right>
      <top style="medium">
        <color rgb="FF857362"/>
      </top>
      <bottom style="thin">
        <color theme="0" tint="-0.34998626667073579"/>
      </bottom>
      <diagonal/>
    </border>
    <border>
      <left style="medium">
        <color rgb="FF857362"/>
      </left>
      <right style="thin">
        <color rgb="FF857362"/>
      </right>
      <top style="thin">
        <color theme="0" tint="-0.34998626667073579"/>
      </top>
      <bottom style="thin">
        <color theme="0" tint="-0.34998626667073579"/>
      </bottom>
      <diagonal/>
    </border>
    <border>
      <left style="medium">
        <color rgb="FF857362"/>
      </left>
      <right style="thin">
        <color rgb="FF857362"/>
      </right>
      <top style="thin">
        <color theme="0" tint="-0.34998626667073579"/>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34998626667073579"/>
      </right>
      <top style="medium">
        <color theme="0" tint="-0.34998626667073579"/>
      </top>
      <bottom/>
      <diagonal/>
    </border>
    <border>
      <left/>
      <right style="thin">
        <color theme="0" tint="-0.34998626667073579"/>
      </right>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ck">
        <color rgb="FF857362"/>
      </left>
      <right style="thick">
        <color rgb="FF857362"/>
      </right>
      <top style="thick">
        <color rgb="FF857362"/>
      </top>
      <bottom style="thick">
        <color rgb="FF857362"/>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0" tint="-0.34998626667073579"/>
      </right>
      <top style="medium">
        <color rgb="FF857362"/>
      </top>
      <bottom style="thin">
        <color theme="0" tint="-0.34998626667073579"/>
      </bottom>
      <diagonal/>
    </border>
    <border>
      <left style="medium">
        <color rgb="FF857362"/>
      </left>
      <right style="thin">
        <color theme="0" tint="-0.34998626667073579"/>
      </right>
      <top style="medium">
        <color rgb="FF857362"/>
      </top>
      <bottom/>
      <diagonal/>
    </border>
    <border>
      <left style="medium">
        <color rgb="FF857362"/>
      </left>
      <right/>
      <top/>
      <bottom style="thin">
        <color theme="0" tint="-0.34998626667073579"/>
      </bottom>
      <diagonal/>
    </border>
    <border>
      <left/>
      <right style="medium">
        <color rgb="FF857362"/>
      </right>
      <top/>
      <bottom style="thin">
        <color theme="0" tint="-0.34998626667073579"/>
      </bottom>
      <diagonal/>
    </border>
    <border>
      <left style="thin">
        <color theme="0" tint="-0.34998626667073579"/>
      </left>
      <right style="medium">
        <color rgb="FF857362"/>
      </right>
      <top style="thin">
        <color theme="0" tint="-0.34998626667073579"/>
      </top>
      <bottom/>
      <diagonal/>
    </border>
    <border>
      <left style="thin">
        <color theme="0" tint="-0.34998626667073579"/>
      </left>
      <right style="medium">
        <color rgb="FF857362"/>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rgb="FF857362"/>
      </right>
      <top style="medium">
        <color rgb="FF857362"/>
      </top>
      <bottom/>
      <diagonal/>
    </border>
    <border>
      <left style="thin">
        <color theme="0" tint="-0.34998626667073579"/>
      </left>
      <right style="medium">
        <color rgb="FF857362"/>
      </right>
      <top/>
      <bottom/>
      <diagonal/>
    </border>
    <border>
      <left style="thin">
        <color theme="0" tint="-0.34998626667073579"/>
      </left>
      <right style="medium">
        <color rgb="FF857362"/>
      </right>
      <top/>
      <bottom style="medium">
        <color rgb="FF857362"/>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right/>
      <top/>
      <bottom style="thick">
        <color indexed="63"/>
      </bottom>
      <diagonal/>
    </border>
    <border>
      <left/>
      <right/>
      <top/>
      <bottom style="medium">
        <color rgb="FF602320"/>
      </bottom>
      <diagonal/>
    </border>
    <border>
      <left/>
      <right/>
      <top/>
      <bottom style="medium">
        <color rgb="FFA32020"/>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theme="2" tint="-0.499984740745262"/>
      </right>
      <top style="thin">
        <color theme="2" tint="-0.499984740745262"/>
      </top>
      <bottom style="medium">
        <color rgb="FF857362"/>
      </bottom>
      <diagonal/>
    </border>
    <border>
      <left style="thin">
        <color rgb="FF857362"/>
      </left>
      <right style="medium">
        <color theme="2" tint="-0.499984740745262"/>
      </right>
      <top style="thin">
        <color theme="2" tint="-0.499984740745262"/>
      </top>
      <bottom style="medium">
        <color rgb="FF857362"/>
      </bottom>
      <diagonal/>
    </border>
    <border>
      <left style="medium">
        <color rgb="FFA3A3A3"/>
      </left>
      <right style="medium">
        <color rgb="FFA3A3A3"/>
      </right>
      <top style="medium">
        <color rgb="FFA3A3A3"/>
      </top>
      <bottom style="medium">
        <color rgb="FFA3A3A3"/>
      </bottom>
      <diagonal/>
    </border>
  </borders>
  <cellStyleXfs count="19991">
    <xf numFmtId="167" fontId="0" fillId="0" borderId="0" applyFont="0" applyFill="0" applyBorder="0" applyProtection="0">
      <alignment vertical="top"/>
    </xf>
    <xf numFmtId="174" fontId="1" fillId="0" borderId="0" applyFont="0" applyFill="0" applyBorder="0" applyProtection="0">
      <alignment vertical="top"/>
    </xf>
    <xf numFmtId="0" fontId="1" fillId="0" borderId="0"/>
    <xf numFmtId="0" fontId="1" fillId="0" borderId="0"/>
    <xf numFmtId="0" fontId="13" fillId="0" borderId="0"/>
    <xf numFmtId="0" fontId="13" fillId="0" borderId="0"/>
    <xf numFmtId="43" fontId="1" fillId="0" borderId="0" applyFont="0" applyFill="0" applyBorder="0" applyAlignment="0" applyProtection="0"/>
    <xf numFmtId="9" fontId="1" fillId="0" borderId="0" applyFont="0" applyFill="0" applyBorder="0" applyAlignment="0" applyProtection="0"/>
    <xf numFmtId="0" fontId="20" fillId="0" borderId="0"/>
    <xf numFmtId="0" fontId="21" fillId="0" borderId="0"/>
    <xf numFmtId="0" fontId="1" fillId="0" borderId="0"/>
    <xf numFmtId="0" fontId="13" fillId="0" borderId="0"/>
    <xf numFmtId="0" fontId="1" fillId="0" borderId="0"/>
    <xf numFmtId="0" fontId="1" fillId="0" borderId="0"/>
    <xf numFmtId="9" fontId="21" fillId="0" borderId="0" applyFont="0" applyFill="0" applyBorder="0" applyAlignment="0" applyProtection="0"/>
    <xf numFmtId="0" fontId="1" fillId="0" borderId="0"/>
    <xf numFmtId="167" fontId="1" fillId="0" borderId="0" applyFont="0" applyFill="0" applyBorder="0" applyProtection="0">
      <alignment vertical="top"/>
    </xf>
    <xf numFmtId="0" fontId="1" fillId="0" borderId="0"/>
    <xf numFmtId="0" fontId="33" fillId="0" borderId="0" applyNumberFormat="0" applyFill="0" applyAlignment="0"/>
    <xf numFmtId="43" fontId="1" fillId="0" borderId="0" applyFont="0" applyFill="0" applyBorder="0" applyAlignment="0" applyProtection="0"/>
    <xf numFmtId="0" fontId="34" fillId="0" borderId="0"/>
    <xf numFmtId="9" fontId="13" fillId="0" borderId="0" applyFont="0" applyFill="0" applyBorder="0" applyAlignment="0" applyProtection="0"/>
    <xf numFmtId="0" fontId="12" fillId="9" borderId="78" applyNumberFormat="0" applyFont="0" applyAlignment="0" applyProtection="0"/>
    <xf numFmtId="9" fontId="34" fillId="0" borderId="0" applyFont="0" applyFill="0" applyBorder="0" applyAlignment="0" applyProtection="0"/>
    <xf numFmtId="0" fontId="13" fillId="0" borderId="0" applyNumberFormat="0" applyFill="0" applyBorder="0" applyProtection="0">
      <alignment horizontal="right" vertical="top"/>
    </xf>
    <xf numFmtId="0" fontId="21" fillId="0" borderId="0"/>
    <xf numFmtId="43" fontId="21" fillId="0" borderId="0" applyFont="0" applyFill="0" applyBorder="0" applyAlignment="0" applyProtection="0"/>
    <xf numFmtId="169" fontId="1" fillId="0" borderId="0" applyFont="0" applyFill="0" applyBorder="0" applyProtection="0">
      <alignment vertical="top"/>
    </xf>
    <xf numFmtId="0" fontId="43" fillId="0" borderId="0"/>
    <xf numFmtId="0" fontId="13" fillId="0" borderId="0">
      <alignment vertical="top"/>
    </xf>
    <xf numFmtId="0" fontId="1" fillId="0" borderId="0"/>
    <xf numFmtId="0" fontId="1" fillId="0" borderId="0"/>
    <xf numFmtId="0" fontId="1" fillId="0" borderId="0"/>
    <xf numFmtId="0" fontId="85" fillId="0" borderId="0" applyNumberFormat="0" applyFill="0" applyBorder="0" applyAlignment="0" applyProtection="0"/>
    <xf numFmtId="0" fontId="1" fillId="0" borderId="0"/>
    <xf numFmtId="0" fontId="28" fillId="0" borderId="0" applyNumberFormat="0" applyBorder="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178" fontId="6" fillId="3" borderId="0" applyNumberFormat="0">
      <alignment horizontal="left"/>
    </xf>
    <xf numFmtId="0" fontId="8" fillId="4" borderId="0" applyNumberFormat="0"/>
    <xf numFmtId="0" fontId="10" fillId="11" borderId="0" applyBorder="0"/>
    <xf numFmtId="179" fontId="4" fillId="17" borderId="0">
      <alignment horizontal="right" vertical="center"/>
    </xf>
    <xf numFmtId="0" fontId="4" fillId="6" borderId="15">
      <alignment horizontal="right" vertical="center" wrapText="1"/>
    </xf>
    <xf numFmtId="0" fontId="4" fillId="7" borderId="15">
      <alignment horizontal="right" vertical="center" wrapText="1"/>
    </xf>
    <xf numFmtId="0" fontId="8" fillId="4" borderId="15">
      <alignment horizontal="center" vertical="center" wrapText="1"/>
    </xf>
    <xf numFmtId="0" fontId="3" fillId="5" borderId="153">
      <alignment horizontal="left" vertical="center" wrapText="1"/>
    </xf>
    <xf numFmtId="179" fontId="37" fillId="18" borderId="0">
      <alignment horizontal="right" vertical="center"/>
    </xf>
    <xf numFmtId="0" fontId="6" fillId="3" borderId="15">
      <alignment horizontal="left" vertical="center" wrapText="1" readingOrder="1"/>
    </xf>
    <xf numFmtId="0" fontId="4" fillId="5" borderId="15">
      <alignment horizontal="right" vertical="center" wrapText="1"/>
    </xf>
    <xf numFmtId="0" fontId="37" fillId="11" borderId="15">
      <alignment horizontal="right" vertical="center" wrapText="1"/>
    </xf>
    <xf numFmtId="0" fontId="4" fillId="0" borderId="15">
      <alignment horizontal="left" vertical="center" wrapText="1"/>
    </xf>
    <xf numFmtId="180" fontId="37" fillId="19"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 fillId="0" borderId="0"/>
    <xf numFmtId="0" fontId="13" fillId="0" borderId="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0" fontId="13" fillId="0" borderId="0" applyNumberFormat="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6" fillId="20" borderId="0"/>
    <xf numFmtId="0" fontId="85" fillId="0" borderId="0" applyNumberFormat="0" applyFill="0" applyBorder="0" applyAlignment="0" applyProtection="0"/>
    <xf numFmtId="0" fontId="101" fillId="0" borderId="0"/>
    <xf numFmtId="0" fontId="13" fillId="0" borderId="0"/>
    <xf numFmtId="0" fontId="108" fillId="0" borderId="0"/>
    <xf numFmtId="0" fontId="108" fillId="0" borderId="0"/>
    <xf numFmtId="0" fontId="20" fillId="0" borderId="0"/>
    <xf numFmtId="0" fontId="1" fillId="0" borderId="0"/>
    <xf numFmtId="0" fontId="21" fillId="0" borderId="0"/>
    <xf numFmtId="0" fontId="1" fillId="0" borderId="0"/>
    <xf numFmtId="0" fontId="21" fillId="0" borderId="0"/>
    <xf numFmtId="40" fontId="102" fillId="8" borderId="0">
      <alignment horizontal="right"/>
    </xf>
    <xf numFmtId="0" fontId="103" fillId="8" borderId="0">
      <alignment horizontal="right"/>
    </xf>
    <xf numFmtId="0" fontId="104" fillId="8" borderId="156"/>
    <xf numFmtId="0" fontId="104" fillId="0" borderId="0" applyBorder="0">
      <alignment horizontal="centerContinuous"/>
    </xf>
    <xf numFmtId="0" fontId="105" fillId="0" borderId="0" applyBorder="0">
      <alignment horizontal="centerContinuous"/>
    </xf>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1"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1"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167" fontId="1" fillId="0" borderId="0" applyFont="0" applyFill="0" applyBorder="0" applyProtection="0">
      <alignment vertical="top"/>
    </xf>
    <xf numFmtId="0" fontId="1" fillId="0" borderId="0"/>
    <xf numFmtId="9" fontId="21"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9" fontId="13"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34" fillId="47" borderId="0" applyNumberFormat="0" applyBorder="0" applyAlignment="0" applyProtection="0"/>
    <xf numFmtId="0" fontId="108" fillId="54" borderId="0" applyNumberFormat="0" applyBorder="0" applyAlignment="0" applyProtection="0"/>
    <xf numFmtId="0" fontId="34" fillId="51" borderId="0" applyNumberFormat="0" applyBorder="0" applyAlignment="0" applyProtection="0"/>
    <xf numFmtId="0" fontId="13" fillId="0" borderId="0"/>
    <xf numFmtId="9" fontId="1" fillId="0" borderId="0" applyFont="0" applyFill="0" applyBorder="0" applyAlignment="0" applyProtection="0"/>
    <xf numFmtId="0" fontId="125" fillId="64" borderId="0" applyNumberFormat="0" applyBorder="0" applyAlignment="0" applyProtection="0"/>
    <xf numFmtId="0" fontId="108" fillId="59" borderId="0" applyNumberFormat="0" applyBorder="0" applyAlignment="0" applyProtection="0"/>
    <xf numFmtId="0" fontId="34" fillId="0" borderId="0"/>
    <xf numFmtId="9" fontId="34" fillId="0" borderId="0" applyFont="0" applyFill="0" applyBorder="0" applyAlignment="0" applyProtection="0"/>
    <xf numFmtId="0" fontId="34" fillId="51" borderId="0" applyNumberFormat="0" applyBorder="0" applyAlignment="0" applyProtection="0"/>
    <xf numFmtId="0" fontId="108" fillId="55" borderId="0" applyNumberFormat="0" applyBorder="0" applyAlignment="0" applyProtection="0"/>
    <xf numFmtId="0" fontId="13" fillId="0" borderId="0"/>
    <xf numFmtId="0" fontId="132" fillId="57" borderId="0" applyNumberFormat="0" applyBorder="0" applyAlignment="0" applyProtection="0"/>
    <xf numFmtId="0" fontId="108" fillId="58" borderId="0" applyNumberFormat="0" applyBorder="0" applyAlignment="0" applyProtection="0"/>
    <xf numFmtId="0" fontId="13" fillId="0" borderId="0"/>
    <xf numFmtId="0" fontId="34" fillId="43" borderId="0" applyNumberFormat="0" applyBorder="0" applyAlignment="0" applyProtection="0"/>
    <xf numFmtId="0" fontId="13" fillId="0" borderId="0"/>
    <xf numFmtId="0" fontId="34" fillId="50" borderId="0" applyNumberFormat="0" applyBorder="0" applyAlignment="0" applyProtection="0"/>
    <xf numFmtId="0" fontId="13" fillId="0" borderId="0"/>
    <xf numFmtId="0" fontId="132" fillId="55"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3" fillId="0" borderId="0"/>
    <xf numFmtId="0" fontId="108" fillId="62" borderId="0" applyNumberFormat="0" applyBorder="0" applyAlignment="0" applyProtection="0"/>
    <xf numFmtId="0" fontId="34" fillId="0" borderId="0"/>
    <xf numFmtId="0" fontId="125" fillId="64" borderId="0" applyNumberFormat="0" applyBorder="0" applyAlignment="0" applyProtection="0"/>
    <xf numFmtId="0" fontId="132" fillId="61" borderId="0" applyNumberFormat="0" applyBorder="0" applyAlignment="0" applyProtection="0"/>
    <xf numFmtId="0" fontId="34" fillId="46" borderId="0" applyNumberFormat="0" applyBorder="0" applyAlignment="0" applyProtection="0"/>
    <xf numFmtId="0" fontId="13" fillId="0" borderId="0"/>
    <xf numFmtId="0" fontId="34" fillId="34" borderId="0" applyNumberFormat="0" applyBorder="0" applyAlignment="0" applyProtection="0"/>
    <xf numFmtId="0" fontId="36" fillId="0" borderId="0"/>
    <xf numFmtId="0" fontId="132" fillId="53" borderId="0" applyNumberFormat="0" applyBorder="0" applyAlignment="0" applyProtection="0"/>
    <xf numFmtId="0" fontId="13" fillId="0" borderId="0"/>
    <xf numFmtId="0" fontId="108" fillId="56" borderId="0" applyNumberFormat="0" applyBorder="0" applyAlignment="0" applyProtection="0"/>
    <xf numFmtId="0" fontId="108" fillId="58" borderId="0" applyNumberFormat="0" applyBorder="0" applyAlignment="0" applyProtection="0"/>
    <xf numFmtId="0" fontId="34" fillId="50" borderId="0" applyNumberFormat="0" applyBorder="0" applyAlignment="0" applyProtection="0"/>
    <xf numFmtId="0" fontId="132" fillId="56" borderId="0" applyNumberFormat="0" applyBorder="0" applyAlignment="0" applyProtection="0"/>
    <xf numFmtId="0" fontId="132" fillId="60" borderId="0" applyNumberFormat="0" applyBorder="0" applyAlignment="0" applyProtection="0"/>
    <xf numFmtId="0" fontId="34" fillId="0" borderId="0"/>
    <xf numFmtId="0" fontId="1" fillId="0" borderId="0"/>
    <xf numFmtId="9" fontId="1" fillId="0" borderId="0" applyFont="0" applyFill="0" applyBorder="0" applyAlignment="0" applyProtection="0"/>
    <xf numFmtId="0" fontId="129" fillId="63" borderId="0" applyNumberFormat="0" applyBorder="0" applyAlignment="0" applyProtection="0"/>
    <xf numFmtId="9" fontId="1" fillId="0" borderId="0" applyFont="0" applyFill="0" applyBorder="0" applyAlignment="0" applyProtection="0"/>
    <xf numFmtId="0" fontId="132" fillId="59" borderId="0" applyNumberFormat="0" applyBorder="0" applyAlignment="0" applyProtection="0"/>
    <xf numFmtId="0" fontId="36" fillId="0" borderId="0"/>
    <xf numFmtId="0" fontId="34" fillId="0" borderId="0"/>
    <xf numFmtId="0" fontId="13" fillId="0" borderId="0"/>
    <xf numFmtId="0" fontId="13" fillId="0" borderId="0"/>
    <xf numFmtId="167" fontId="34" fillId="0" borderId="0" applyFont="0" applyFill="0" applyBorder="0" applyProtection="0">
      <alignment vertical="top"/>
    </xf>
    <xf numFmtId="0" fontId="34" fillId="0" borderId="0"/>
    <xf numFmtId="174" fontId="34" fillId="0" borderId="0" applyFont="0" applyFill="0" applyBorder="0" applyProtection="0">
      <alignment vertical="top"/>
    </xf>
    <xf numFmtId="0" fontId="13" fillId="0" borderId="0" applyNumberFormat="0" applyFont="0" applyFill="0" applyBorder="0" applyAlignment="0" applyProtection="0"/>
    <xf numFmtId="169" fontId="34" fillId="0" borderId="0" applyFont="0" applyFill="0" applyBorder="0" applyProtection="0">
      <alignment vertical="top"/>
    </xf>
    <xf numFmtId="175" fontId="34" fillId="0" borderId="0" applyFont="0" applyFill="0" applyBorder="0" applyProtection="0">
      <alignment vertical="top"/>
    </xf>
    <xf numFmtId="176" fontId="34" fillId="0" borderId="0" applyFont="0" applyFill="0" applyBorder="0" applyProtection="0">
      <alignment vertical="top"/>
    </xf>
    <xf numFmtId="177" fontId="34" fillId="0" borderId="0" applyFont="0" applyFill="0" applyBorder="0" applyProtection="0">
      <alignment vertical="top"/>
    </xf>
    <xf numFmtId="43" fontId="34" fillId="0" borderId="0" applyFont="0" applyFill="0" applyBorder="0" applyAlignment="0" applyProtection="0"/>
    <xf numFmtId="181" fontId="34" fillId="0" borderId="0" applyFont="0" applyFill="0" applyBorder="0" applyProtection="0">
      <alignment vertical="top"/>
    </xf>
    <xf numFmtId="182" fontId="34" fillId="0" borderId="0" applyFont="0" applyFill="0" applyBorder="0" applyProtection="0">
      <alignment vertical="top"/>
    </xf>
    <xf numFmtId="167" fontId="127" fillId="0" borderId="0" applyNumberFormat="0" applyFill="0" applyBorder="0" applyAlignment="0" applyProtection="0">
      <alignment vertical="top"/>
    </xf>
    <xf numFmtId="181" fontId="34" fillId="0" borderId="0" applyFont="0" applyFill="0" applyBorder="0" applyProtection="0">
      <alignment vertical="top"/>
    </xf>
    <xf numFmtId="181" fontId="127" fillId="0" borderId="0" applyNumberFormat="0" applyFill="0" applyBorder="0" applyAlignment="0" applyProtection="0">
      <alignment vertical="top"/>
    </xf>
    <xf numFmtId="0" fontId="34" fillId="0" borderId="0"/>
    <xf numFmtId="0" fontId="1" fillId="0" borderId="0"/>
    <xf numFmtId="0" fontId="108" fillId="5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43" fontId="21" fillId="0" borderId="0" applyFont="0" applyFill="0" applyBorder="0" applyAlignment="0" applyProtection="0"/>
    <xf numFmtId="0" fontId="13" fillId="0" borderId="0" applyNumberFormat="0" applyFont="0" applyFill="0" applyBorder="0" applyAlignment="0" applyProtection="0"/>
    <xf numFmtId="43" fontId="13" fillId="0" borderId="0" applyNumberFormat="0" applyFont="0" applyFill="0" applyBorder="0" applyAlignment="0" applyProtection="0"/>
    <xf numFmtId="0" fontId="126" fillId="0" borderId="0" applyNumberFormat="0" applyFill="0" applyBorder="0" applyAlignment="0" applyProtection="0"/>
    <xf numFmtId="9" fontId="13" fillId="0" borderId="0" applyNumberFormat="0" applyFont="0" applyFill="0" applyBorder="0" applyAlignment="0" applyProtection="0"/>
    <xf numFmtId="0" fontId="21" fillId="0" borderId="0"/>
    <xf numFmtId="9" fontId="21" fillId="0" borderId="0" applyFont="0" applyFill="0" applyBorder="0" applyAlignment="0" applyProtection="0"/>
    <xf numFmtId="0" fontId="85" fillId="0" borderId="0" applyNumberFormat="0" applyFill="0" applyBorder="0" applyAlignment="0" applyProtection="0"/>
    <xf numFmtId="0" fontId="132" fillId="59" borderId="0" applyNumberFormat="0" applyBorder="0" applyAlignment="0" applyProtection="0"/>
    <xf numFmtId="0" fontId="108" fillId="53" borderId="0" applyNumberFormat="0" applyBorder="0" applyAlignment="0" applyProtection="0"/>
    <xf numFmtId="0" fontId="34" fillId="35" borderId="0" applyNumberFormat="0" applyBorder="0" applyAlignment="0" applyProtection="0"/>
    <xf numFmtId="0" fontId="132" fillId="62" borderId="0" applyNumberFormat="0" applyBorder="0" applyAlignment="0" applyProtection="0"/>
    <xf numFmtId="0" fontId="13" fillId="0" borderId="0"/>
    <xf numFmtId="0" fontId="108" fillId="54" borderId="0" applyNumberFormat="0" applyBorder="0" applyAlignment="0" applyProtection="0"/>
    <xf numFmtId="0" fontId="34" fillId="34" borderId="0" applyNumberFormat="0" applyBorder="0" applyAlignment="0" applyProtection="0"/>
    <xf numFmtId="0" fontId="108" fillId="56" borderId="0" applyNumberFormat="0" applyBorder="0" applyAlignment="0" applyProtection="0"/>
    <xf numFmtId="0" fontId="108" fillId="59" borderId="0" applyNumberFormat="0" applyBorder="0" applyAlignment="0" applyProtection="0"/>
    <xf numFmtId="0" fontId="132" fillId="58" borderId="0" applyNumberFormat="0" applyBorder="0" applyAlignment="0" applyProtection="0"/>
    <xf numFmtId="0" fontId="132" fillId="56" borderId="0" applyNumberFormat="0" applyBorder="0" applyAlignment="0" applyProtection="0"/>
    <xf numFmtId="0" fontId="34" fillId="46" borderId="0" applyNumberFormat="0" applyBorder="0" applyAlignment="0" applyProtection="0"/>
    <xf numFmtId="9" fontId="34" fillId="0" borderId="0" applyFont="0" applyFill="0" applyBorder="0" applyAlignment="0" applyProtection="0"/>
    <xf numFmtId="0" fontId="34" fillId="0" borderId="0"/>
    <xf numFmtId="167" fontId="1" fillId="0" borderId="0" applyFont="0" applyFill="0" applyBorder="0" applyProtection="0">
      <alignment vertical="top"/>
    </xf>
    <xf numFmtId="0" fontId="34" fillId="39" borderId="0" applyNumberFormat="0" applyBorder="0" applyAlignment="0" applyProtection="0"/>
    <xf numFmtId="0" fontId="132" fillId="54" borderId="0" applyNumberFormat="0" applyBorder="0" applyAlignment="0" applyProtection="0"/>
    <xf numFmtId="0" fontId="34" fillId="30" borderId="0" applyNumberFormat="0" applyBorder="0" applyAlignment="0" applyProtection="0"/>
    <xf numFmtId="0" fontId="36" fillId="0" borderId="0"/>
    <xf numFmtId="0" fontId="34" fillId="0" borderId="0"/>
    <xf numFmtId="9" fontId="34" fillId="0" borderId="0" applyFont="0" applyFill="0" applyBorder="0" applyAlignment="0" applyProtection="0"/>
    <xf numFmtId="0" fontId="34" fillId="42" borderId="0" applyNumberFormat="0" applyBorder="0" applyAlignment="0" applyProtection="0"/>
    <xf numFmtId="0" fontId="34" fillId="39" borderId="0" applyNumberFormat="0" applyBorder="0" applyAlignment="0" applyProtection="0"/>
    <xf numFmtId="43" fontId="36" fillId="0" borderId="0" applyFont="0" applyFill="0" applyBorder="0" applyAlignment="0" applyProtection="0"/>
    <xf numFmtId="0" fontId="34" fillId="38" borderId="0" applyNumberFormat="0" applyBorder="0" applyAlignment="0" applyProtection="0"/>
    <xf numFmtId="0" fontId="108" fillId="55" borderId="0" applyNumberFormat="0" applyBorder="0" applyAlignment="0" applyProtection="0"/>
    <xf numFmtId="0" fontId="129" fillId="63" borderId="0" applyNumberFormat="0" applyBorder="0" applyAlignment="0" applyProtection="0"/>
    <xf numFmtId="0" fontId="34" fillId="0" borderId="0"/>
    <xf numFmtId="9" fontId="34" fillId="0" borderId="0" applyFont="0" applyFill="0" applyBorder="0" applyAlignment="0" applyProtection="0"/>
    <xf numFmtId="0" fontId="108" fillId="60" borderId="0" applyNumberFormat="0" applyBorder="0" applyAlignment="0" applyProtection="0"/>
    <xf numFmtId="0" fontId="36" fillId="0" borderId="0"/>
    <xf numFmtId="0" fontId="34" fillId="31" borderId="0" applyNumberFormat="0" applyBorder="0" applyAlignment="0" applyProtection="0"/>
    <xf numFmtId="0" fontId="1" fillId="0" borderId="0"/>
    <xf numFmtId="0" fontId="108" fillId="62" borderId="0" applyNumberFormat="0" applyBorder="0" applyAlignment="0" applyProtection="0"/>
    <xf numFmtId="0" fontId="125" fillId="64" borderId="0" applyNumberFormat="0" applyBorder="0" applyAlignment="0" applyProtection="0"/>
    <xf numFmtId="0" fontId="34" fillId="30" borderId="0" applyNumberFormat="0" applyBorder="0" applyAlignment="0" applyProtection="0"/>
    <xf numFmtId="0" fontId="34" fillId="43" borderId="0" applyNumberFormat="0" applyBorder="0" applyAlignment="0" applyProtection="0"/>
    <xf numFmtId="0" fontId="108" fillId="61" borderId="0" applyNumberFormat="0" applyBorder="0" applyAlignment="0" applyProtection="0"/>
    <xf numFmtId="0" fontId="108" fillId="57" borderId="0" applyNumberFormat="0" applyBorder="0" applyAlignment="0" applyProtection="0"/>
    <xf numFmtId="0" fontId="108" fillId="59" borderId="0" applyNumberFormat="0" applyBorder="0" applyAlignment="0" applyProtection="0"/>
    <xf numFmtId="0" fontId="13" fillId="0" borderId="0"/>
    <xf numFmtId="0" fontId="108" fillId="57" borderId="0" applyNumberFormat="0" applyBorder="0" applyAlignment="0" applyProtection="0"/>
    <xf numFmtId="0" fontId="108" fillId="59" borderId="0" applyNumberFormat="0" applyBorder="0" applyAlignment="0" applyProtection="0"/>
    <xf numFmtId="0" fontId="34" fillId="31" borderId="0" applyNumberFormat="0" applyBorder="0" applyAlignment="0" applyProtection="0"/>
    <xf numFmtId="0" fontId="34" fillId="0" borderId="0"/>
    <xf numFmtId="0" fontId="34" fillId="35" borderId="0" applyNumberFormat="0" applyBorder="0" applyAlignment="0" applyProtection="0"/>
    <xf numFmtId="0" fontId="108" fillId="61" borderId="0" applyNumberFormat="0" applyBorder="0" applyAlignment="0" applyProtection="0"/>
    <xf numFmtId="0" fontId="108" fillId="53" borderId="0" applyNumberFormat="0" applyBorder="0" applyAlignment="0" applyProtection="0"/>
    <xf numFmtId="0" fontId="108" fillId="60" borderId="0" applyNumberFormat="0" applyBorder="0" applyAlignment="0" applyProtection="0"/>
    <xf numFmtId="0" fontId="34" fillId="38" borderId="0" applyNumberFormat="0" applyBorder="0" applyAlignment="0" applyProtection="0"/>
    <xf numFmtId="0" fontId="108" fillId="56" borderId="0" applyNumberFormat="0" applyBorder="0" applyAlignment="0" applyProtection="0"/>
    <xf numFmtId="0" fontId="34" fillId="47" borderId="0" applyNumberFormat="0" applyBorder="0" applyAlignment="0" applyProtection="0"/>
    <xf numFmtId="0" fontId="34" fillId="42" borderId="0" applyNumberFormat="0" applyBorder="0" applyAlignment="0" applyProtection="0"/>
    <xf numFmtId="0" fontId="129" fillId="63" borderId="0" applyNumberFormat="0" applyBorder="0" applyAlignment="0" applyProtection="0"/>
    <xf numFmtId="0" fontId="133" fillId="63" borderId="0" applyNumberFormat="0" applyBorder="0" applyAlignment="0" applyProtection="0"/>
    <xf numFmtId="0" fontId="129"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25" fillId="32" borderId="0" applyNumberFormat="0" applyBorder="0" applyAlignment="0" applyProtection="0"/>
    <xf numFmtId="0" fontId="129" fillId="60" borderId="0" applyNumberFormat="0" applyBorder="0" applyAlignment="0" applyProtection="0"/>
    <xf numFmtId="0" fontId="133" fillId="60" borderId="0" applyNumberFormat="0" applyBorder="0" applyAlignment="0" applyProtection="0"/>
    <xf numFmtId="0" fontId="133" fillId="60" borderId="0" applyNumberFormat="0" applyBorder="0" applyAlignment="0" applyProtection="0"/>
    <xf numFmtId="0" fontId="125" fillId="36" borderId="0" applyNumberFormat="0" applyBorder="0" applyAlignment="0" applyProtection="0"/>
    <xf numFmtId="0" fontId="129" fillId="61" borderId="0" applyNumberFormat="0" applyBorder="0" applyAlignment="0" applyProtection="0"/>
    <xf numFmtId="0" fontId="133" fillId="61" borderId="0" applyNumberFormat="0" applyBorder="0" applyAlignment="0" applyProtection="0"/>
    <xf numFmtId="0" fontId="133" fillId="61" borderId="0" applyNumberFormat="0" applyBorder="0" applyAlignment="0" applyProtection="0"/>
    <xf numFmtId="0" fontId="125" fillId="40" borderId="0" applyNumberFormat="0" applyBorder="0" applyAlignment="0" applyProtection="0"/>
    <xf numFmtId="0" fontId="129"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25" fillId="44" borderId="0" applyNumberFormat="0" applyBorder="0" applyAlignment="0" applyProtection="0"/>
    <xf numFmtId="0" fontId="129" fillId="66"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25" fillId="48" borderId="0" applyNumberFormat="0" applyBorder="0" applyAlignment="0" applyProtection="0"/>
    <xf numFmtId="0" fontId="129" fillId="67" borderId="0" applyNumberFormat="0" applyBorder="0" applyAlignment="0" applyProtection="0"/>
    <xf numFmtId="0" fontId="133" fillId="67" borderId="0" applyNumberFormat="0" applyBorder="0" applyAlignment="0" applyProtection="0"/>
    <xf numFmtId="0" fontId="133" fillId="67" borderId="0" applyNumberFormat="0" applyBorder="0" applyAlignment="0" applyProtection="0"/>
    <xf numFmtId="0" fontId="125" fillId="52" borderId="0" applyNumberFormat="0" applyBorder="0" applyAlignment="0" applyProtection="0"/>
    <xf numFmtId="0" fontId="129" fillId="68" borderId="0" applyNumberFormat="0" applyBorder="0" applyAlignment="0" applyProtection="0"/>
    <xf numFmtId="0" fontId="133" fillId="68" borderId="0" applyNumberFormat="0" applyBorder="0" applyAlignment="0" applyProtection="0"/>
    <xf numFmtId="0" fontId="133" fillId="68" borderId="0" applyNumberFormat="0" applyBorder="0" applyAlignment="0" applyProtection="0"/>
    <xf numFmtId="0" fontId="125" fillId="29" borderId="0" applyNumberFormat="0" applyBorder="0" applyAlignment="0" applyProtection="0"/>
    <xf numFmtId="0" fontId="129" fillId="69" borderId="0" applyNumberFormat="0" applyBorder="0" applyAlignment="0" applyProtection="0"/>
    <xf numFmtId="0" fontId="133" fillId="69" borderId="0" applyNumberFormat="0" applyBorder="0" applyAlignment="0" applyProtection="0"/>
    <xf numFmtId="0" fontId="133" fillId="69" borderId="0" applyNumberFormat="0" applyBorder="0" applyAlignment="0" applyProtection="0"/>
    <xf numFmtId="0" fontId="125" fillId="33" borderId="0" applyNumberFormat="0" applyBorder="0" applyAlignment="0" applyProtection="0"/>
    <xf numFmtId="0" fontId="129" fillId="70" borderId="0" applyNumberFormat="0" applyBorder="0" applyAlignment="0" applyProtection="0"/>
    <xf numFmtId="0" fontId="133" fillId="70" borderId="0" applyNumberFormat="0" applyBorder="0" applyAlignment="0" applyProtection="0"/>
    <xf numFmtId="0" fontId="133" fillId="70" borderId="0" applyNumberFormat="0" applyBorder="0" applyAlignment="0" applyProtection="0"/>
    <xf numFmtId="0" fontId="125" fillId="37" borderId="0" applyNumberFormat="0" applyBorder="0" applyAlignment="0" applyProtection="0"/>
    <xf numFmtId="0" fontId="129" fillId="65" borderId="0" applyNumberFormat="0" applyBorder="0" applyAlignment="0" applyProtection="0"/>
    <xf numFmtId="0" fontId="133" fillId="65" borderId="0" applyNumberFormat="0" applyBorder="0" applyAlignment="0" applyProtection="0"/>
    <xf numFmtId="0" fontId="133" fillId="65" borderId="0" applyNumberFormat="0" applyBorder="0" applyAlignment="0" applyProtection="0"/>
    <xf numFmtId="0" fontId="125" fillId="41" borderId="0" applyNumberFormat="0" applyBorder="0" applyAlignment="0" applyProtection="0"/>
    <xf numFmtId="0" fontId="129" fillId="66" borderId="0" applyNumberFormat="0" applyBorder="0" applyAlignment="0" applyProtection="0"/>
    <xf numFmtId="0" fontId="133" fillId="66" borderId="0" applyNumberFormat="0" applyBorder="0" applyAlignment="0" applyProtection="0"/>
    <xf numFmtId="0" fontId="133" fillId="66" borderId="0" applyNumberFormat="0" applyBorder="0" applyAlignment="0" applyProtection="0"/>
    <xf numFmtId="0" fontId="125" fillId="45" borderId="0" applyNumberFormat="0" applyBorder="0" applyAlignment="0" applyProtection="0"/>
    <xf numFmtId="0" fontId="129" fillId="71" borderId="0" applyNumberFormat="0" applyBorder="0" applyAlignment="0" applyProtection="0"/>
    <xf numFmtId="0" fontId="133" fillId="71" borderId="0" applyNumberFormat="0" applyBorder="0" applyAlignment="0" applyProtection="0"/>
    <xf numFmtId="0" fontId="133" fillId="71" borderId="0" applyNumberFormat="0" applyBorder="0" applyAlignment="0" applyProtection="0"/>
    <xf numFmtId="0" fontId="125" fillId="49" borderId="0" applyNumberFormat="0" applyBorder="0" applyAlignment="0" applyProtection="0"/>
    <xf numFmtId="0" fontId="134"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15" fillId="23" borderId="0" applyNumberFormat="0" applyBorder="0" applyAlignment="0" applyProtection="0"/>
    <xf numFmtId="0" fontId="136" fillId="72" borderId="166" applyNumberFormat="0" applyAlignment="0" applyProtection="0"/>
    <xf numFmtId="0" fontId="137" fillId="72" borderId="166" applyNumberFormat="0" applyAlignment="0" applyProtection="0"/>
    <xf numFmtId="0" fontId="137" fillId="72" borderId="166" applyNumberFormat="0" applyAlignment="0" applyProtection="0"/>
    <xf numFmtId="0" fontId="119" fillId="26" borderId="160" applyNumberFormat="0" applyAlignment="0" applyProtection="0"/>
    <xf numFmtId="0" fontId="131" fillId="73" borderId="167" applyNumberFormat="0" applyAlignment="0" applyProtection="0"/>
    <xf numFmtId="0" fontId="138" fillId="73" borderId="167" applyNumberFormat="0" applyAlignment="0" applyProtection="0"/>
    <xf numFmtId="0" fontId="138" fillId="73" borderId="167" applyNumberFormat="0" applyAlignment="0" applyProtection="0"/>
    <xf numFmtId="0" fontId="121" fillId="27" borderId="163" applyNumberForma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3" fillId="0" borderId="0" applyNumberFormat="0" applyFill="0" applyBorder="0" applyAlignment="0" applyProtection="0"/>
    <xf numFmtId="0" fontId="141" fillId="55" borderId="0" applyNumberFormat="0" applyBorder="0" applyAlignment="0" applyProtection="0"/>
    <xf numFmtId="0" fontId="142" fillId="55" borderId="0" applyNumberFormat="0" applyBorder="0" applyAlignment="0" applyProtection="0"/>
    <xf numFmtId="0" fontId="142" fillId="55" borderId="0" applyNumberFormat="0" applyBorder="0" applyAlignment="0" applyProtection="0"/>
    <xf numFmtId="0" fontId="114" fillId="22" borderId="0" applyNumberFormat="0" applyBorder="0" applyAlignment="0" applyProtection="0"/>
    <xf numFmtId="0" fontId="143" fillId="0" borderId="168" applyNumberFormat="0" applyFill="0" applyAlignment="0" applyProtection="0"/>
    <xf numFmtId="0" fontId="144" fillId="0" borderId="168" applyNumberFormat="0" applyFill="0" applyAlignment="0" applyProtection="0"/>
    <xf numFmtId="0" fontId="144" fillId="0" borderId="168" applyNumberFormat="0" applyFill="0" applyAlignment="0" applyProtection="0"/>
    <xf numFmtId="0" fontId="111" fillId="0" borderId="157" applyNumberFormat="0" applyFill="0" applyAlignment="0" applyProtection="0"/>
    <xf numFmtId="0" fontId="145"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12" fillId="0" borderId="158" applyNumberFormat="0" applyFill="0" applyAlignment="0" applyProtection="0"/>
    <xf numFmtId="0" fontId="147"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13" fillId="0" borderId="159" applyNumberFormat="0" applyFill="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13" fillId="0" borderId="0" applyNumberFormat="0" applyFill="0" applyBorder="0" applyAlignment="0" applyProtection="0"/>
    <xf numFmtId="0" fontId="128"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49" fillId="58" borderId="166" applyNumberFormat="0" applyAlignment="0" applyProtection="0"/>
    <xf numFmtId="0" fontId="150" fillId="58" borderId="166" applyNumberFormat="0" applyAlignment="0" applyProtection="0"/>
    <xf numFmtId="0" fontId="150" fillId="58" borderId="166" applyNumberFormat="0" applyAlignment="0" applyProtection="0"/>
    <xf numFmtId="0" fontId="117" fillId="25" borderId="160" applyNumberFormat="0" applyAlignment="0" applyProtection="0"/>
    <xf numFmtId="0" fontId="151" fillId="0" borderId="171" applyNumberFormat="0" applyFill="0" applyAlignment="0" applyProtection="0"/>
    <xf numFmtId="0" fontId="152" fillId="0" borderId="171" applyNumberFormat="0" applyFill="0" applyAlignment="0" applyProtection="0"/>
    <xf numFmtId="0" fontId="152" fillId="0" borderId="171" applyNumberFormat="0" applyFill="0" applyAlignment="0" applyProtection="0"/>
    <xf numFmtId="0" fontId="120" fillId="0" borderId="162" applyNumberFormat="0" applyFill="0" applyAlignment="0" applyProtection="0"/>
    <xf numFmtId="0" fontId="153" fillId="9" borderId="0" applyNumberFormat="0" applyBorder="0" applyAlignment="0" applyProtection="0"/>
    <xf numFmtId="0" fontId="154" fillId="9" borderId="0" applyNumberFormat="0" applyBorder="0" applyAlignment="0" applyProtection="0"/>
    <xf numFmtId="0" fontId="154" fillId="9" borderId="0" applyNumberFormat="0" applyBorder="0" applyAlignment="0" applyProtection="0"/>
    <xf numFmtId="0" fontId="116" fillId="2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2" fillId="0" borderId="0"/>
    <xf numFmtId="0" fontId="42" fillId="0" borderId="0"/>
    <xf numFmtId="0" fontId="42" fillId="0" borderId="0"/>
    <xf numFmtId="0" fontId="13" fillId="0" borderId="0"/>
    <xf numFmtId="0" fontId="13" fillId="0" borderId="0"/>
    <xf numFmtId="0" fontId="13"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13"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34" fillId="0" borderId="0"/>
    <xf numFmtId="0" fontId="13" fillId="0" borderId="0"/>
    <xf numFmtId="0" fontId="34" fillId="0" borderId="0"/>
    <xf numFmtId="0" fontId="34" fillId="0" borderId="0"/>
    <xf numFmtId="0" fontId="34" fillId="0" borderId="0"/>
    <xf numFmtId="0" fontId="34" fillId="0" borderId="0"/>
    <xf numFmtId="0" fontId="34" fillId="0" borderId="0"/>
    <xf numFmtId="0" fontId="34" fillId="0" borderId="0"/>
    <xf numFmtId="0" fontId="13" fillId="0" borderId="0"/>
    <xf numFmtId="0" fontId="34" fillId="0" borderId="0"/>
    <xf numFmtId="0" fontId="13" fillId="74" borderId="172" applyNumberFormat="0" applyFont="0" applyAlignment="0" applyProtection="0"/>
    <xf numFmtId="0" fontId="132" fillId="74" borderId="172" applyNumberFormat="0" applyFont="0" applyAlignment="0" applyProtection="0"/>
    <xf numFmtId="0" fontId="13" fillId="74" borderId="172" applyNumberFormat="0" applyFont="0" applyAlignment="0" applyProtection="0"/>
    <xf numFmtId="0" fontId="34" fillId="28" borderId="164" applyNumberFormat="0" applyFont="0" applyAlignment="0" applyProtection="0"/>
    <xf numFmtId="0" fontId="34" fillId="28" borderId="164" applyNumberFormat="0" applyFont="0" applyAlignment="0" applyProtection="0"/>
    <xf numFmtId="0" fontId="13" fillId="74" borderId="172" applyNumberFormat="0" applyFont="0" applyAlignment="0" applyProtection="0"/>
    <xf numFmtId="0" fontId="132" fillId="74" borderId="172" applyNumberFormat="0" applyFont="0" applyAlignment="0" applyProtection="0"/>
    <xf numFmtId="0" fontId="13" fillId="74" borderId="172" applyNumberFormat="0" applyFont="0" applyAlignment="0" applyProtection="0"/>
    <xf numFmtId="0" fontId="132" fillId="74" borderId="172" applyNumberFormat="0" applyFont="0" applyAlignment="0" applyProtection="0"/>
    <xf numFmtId="0" fontId="13" fillId="74" borderId="172" applyNumberFormat="0" applyFont="0" applyAlignment="0" applyProtection="0"/>
    <xf numFmtId="0" fontId="13" fillId="74" borderId="172" applyNumberFormat="0" applyFont="0" applyAlignment="0" applyProtection="0"/>
    <xf numFmtId="0" fontId="155" fillId="72" borderId="173" applyNumberFormat="0" applyAlignment="0" applyProtection="0"/>
    <xf numFmtId="0" fontId="156" fillId="72" borderId="173" applyNumberFormat="0" applyAlignment="0" applyProtection="0"/>
    <xf numFmtId="0" fontId="156" fillId="72" borderId="173" applyNumberFormat="0" applyAlignment="0" applyProtection="0"/>
    <xf numFmtId="0" fontId="118" fillId="26" borderId="16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9" fontId="13" fillId="0" borderId="0" applyFont="0" applyFill="0" applyBorder="0" applyAlignment="0" applyProtection="0"/>
    <xf numFmtId="9" fontId="3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57" fillId="0" borderId="0" applyNumberFormat="0" applyFill="0" applyBorder="0" applyAlignment="0" applyProtection="0"/>
    <xf numFmtId="0" fontId="110" fillId="0" borderId="0" applyNumberFormat="0" applyFill="0" applyBorder="0" applyAlignment="0" applyProtection="0"/>
    <xf numFmtId="0" fontId="158"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24" fillId="0" borderId="165" applyNumberFormat="0" applyFill="0" applyAlignment="0" applyProtection="0"/>
    <xf numFmtId="0" fontId="130"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22" fillId="0" borderId="0" applyNumberFormat="0" applyFill="0" applyBorder="0" applyAlignment="0" applyProtection="0"/>
    <xf numFmtId="0" fontId="13" fillId="0" borderId="0"/>
    <xf numFmtId="43" fontId="36" fillId="0" borderId="0" applyFont="0" applyFill="0" applyBorder="0" applyAlignment="0" applyProtection="0"/>
    <xf numFmtId="0" fontId="13" fillId="0" borderId="0"/>
    <xf numFmtId="9" fontId="36" fillId="0" borderId="0" applyFont="0" applyFill="0" applyBorder="0" applyAlignment="0" applyProtection="0"/>
    <xf numFmtId="174" fontId="1" fillId="0" borderId="0" applyFont="0" applyFill="0" applyBorder="0" applyProtection="0">
      <alignment vertical="top"/>
    </xf>
    <xf numFmtId="167" fontId="1" fillId="0" borderId="0" applyFont="0" applyFill="0" applyBorder="0" applyProtection="0">
      <alignment vertical="top"/>
    </xf>
    <xf numFmtId="174" fontId="1" fillId="0" borderId="0" applyFont="0" applyFill="0" applyBorder="0" applyProtection="0">
      <alignment vertical="top"/>
    </xf>
    <xf numFmtId="0" fontId="43" fillId="75" borderId="0"/>
    <xf numFmtId="0" fontId="13"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1" fillId="0" borderId="0"/>
    <xf numFmtId="0" fontId="111" fillId="0" borderId="157" applyNumberFormat="0" applyFill="0" applyAlignment="0" applyProtection="0"/>
    <xf numFmtId="0" fontId="112" fillId="0" borderId="158" applyNumberFormat="0" applyFill="0" applyAlignment="0" applyProtection="0"/>
    <xf numFmtId="0" fontId="113" fillId="0" borderId="159" applyNumberFormat="0" applyFill="0" applyAlignment="0" applyProtection="0"/>
    <xf numFmtId="0" fontId="113" fillId="0" borderId="0" applyNumberFormat="0" applyFill="0" applyBorder="0" applyAlignment="0" applyProtection="0"/>
    <xf numFmtId="0" fontId="114" fillId="22" borderId="0" applyNumberFormat="0" applyBorder="0" applyAlignment="0" applyProtection="0"/>
    <xf numFmtId="0" fontId="115" fillId="23" borderId="0" applyNumberFormat="0" applyBorder="0" applyAlignment="0" applyProtection="0"/>
    <xf numFmtId="0" fontId="117" fillId="25" borderId="160" applyNumberFormat="0" applyAlignment="0" applyProtection="0"/>
    <xf numFmtId="0" fontId="118" fillId="26" borderId="161" applyNumberFormat="0" applyAlignment="0" applyProtection="0"/>
    <xf numFmtId="0" fontId="119" fillId="26" borderId="160" applyNumberFormat="0" applyAlignment="0" applyProtection="0"/>
    <xf numFmtId="0" fontId="120" fillId="0" borderId="162" applyNumberFormat="0" applyFill="0" applyAlignment="0" applyProtection="0"/>
    <xf numFmtId="0" fontId="121" fillId="27" borderId="163" applyNumberFormat="0" applyAlignment="0" applyProtection="0"/>
    <xf numFmtId="0" fontId="122" fillId="0" borderId="0" applyNumberFormat="0" applyFill="0" applyBorder="0" applyAlignment="0" applyProtection="0"/>
    <xf numFmtId="0" fontId="123" fillId="0" borderId="0" applyNumberFormat="0" applyFill="0" applyBorder="0" applyAlignment="0" applyProtection="0"/>
    <xf numFmtId="0" fontId="124" fillId="0" borderId="165" applyNumberFormat="0" applyFill="0" applyAlignment="0" applyProtection="0"/>
    <xf numFmtId="0" fontId="125"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25" fillId="33"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25"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125" fillId="41"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25" fillId="45"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125" fillId="49"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0" fontId="34" fillId="28" borderId="164" applyNumberFormat="0" applyFont="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09" fillId="0" borderId="0" applyNumberFormat="0" applyFill="0" applyBorder="0" applyAlignment="0" applyProtection="0"/>
    <xf numFmtId="0" fontId="161" fillId="24" borderId="0" applyNumberFormat="0" applyBorder="0" applyAlignment="0" applyProtection="0"/>
    <xf numFmtId="0" fontId="34" fillId="32" borderId="0" applyNumberFormat="0" applyBorder="0" applyAlignment="0" applyProtection="0"/>
    <xf numFmtId="0" fontId="34" fillId="36" borderId="0" applyNumberFormat="0" applyBorder="0" applyAlignment="0" applyProtection="0"/>
    <xf numFmtId="0" fontId="34" fillId="40" borderId="0" applyNumberFormat="0" applyBorder="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0" borderId="0"/>
    <xf numFmtId="9" fontId="34" fillId="0" borderId="0" applyFont="0" applyFill="0" applyBorder="0" applyAlignment="0" applyProtection="0"/>
    <xf numFmtId="0" fontId="34" fillId="0" borderId="0"/>
    <xf numFmtId="0" fontId="127" fillId="0" borderId="0" applyNumberForma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162" fillId="0" borderId="0"/>
    <xf numFmtId="0" fontId="28" fillId="0" borderId="0"/>
    <xf numFmtId="0" fontId="43" fillId="0" borderId="0"/>
    <xf numFmtId="0" fontId="43" fillId="0" borderId="0"/>
    <xf numFmtId="43" fontId="13"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34" fillId="0" borderId="0"/>
    <xf numFmtId="9" fontId="34" fillId="0" borderId="0" applyFont="0" applyFill="0" applyBorder="0" applyAlignment="0" applyProtection="0"/>
    <xf numFmtId="167" fontId="1" fillId="0" borderId="0" applyFont="0" applyFill="0" applyBorder="0" applyProtection="0">
      <alignment vertical="top"/>
    </xf>
    <xf numFmtId="0" fontId="13"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 fillId="0" borderId="0"/>
    <xf numFmtId="0" fontId="167" fillId="0" borderId="157" applyNumberFormat="0" applyFill="0" applyAlignment="0" applyProtection="0"/>
    <xf numFmtId="0" fontId="168" fillId="0" borderId="158" applyNumberFormat="0" applyFill="0" applyAlignment="0" applyProtection="0"/>
    <xf numFmtId="0" fontId="169" fillId="0" borderId="159" applyNumberFormat="0" applyFill="0" applyAlignment="0" applyProtection="0"/>
    <xf numFmtId="0" fontId="169" fillId="0" borderId="0" applyNumberFormat="0" applyFill="0" applyBorder="0" applyAlignment="0" applyProtection="0"/>
    <xf numFmtId="0" fontId="170" fillId="0" borderId="0"/>
    <xf numFmtId="0" fontId="185" fillId="22" borderId="0" applyNumberFormat="0" applyBorder="0" applyAlignment="0" applyProtection="0"/>
    <xf numFmtId="0" fontId="172" fillId="23" borderId="0" applyNumberFormat="0" applyBorder="0" applyAlignment="0" applyProtection="0"/>
    <xf numFmtId="0" fontId="189" fillId="24" borderId="0" applyNumberFormat="0" applyBorder="0" applyAlignment="0" applyProtection="0"/>
    <xf numFmtId="0" fontId="187" fillId="25" borderId="160" applyNumberFormat="0" applyAlignment="0" applyProtection="0"/>
    <xf numFmtId="0" fontId="191" fillId="26" borderId="161" applyNumberFormat="0" applyAlignment="0" applyProtection="0"/>
    <xf numFmtId="0" fontId="181" fillId="26" borderId="160" applyNumberFormat="0" applyAlignment="0" applyProtection="0"/>
    <xf numFmtId="0" fontId="188" fillId="0" borderId="162" applyNumberFormat="0" applyFill="0" applyAlignment="0" applyProtection="0"/>
    <xf numFmtId="0" fontId="182" fillId="27" borderId="163" applyNumberFormat="0" applyAlignment="0" applyProtection="0"/>
    <xf numFmtId="0" fontId="193" fillId="0" borderId="0" applyNumberFormat="0" applyFill="0" applyBorder="0" applyAlignment="0" applyProtection="0"/>
    <xf numFmtId="0" fontId="183" fillId="0" borderId="0" applyNumberFormat="0" applyFill="0" applyBorder="0" applyAlignment="0" applyProtection="0"/>
    <xf numFmtId="0" fontId="192" fillId="0" borderId="165" applyNumberFormat="0" applyFill="0" applyAlignment="0" applyProtection="0"/>
    <xf numFmtId="0" fontId="171" fillId="29" borderId="0" applyNumberFormat="0" applyBorder="0" applyAlignment="0" applyProtection="0"/>
    <xf numFmtId="0" fontId="170" fillId="30" borderId="0" applyNumberFormat="0" applyBorder="0" applyAlignment="0" applyProtection="0"/>
    <xf numFmtId="0" fontId="170" fillId="31" borderId="0" applyNumberFormat="0" applyBorder="0" applyAlignment="0" applyProtection="0"/>
    <xf numFmtId="0" fontId="171" fillId="32" borderId="0" applyNumberFormat="0" applyBorder="0" applyAlignment="0" applyProtection="0"/>
    <xf numFmtId="0" fontId="171" fillId="33" borderId="0" applyNumberFormat="0" applyBorder="0" applyAlignment="0" applyProtection="0"/>
    <xf numFmtId="0" fontId="170" fillId="34" borderId="0" applyNumberFormat="0" applyBorder="0" applyAlignment="0" applyProtection="0"/>
    <xf numFmtId="0" fontId="170" fillId="35" borderId="0" applyNumberFormat="0" applyBorder="0" applyAlignment="0" applyProtection="0"/>
    <xf numFmtId="0" fontId="171" fillId="36" borderId="0" applyNumberFormat="0" applyBorder="0" applyAlignment="0" applyProtection="0"/>
    <xf numFmtId="0" fontId="171" fillId="37" borderId="0" applyNumberFormat="0" applyBorder="0" applyAlignment="0" applyProtection="0"/>
    <xf numFmtId="0" fontId="170" fillId="38" borderId="0" applyNumberFormat="0" applyBorder="0" applyAlignment="0" applyProtection="0"/>
    <xf numFmtId="0" fontId="170" fillId="39" borderId="0" applyNumberFormat="0" applyBorder="0" applyAlignment="0" applyProtection="0"/>
    <xf numFmtId="0" fontId="171" fillId="40" borderId="0" applyNumberFormat="0" applyBorder="0" applyAlignment="0" applyProtection="0"/>
    <xf numFmtId="0" fontId="171" fillId="41" borderId="0" applyNumberFormat="0" applyBorder="0" applyAlignment="0" applyProtection="0"/>
    <xf numFmtId="0" fontId="170" fillId="42" borderId="0" applyNumberFormat="0" applyBorder="0" applyAlignment="0" applyProtection="0"/>
    <xf numFmtId="0" fontId="170" fillId="43" borderId="0" applyNumberFormat="0" applyBorder="0" applyAlignment="0" applyProtection="0"/>
    <xf numFmtId="0" fontId="171" fillId="44" borderId="0" applyNumberFormat="0" applyBorder="0" applyAlignment="0" applyProtection="0"/>
    <xf numFmtId="0" fontId="171" fillId="45" borderId="0" applyNumberFormat="0" applyBorder="0" applyAlignment="0" applyProtection="0"/>
    <xf numFmtId="0" fontId="170" fillId="46" borderId="0" applyNumberFormat="0" applyBorder="0" applyAlignment="0" applyProtection="0"/>
    <xf numFmtId="0" fontId="170" fillId="47" borderId="0" applyNumberFormat="0" applyBorder="0" applyAlignment="0" applyProtection="0"/>
    <xf numFmtId="0" fontId="171" fillId="48" borderId="0" applyNumberFormat="0" applyBorder="0" applyAlignment="0" applyProtection="0"/>
    <xf numFmtId="0" fontId="171" fillId="49" borderId="0" applyNumberFormat="0" applyBorder="0" applyAlignment="0" applyProtection="0"/>
    <xf numFmtId="0" fontId="170" fillId="50" borderId="0" applyNumberFormat="0" applyBorder="0" applyAlignment="0" applyProtection="0"/>
    <xf numFmtId="0" fontId="170" fillId="51" borderId="0" applyNumberFormat="0" applyBorder="0" applyAlignment="0" applyProtection="0"/>
    <xf numFmtId="0" fontId="171" fillId="52" borderId="0" applyNumberFormat="0" applyBorder="0" applyAlignment="0" applyProtection="0"/>
    <xf numFmtId="170" fontId="35" fillId="0" borderId="151">
      <alignment horizontal="center"/>
    </xf>
    <xf numFmtId="0" fontId="155" fillId="0" borderId="207" applyNumberFormat="0" applyAlignment="0" applyProtection="0"/>
    <xf numFmtId="0" fontId="173" fillId="0" borderId="0" applyNumberFormat="0" applyAlignment="0" applyProtection="0"/>
    <xf numFmtId="0" fontId="174" fillId="0" borderId="208" applyNumberFormat="0" applyFill="0" applyAlignment="0">
      <alignment vertical="top"/>
    </xf>
    <xf numFmtId="0" fontId="175" fillId="0" borderId="209" applyNumberFormat="0" applyFill="0" applyAlignment="0"/>
    <xf numFmtId="0" fontId="12" fillId="58" borderId="78" applyNumberFormat="0" applyFont="0" applyAlignment="0" applyProtection="0"/>
    <xf numFmtId="0" fontId="12" fillId="79" borderId="210" applyNumberFormat="0" applyFont="0" applyAlignment="0" applyProtection="0"/>
    <xf numFmtId="0" fontId="176" fillId="0" borderId="0" applyNumberFormat="0" applyFill="0" applyBorder="0" applyAlignment="0" applyProtection="0"/>
    <xf numFmtId="0" fontId="170" fillId="80" borderId="78" applyNumberFormat="0" applyFont="0" applyAlignment="0" applyProtection="0"/>
    <xf numFmtId="0" fontId="170" fillId="81" borderId="210" applyNumberFormat="0" applyFont="0" applyAlignment="0" applyProtection="0"/>
    <xf numFmtId="0" fontId="13" fillId="0" borderId="0" applyFont="0" applyFill="0" applyBorder="0" applyAlignment="0" applyProtection="0"/>
    <xf numFmtId="0" fontId="177" fillId="0" borderId="0" applyNumberFormat="0" applyFill="0" applyBorder="0" applyAlignment="0" applyProtection="0"/>
    <xf numFmtId="49" fontId="178" fillId="0" borderId="0" applyFont="0" applyFill="0" applyBorder="0" applyAlignment="0" applyProtection="0">
      <alignment horizontal="left"/>
    </xf>
    <xf numFmtId="0" fontId="12" fillId="0" borderId="0" applyAlignment="0" applyProtection="0"/>
    <xf numFmtId="0" fontId="9" fillId="0" borderId="0" applyFill="0" applyBorder="0" applyAlignment="0" applyProtection="0"/>
    <xf numFmtId="49" fontId="9" fillId="0" borderId="0" applyNumberFormat="0" applyAlignment="0" applyProtection="0">
      <alignment horizontal="left"/>
    </xf>
    <xf numFmtId="49" fontId="179" fillId="0" borderId="211" applyNumberFormat="0" applyAlignment="0" applyProtection="0">
      <alignment horizontal="left" wrapText="1"/>
    </xf>
    <xf numFmtId="49" fontId="179" fillId="0" borderId="0" applyNumberFormat="0" applyAlignment="0" applyProtection="0">
      <alignment horizontal="left" wrapText="1"/>
    </xf>
    <xf numFmtId="49" fontId="180" fillId="0" borderId="0" applyAlignment="0" applyProtection="0">
      <alignment horizontal="left"/>
    </xf>
    <xf numFmtId="0" fontId="182" fillId="82" borderId="0" applyNumberFormat="0" applyAlignment="0" applyProtection="0"/>
    <xf numFmtId="0" fontId="184" fillId="0" borderId="151" applyNumberFormat="0" applyAlignment="0" applyProtection="0"/>
    <xf numFmtId="0" fontId="186" fillId="83" borderId="0" applyNumberFormat="0" applyFont="0" applyAlignment="0" applyProtection="0"/>
    <xf numFmtId="0" fontId="190" fillId="21" borderId="0" applyNumberFormat="0" applyAlignment="0" applyProtection="0"/>
    <xf numFmtId="0" fontId="4" fillId="0" borderId="0"/>
    <xf numFmtId="0" fontId="12" fillId="0" borderId="0"/>
    <xf numFmtId="0" fontId="4" fillId="0" borderId="0"/>
    <xf numFmtId="0" fontId="4" fillId="28" borderId="164" applyNumberFormat="0" applyFont="0" applyAlignment="0" applyProtection="0"/>
    <xf numFmtId="0" fontId="182" fillId="84" borderId="151" applyNumberFormat="0" applyAlignment="0" applyProtection="0"/>
    <xf numFmtId="0" fontId="12" fillId="85" borderId="78" applyNumberFormat="0" applyFont="0" applyAlignment="0"/>
    <xf numFmtId="0" fontId="13" fillId="0" borderId="0"/>
    <xf numFmtId="0"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9" fontId="1" fillId="0" borderId="0" applyFont="0" applyFill="0" applyBorder="0" applyAlignment="0" applyProtection="0"/>
    <xf numFmtId="9" fontId="1" fillId="0" borderId="0" applyFont="0" applyFill="0" applyBorder="0" applyAlignment="0" applyProtection="0"/>
    <xf numFmtId="9" fontId="170" fillId="0" borderId="0" applyFont="0" applyFill="0" applyBorder="0" applyAlignment="0" applyProtection="0"/>
    <xf numFmtId="0" fontId="182" fillId="84" borderId="151" applyNumberFormat="0" applyAlignment="0" applyProtection="0"/>
    <xf numFmtId="0" fontId="13" fillId="0" borderId="0">
      <alignment vertical="top"/>
    </xf>
    <xf numFmtId="37" fontId="17" fillId="87" borderId="212">
      <alignment horizontal="left"/>
    </xf>
    <xf numFmtId="37" fontId="194" fillId="87" borderId="213"/>
    <xf numFmtId="0" fontId="13" fillId="87" borderId="214" applyNumberFormat="0" applyBorder="0"/>
    <xf numFmtId="0" fontId="13" fillId="0" borderId="0" applyFont="0" applyFill="0" applyBorder="0" applyAlignment="0" applyProtection="0"/>
    <xf numFmtId="0" fontId="17" fillId="88" borderId="0"/>
    <xf numFmtId="0" fontId="13" fillId="15" borderId="151"/>
    <xf numFmtId="0" fontId="13" fillId="15" borderId="151"/>
    <xf numFmtId="0" fontId="17" fillId="15" borderId="0"/>
    <xf numFmtId="0" fontId="13" fillId="89" borderId="0"/>
    <xf numFmtId="0" fontId="13" fillId="89" borderId="0"/>
    <xf numFmtId="0" fontId="13" fillId="89" borderId="0"/>
    <xf numFmtId="0" fontId="195" fillId="87" borderId="215"/>
    <xf numFmtId="37" fontId="13" fillId="87" borderId="0">
      <alignment horizontal="right"/>
    </xf>
    <xf numFmtId="0" fontId="196" fillId="0" borderId="0" applyNumberFormat="0" applyFill="0" applyBorder="0" applyAlignment="0" applyProtection="0">
      <alignment vertical="top"/>
      <protection locked="0"/>
    </xf>
    <xf numFmtId="0" fontId="13" fillId="0" borderId="0">
      <alignment vertical="top"/>
    </xf>
    <xf numFmtId="0" fontId="13" fillId="0" borderId="0">
      <alignment vertical="top"/>
    </xf>
    <xf numFmtId="0" fontId="13" fillId="0" borderId="0">
      <alignment vertical="top"/>
    </xf>
    <xf numFmtId="0" fontId="170" fillId="0" borderId="0"/>
    <xf numFmtId="37" fontId="197" fillId="90" borderId="216"/>
    <xf numFmtId="0" fontId="198" fillId="0" borderId="217">
      <alignment horizontal="right"/>
    </xf>
    <xf numFmtId="0" fontId="20" fillId="0" borderId="0"/>
    <xf numFmtId="0" fontId="1" fillId="0" borderId="0"/>
    <xf numFmtId="0" fontId="1" fillId="0" borderId="0"/>
    <xf numFmtId="167" fontId="4" fillId="0" borderId="0" applyFont="0" applyFill="0" applyBorder="0" applyProtection="0">
      <alignment vertical="top"/>
    </xf>
    <xf numFmtId="43" fontId="4" fillId="0" borderId="0" applyFont="0" applyFill="0" applyBorder="0" applyAlignment="0" applyProtection="0"/>
    <xf numFmtId="174" fontId="4" fillId="0" borderId="0" applyFont="0" applyFill="0" applyBorder="0" applyProtection="0">
      <alignment vertical="top"/>
    </xf>
    <xf numFmtId="0" fontId="18" fillId="82" borderId="0" applyNumberFormat="0" applyBorder="0" applyAlignment="0" applyProtection="0"/>
    <xf numFmtId="174" fontId="4" fillId="0" borderId="0" applyFont="0" applyFill="0" applyBorder="0" applyProtection="0">
      <alignment vertical="top"/>
    </xf>
    <xf numFmtId="0" fontId="37" fillId="86" borderId="0" applyNumberFormat="0" applyBorder="0" applyAlignment="0" applyProtection="0"/>
    <xf numFmtId="0" fontId="37" fillId="91"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5" borderId="0" applyNumberFormat="0" applyBorder="0" applyAlignment="0" applyProtection="0"/>
    <xf numFmtId="0" fontId="37" fillId="96" borderId="0" applyNumberFormat="0" applyBorder="0" applyAlignment="0" applyProtection="0"/>
    <xf numFmtId="0" fontId="37" fillId="97" borderId="0" applyNumberFormat="0" applyBorder="0" applyAlignment="0" applyProtection="0"/>
    <xf numFmtId="0" fontId="37" fillId="98" borderId="0" applyNumberFormat="0" applyBorder="0" applyAlignment="0" applyProtection="0"/>
    <xf numFmtId="186" fontId="4" fillId="99" borderId="0" applyNumberFormat="0" applyFont="0" applyBorder="0" applyAlignment="0" applyProtection="0"/>
    <xf numFmtId="0" fontId="4" fillId="100" borderId="0" applyNumberFormat="0" applyFont="0" applyBorder="0" applyAlignment="0" applyProtection="0"/>
    <xf numFmtId="181" fontId="203" fillId="0" borderId="0" applyNumberFormat="0" applyProtection="0">
      <alignment vertical="top"/>
    </xf>
    <xf numFmtId="181" fontId="204" fillId="0" borderId="0" applyNumberFormat="0" applyProtection="0">
      <alignment vertical="top"/>
    </xf>
    <xf numFmtId="181" fontId="13" fillId="87" borderId="0" applyNumberFormat="0" applyProtection="0">
      <alignment vertical="top"/>
    </xf>
    <xf numFmtId="9" fontId="4" fillId="0" borderId="0" applyFont="0" applyFill="0" applyBorder="0" applyAlignment="0" applyProtection="0"/>
    <xf numFmtId="0" fontId="206" fillId="0" borderId="0" applyNumberFormat="0" applyFill="0" applyBorder="0" applyProtection="0">
      <alignment vertical="top"/>
    </xf>
    <xf numFmtId="0" fontId="205" fillId="0" borderId="0" applyNumberFormat="0" applyFill="0" applyBorder="0" applyAlignment="0" applyProtection="0">
      <alignment vertical="top"/>
      <protection locked="0"/>
    </xf>
    <xf numFmtId="175" fontId="13" fillId="0" borderId="0" applyFont="0" applyFill="0" applyBorder="0" applyProtection="0">
      <alignment vertical="top"/>
    </xf>
    <xf numFmtId="176" fontId="13" fillId="0" borderId="0" applyFont="0" applyFill="0" applyBorder="0" applyProtection="0">
      <alignment vertical="top"/>
    </xf>
    <xf numFmtId="169" fontId="13" fillId="0" borderId="0" applyFont="0" applyFill="0" applyBorder="0" applyProtection="0">
      <alignment vertical="top"/>
    </xf>
    <xf numFmtId="0" fontId="199" fillId="0" borderId="0"/>
    <xf numFmtId="0" fontId="200" fillId="0" borderId="0"/>
    <xf numFmtId="0" fontId="201" fillId="0" borderId="0"/>
    <xf numFmtId="187" fontId="17" fillId="0" borderId="0" applyNumberFormat="0" applyFill="0" applyBorder="0" applyProtection="0">
      <alignment vertical="top"/>
    </xf>
    <xf numFmtId="0" fontId="202" fillId="0" borderId="0" applyNumberFormat="0" applyFill="0" applyBorder="0" applyProtection="0">
      <alignment vertical="top"/>
    </xf>
    <xf numFmtId="0" fontId="13" fillId="0" borderId="0"/>
    <xf numFmtId="0" fontId="108" fillId="75" borderId="0" applyNumberFormat="0" applyBorder="0" applyAlignment="0" applyProtection="0"/>
    <xf numFmtId="0" fontId="108" fillId="58" borderId="0" applyNumberFormat="0" applyBorder="0" applyAlignment="0" applyProtection="0"/>
    <xf numFmtId="0" fontId="108" fillId="74" borderId="0" applyNumberFormat="0" applyBorder="0" applyAlignment="0" applyProtection="0"/>
    <xf numFmtId="0" fontId="108" fillId="75" borderId="0" applyNumberFormat="0" applyBorder="0" applyAlignment="0" applyProtection="0"/>
    <xf numFmtId="0" fontId="108" fillId="57" borderId="0" applyNumberFormat="0" applyBorder="0" applyAlignment="0" applyProtection="0"/>
    <xf numFmtId="0" fontId="108" fillId="58" borderId="0" applyNumberFormat="0" applyBorder="0" applyAlignment="0" applyProtection="0"/>
    <xf numFmtId="0" fontId="108" fillId="72" borderId="0" applyNumberFormat="0" applyBorder="0" applyAlignment="0" applyProtection="0"/>
    <xf numFmtId="0" fontId="108" fillId="60" borderId="0" applyNumberFormat="0" applyBorder="0" applyAlignment="0" applyProtection="0"/>
    <xf numFmtId="0" fontId="108" fillId="9" borderId="0" applyNumberFormat="0" applyBorder="0" applyAlignment="0" applyProtection="0"/>
    <xf numFmtId="0" fontId="108" fillId="72" borderId="0" applyNumberFormat="0" applyBorder="0" applyAlignment="0" applyProtection="0"/>
    <xf numFmtId="0" fontId="108" fillId="59" borderId="0" applyNumberFormat="0" applyBorder="0" applyAlignment="0" applyProtection="0"/>
    <xf numFmtId="0" fontId="108" fillId="58" borderId="0" applyNumberFormat="0" applyBorder="0" applyAlignment="0" applyProtection="0"/>
    <xf numFmtId="0" fontId="133" fillId="66" borderId="0" applyNumberFormat="0" applyBorder="0" applyAlignment="0" applyProtection="0"/>
    <xf numFmtId="0" fontId="133" fillId="60" borderId="0" applyNumberFormat="0" applyBorder="0" applyAlignment="0" applyProtection="0"/>
    <xf numFmtId="0" fontId="133" fillId="9" borderId="0" applyNumberFormat="0" applyBorder="0" applyAlignment="0" applyProtection="0"/>
    <xf numFmtId="0" fontId="133" fillId="72" borderId="0" applyNumberFormat="0" applyBorder="0" applyAlignment="0" applyProtection="0"/>
    <xf numFmtId="0" fontId="133" fillId="66" borderId="0" applyNumberFormat="0" applyBorder="0" applyAlignment="0" applyProtection="0"/>
    <xf numFmtId="0" fontId="133" fillId="58" borderId="0" applyNumberFormat="0" applyBorder="0" applyAlignment="0" applyProtection="0"/>
    <xf numFmtId="0" fontId="133" fillId="66" borderId="0" applyNumberFormat="0" applyBorder="0" applyAlignment="0" applyProtection="0"/>
    <xf numFmtId="0" fontId="133" fillId="69" borderId="0" applyNumberFormat="0" applyBorder="0" applyAlignment="0" applyProtection="0"/>
    <xf numFmtId="0" fontId="133" fillId="70" borderId="0" applyNumberFormat="0" applyBorder="0" applyAlignment="0" applyProtection="0"/>
    <xf numFmtId="0" fontId="133" fillId="101" borderId="0" applyNumberFormat="0" applyBorder="0" applyAlignment="0" applyProtection="0"/>
    <xf numFmtId="0" fontId="133" fillId="66" borderId="0" applyNumberFormat="0" applyBorder="0" applyAlignment="0" applyProtection="0"/>
    <xf numFmtId="0" fontId="133" fillId="71" borderId="0" applyNumberFormat="0" applyBorder="0" applyAlignment="0" applyProtection="0"/>
    <xf numFmtId="0" fontId="135" fillId="54" borderId="0" applyNumberFormat="0" applyBorder="0" applyAlignment="0" applyProtection="0"/>
    <xf numFmtId="0" fontId="137" fillId="75" borderId="166" applyNumberFormat="0" applyAlignment="0" applyProtection="0"/>
    <xf numFmtId="0" fontId="138" fillId="73" borderId="167" applyNumberFormat="0" applyAlignment="0" applyProtection="0"/>
    <xf numFmtId="0" fontId="140" fillId="0" borderId="0" applyNumberFormat="0" applyFill="0" applyBorder="0" applyAlignment="0" applyProtection="0"/>
    <xf numFmtId="0" fontId="142" fillId="55" borderId="0" applyNumberFormat="0" applyBorder="0" applyAlignment="0" applyProtection="0"/>
    <xf numFmtId="0" fontId="207" fillId="0" borderId="218" applyNumberFormat="0" applyFill="0" applyAlignment="0" applyProtection="0"/>
    <xf numFmtId="0" fontId="208" fillId="0" borderId="169" applyNumberFormat="0" applyFill="0" applyAlignment="0" applyProtection="0"/>
    <xf numFmtId="0" fontId="209" fillId="0" borderId="219" applyNumberFormat="0" applyFill="0" applyAlignment="0" applyProtection="0"/>
    <xf numFmtId="0" fontId="209" fillId="0" borderId="0" applyNumberFormat="0" applyFill="0" applyBorder="0" applyAlignment="0" applyProtection="0"/>
    <xf numFmtId="0" fontId="150" fillId="58" borderId="166" applyNumberFormat="0" applyAlignment="0" applyProtection="0"/>
    <xf numFmtId="0" fontId="152" fillId="0" borderId="171" applyNumberFormat="0" applyFill="0" applyAlignment="0" applyProtection="0"/>
    <xf numFmtId="0" fontId="154" fillId="9" borderId="0" applyNumberFormat="0" applyBorder="0" applyAlignment="0" applyProtection="0"/>
    <xf numFmtId="0" fontId="156" fillId="75" borderId="173" applyNumberFormat="0" applyAlignment="0" applyProtection="0"/>
    <xf numFmtId="9" fontId="13" fillId="0" borderId="0" applyFont="0" applyFill="0" applyBorder="0" applyAlignment="0" applyProtection="0"/>
    <xf numFmtId="0" fontId="29" fillId="0" borderId="0">
      <alignment vertical="top"/>
    </xf>
    <xf numFmtId="0" fontId="210" fillId="0" borderId="0" applyNumberFormat="0" applyFill="0" applyBorder="0" applyAlignment="0" applyProtection="0"/>
    <xf numFmtId="0" fontId="159" fillId="0" borderId="220" applyNumberFormat="0" applyFill="0" applyAlignment="0" applyProtection="0"/>
    <xf numFmtId="0" fontId="160"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0" fontId="13" fillId="89" borderId="0">
      <alignment vertical="top"/>
    </xf>
    <xf numFmtId="177" fontId="4" fillId="0" borderId="0" applyFont="0" applyFill="0" applyBorder="0" applyProtection="0">
      <alignment vertical="top"/>
    </xf>
    <xf numFmtId="0" fontId="13" fillId="0" borderId="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2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0" fontId="21" fillId="0" borderId="0"/>
    <xf numFmtId="43" fontId="21" fillId="0" borderId="0" applyFont="0" applyFill="0" applyBorder="0" applyAlignment="0" applyProtection="0"/>
    <xf numFmtId="169" fontId="1" fillId="0" borderId="0" applyFont="0" applyFill="0" applyBorder="0" applyProtection="0">
      <alignment vertical="top"/>
    </xf>
    <xf numFmtId="0" fontId="85" fillId="0" borderId="0" applyNumberForma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0" fontId="17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9" fontId="17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7" fontId="1" fillId="0" borderId="0" applyFont="0" applyFill="0" applyBorder="0" applyProtection="0">
      <alignment vertical="top"/>
    </xf>
    <xf numFmtId="43" fontId="1" fillId="0" borderId="0" applyFont="0" applyFill="0" applyBorder="0" applyAlignment="0" applyProtection="0"/>
    <xf numFmtId="43" fontId="21" fillId="0" borderId="0" applyFont="0" applyFill="0" applyBorder="0" applyAlignment="0" applyProtection="0"/>
    <xf numFmtId="169" fontId="1" fillId="0" borderId="0" applyFont="0" applyFill="0" applyBorder="0" applyProtection="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5" fontId="1" fillId="0" borderId="0" applyFont="0" applyFill="0" applyBorder="0" applyProtection="0">
      <alignment vertical="top"/>
    </xf>
    <xf numFmtId="176" fontId="1" fillId="0" borderId="0" applyFont="0" applyFill="0" applyBorder="0" applyProtection="0">
      <alignment vertical="top"/>
    </xf>
    <xf numFmtId="17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167" fontId="1" fillId="0" borderId="0" applyFont="0" applyFill="0" applyBorder="0" applyProtection="0">
      <alignment vertical="top"/>
    </xf>
    <xf numFmtId="0" fontId="1" fillId="0" borderId="0"/>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4"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3" fillId="0" borderId="0" applyFont="0" applyFill="0" applyBorder="0" applyProtection="0">
      <alignment vertical="top"/>
    </xf>
    <xf numFmtId="181" fontId="13" fillId="0" borderId="0" applyFont="0" applyFill="0" applyBorder="0" applyProtection="0">
      <alignment vertical="top"/>
    </xf>
    <xf numFmtId="181" fontId="17" fillId="0" borderId="0" applyFont="0" applyFill="0" applyBorder="0" applyAlignment="0" applyProtection="0"/>
    <xf numFmtId="174" fontId="13" fillId="0" borderId="0" applyFont="0" applyFill="0" applyBorder="0" applyProtection="0">
      <alignment vertical="top"/>
    </xf>
    <xf numFmtId="181" fontId="13" fillId="0" borderId="0" applyFont="0" applyFill="0" applyBorder="0" applyProtection="0">
      <alignment vertical="top"/>
    </xf>
    <xf numFmtId="176" fontId="13" fillId="0" borderId="0" applyFont="0" applyFill="0" applyBorder="0" applyProtection="0">
      <alignment vertical="top"/>
    </xf>
    <xf numFmtId="167" fontId="13" fillId="0" borderId="0" applyFont="0" applyFill="0" applyBorder="0" applyProtection="0">
      <alignment vertical="top"/>
    </xf>
    <xf numFmtId="169" fontId="13" fillId="0" borderId="0" applyFont="0" applyFill="0" applyBorder="0" applyProtection="0">
      <alignment vertical="top"/>
    </xf>
    <xf numFmtId="174" fontId="13" fillId="0" borderId="0" applyFont="0" applyFill="0" applyBorder="0" applyProtection="0">
      <alignment vertical="top"/>
    </xf>
    <xf numFmtId="177" fontId="13" fillId="0" borderId="0" applyFont="0" applyFill="0" applyBorder="0" applyProtection="0">
      <alignment vertical="top"/>
    </xf>
    <xf numFmtId="0" fontId="4" fillId="0" borderId="0"/>
    <xf numFmtId="0" fontId="18" fillId="82" borderId="0" applyNumberFormat="0" applyBorder="0" applyAlignment="0" applyProtection="0"/>
    <xf numFmtId="0" fontId="20" fillId="0" borderId="0"/>
    <xf numFmtId="43" fontId="4" fillId="0" borderId="0" applyFont="0" applyFill="0" applyBorder="0" applyAlignment="0" applyProtection="0"/>
    <xf numFmtId="174" fontId="13" fillId="0" borderId="0" applyFont="0" applyFill="0" applyBorder="0" applyProtection="0">
      <alignment vertical="top"/>
    </xf>
    <xf numFmtId="0" fontId="160" fillId="0" borderId="0" applyNumberFormat="0" applyFill="0" applyBorder="0" applyAlignment="0" applyProtection="0"/>
    <xf numFmtId="0" fontId="13" fillId="0" borderId="0"/>
    <xf numFmtId="43" fontId="13" fillId="0" borderId="0" applyFont="0" applyFill="0" applyBorder="0" applyAlignment="0" applyProtection="0"/>
    <xf numFmtId="0" fontId="13" fillId="0" borderId="0">
      <alignment vertical="top"/>
    </xf>
    <xf numFmtId="9" fontId="13" fillId="0" borderId="0" applyFont="0" applyFill="0" applyBorder="0" applyAlignment="0" applyProtection="0"/>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177" fontId="4"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9"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6"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7" fontId="1" fillId="0" borderId="0" applyFont="0" applyFill="0" applyBorder="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137" fillId="75" borderId="166" applyNumberFormat="0" applyAlignment="0" applyProtection="0"/>
    <xf numFmtId="0" fontId="150" fillId="58" borderId="166" applyNumberFormat="0" applyAlignment="0" applyProtection="0"/>
    <xf numFmtId="0" fontId="1" fillId="0" borderId="0"/>
  </cellStyleXfs>
  <cellXfs count="1976">
    <xf numFmtId="167" fontId="0" fillId="0" borderId="0" xfId="0">
      <alignment vertical="top"/>
    </xf>
    <xf numFmtId="167" fontId="0" fillId="2" borderId="0" xfId="0" applyFill="1">
      <alignment vertical="top"/>
    </xf>
    <xf numFmtId="0" fontId="6" fillId="3" borderId="0" xfId="2" applyFont="1" applyFill="1" applyBorder="1" applyAlignment="1">
      <alignment vertical="center"/>
    </xf>
    <xf numFmtId="0" fontId="6" fillId="3" borderId="0" xfId="2" applyFont="1" applyFill="1" applyBorder="1" applyAlignment="1">
      <alignment horizontal="left" vertical="center"/>
    </xf>
    <xf numFmtId="0" fontId="1" fillId="2" borderId="0" xfId="2" applyFill="1" applyAlignment="1">
      <alignment vertical="center"/>
    </xf>
    <xf numFmtId="0" fontId="8" fillId="4" borderId="3" xfId="2" applyFont="1" applyFill="1" applyBorder="1" applyAlignment="1">
      <alignment horizontal="center" vertical="center" wrapText="1"/>
    </xf>
    <xf numFmtId="0" fontId="8" fillId="4" borderId="3" xfId="2" applyFont="1" applyFill="1" applyBorder="1" applyAlignment="1">
      <alignment horizontal="center" vertical="center"/>
    </xf>
    <xf numFmtId="0" fontId="8" fillId="4" borderId="4" xfId="2" applyFont="1" applyFill="1" applyBorder="1" applyAlignment="1">
      <alignment horizontal="center" vertical="center"/>
    </xf>
    <xf numFmtId="0" fontId="8" fillId="4" borderId="1" xfId="2"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4" borderId="7" xfId="2" applyFont="1" applyFill="1" applyBorder="1" applyAlignment="1">
      <alignment horizontal="center" vertical="center"/>
    </xf>
    <xf numFmtId="0" fontId="8" fillId="4" borderId="4" xfId="2" applyFont="1" applyFill="1" applyBorder="1" applyAlignment="1">
      <alignment vertical="center"/>
    </xf>
    <xf numFmtId="0" fontId="10" fillId="0" borderId="8" xfId="2" applyFont="1" applyBorder="1" applyAlignment="1">
      <alignment horizontal="center" vertical="center"/>
    </xf>
    <xf numFmtId="0" fontId="4" fillId="0" borderId="9" xfId="2" applyFont="1" applyBorder="1" applyAlignment="1">
      <alignment vertical="center"/>
    </xf>
    <xf numFmtId="0" fontId="11" fillId="0" borderId="9" xfId="2" applyFont="1" applyBorder="1" applyAlignment="1">
      <alignment horizontal="center" vertical="center"/>
    </xf>
    <xf numFmtId="0" fontId="11" fillId="0" borderId="10" xfId="2" applyFont="1" applyBorder="1" applyAlignment="1">
      <alignment horizontal="center" vertical="center"/>
    </xf>
    <xf numFmtId="164" fontId="10" fillId="6" borderId="9" xfId="2" applyNumberFormat="1" applyFont="1" applyFill="1" applyBorder="1" applyAlignment="1">
      <alignment vertical="center"/>
    </xf>
    <xf numFmtId="164" fontId="10" fillId="6" borderId="10" xfId="2" applyNumberFormat="1" applyFont="1" applyFill="1" applyBorder="1" applyAlignment="1">
      <alignment vertical="center"/>
    </xf>
    <xf numFmtId="0" fontId="10" fillId="0" borderId="11" xfId="2" applyFont="1" applyBorder="1" applyAlignment="1">
      <alignment horizontal="center" vertical="center"/>
    </xf>
    <xf numFmtId="164" fontId="10" fillId="6" borderId="15" xfId="2" applyNumberFormat="1" applyFont="1" applyFill="1" applyBorder="1" applyAlignment="1">
      <alignment vertical="center"/>
    </xf>
    <xf numFmtId="164" fontId="10" fillId="6" borderId="16" xfId="2" applyNumberFormat="1" applyFont="1" applyFill="1" applyBorder="1" applyAlignment="1">
      <alignment vertical="center"/>
    </xf>
    <xf numFmtId="164" fontId="10" fillId="2" borderId="16" xfId="2" applyNumberFormat="1" applyFont="1" applyFill="1" applyBorder="1" applyAlignment="1">
      <alignment vertical="center"/>
    </xf>
    <xf numFmtId="0" fontId="10" fillId="0" borderId="17" xfId="2" applyFont="1" applyBorder="1" applyAlignment="1">
      <alignment horizontal="center" vertical="center"/>
    </xf>
    <xf numFmtId="0" fontId="4" fillId="0" borderId="18" xfId="2" applyFont="1" applyBorder="1" applyAlignment="1">
      <alignment vertical="center"/>
    </xf>
    <xf numFmtId="0" fontId="11" fillId="0" borderId="18" xfId="2" applyFont="1" applyBorder="1" applyAlignment="1">
      <alignment horizontal="center" vertical="center"/>
    </xf>
    <xf numFmtId="0" fontId="11" fillId="0" borderId="19" xfId="2" applyFont="1" applyBorder="1" applyAlignment="1">
      <alignment horizontal="center" vertical="center"/>
    </xf>
    <xf numFmtId="164" fontId="10" fillId="6" borderId="18" xfId="2" applyNumberFormat="1" applyFont="1" applyFill="1" applyBorder="1" applyAlignment="1">
      <alignment vertical="center"/>
    </xf>
    <xf numFmtId="164" fontId="10" fillId="6" borderId="19" xfId="2" applyNumberFormat="1" applyFont="1" applyFill="1" applyBorder="1" applyAlignment="1">
      <alignment vertical="center"/>
    </xf>
    <xf numFmtId="0" fontId="10" fillId="2" borderId="0" xfId="2" applyFont="1" applyFill="1" applyAlignment="1">
      <alignment vertical="center"/>
    </xf>
    <xf numFmtId="0" fontId="10" fillId="2" borderId="0" xfId="2" applyFont="1" applyFill="1" applyBorder="1" applyAlignment="1">
      <alignment vertical="center"/>
    </xf>
    <xf numFmtId="0" fontId="8" fillId="4" borderId="21" xfId="2" applyFont="1" applyFill="1" applyBorder="1" applyAlignment="1">
      <alignment horizontal="center" vertical="center"/>
    </xf>
    <xf numFmtId="0" fontId="8" fillId="4" borderId="22" xfId="2" applyFont="1" applyFill="1" applyBorder="1" applyAlignment="1">
      <alignment vertical="center"/>
    </xf>
    <xf numFmtId="0" fontId="10" fillId="0" borderId="14" xfId="2" applyFont="1" applyBorder="1" applyAlignment="1">
      <alignment horizontal="center" vertical="center"/>
    </xf>
    <xf numFmtId="0" fontId="4" fillId="0" borderId="15" xfId="2" applyFont="1" applyBorder="1" applyAlignment="1">
      <alignment vertical="center"/>
    </xf>
    <xf numFmtId="0" fontId="11" fillId="0" borderId="15" xfId="2" applyFont="1" applyBorder="1" applyAlignment="1">
      <alignment horizontal="center" vertical="center"/>
    </xf>
    <xf numFmtId="0" fontId="11" fillId="0" borderId="16" xfId="2" applyFont="1" applyBorder="1" applyAlignment="1">
      <alignment horizontal="center" vertical="center"/>
    </xf>
    <xf numFmtId="164" fontId="10" fillId="6" borderId="8" xfId="2" applyNumberFormat="1" applyFont="1" applyFill="1" applyBorder="1" applyAlignment="1">
      <alignment vertical="center"/>
    </xf>
    <xf numFmtId="164" fontId="10" fillId="6" borderId="14" xfId="2" applyNumberFormat="1" applyFont="1" applyFill="1" applyBorder="1" applyAlignment="1">
      <alignment vertical="center"/>
    </xf>
    <xf numFmtId="0" fontId="11" fillId="0" borderId="30" xfId="2" applyFont="1" applyBorder="1" applyAlignment="1">
      <alignment horizontal="center" vertical="center"/>
    </xf>
    <xf numFmtId="164" fontId="10" fillId="6" borderId="17" xfId="2" applyNumberFormat="1" applyFont="1" applyFill="1" applyBorder="1" applyAlignment="1">
      <alignment vertical="center"/>
    </xf>
    <xf numFmtId="164" fontId="10" fillId="2" borderId="17" xfId="2" applyNumberFormat="1" applyFont="1" applyFill="1" applyBorder="1" applyAlignment="1">
      <alignment vertical="center"/>
    </xf>
    <xf numFmtId="0" fontId="14" fillId="2" borderId="0" xfId="4" applyFont="1" applyFill="1" applyAlignment="1">
      <alignment vertical="center"/>
    </xf>
    <xf numFmtId="0" fontId="13" fillId="2" borderId="0" xfId="4" applyFont="1" applyFill="1" applyAlignment="1">
      <alignment vertical="center"/>
    </xf>
    <xf numFmtId="0" fontId="13" fillId="2" borderId="0" xfId="4" applyFont="1" applyFill="1" applyBorder="1" applyAlignment="1">
      <alignment vertical="center"/>
    </xf>
    <xf numFmtId="167" fontId="0" fillId="0" borderId="0" xfId="0" applyFill="1" applyBorder="1">
      <alignment vertical="top"/>
    </xf>
    <xf numFmtId="0" fontId="4" fillId="5" borderId="15" xfId="2" applyFont="1" applyFill="1" applyBorder="1" applyAlignment="1">
      <alignment horizontal="center" vertical="center"/>
    </xf>
    <xf numFmtId="0" fontId="4" fillId="2" borderId="0" xfId="2" applyFont="1" applyFill="1" applyBorder="1" applyAlignment="1">
      <alignment horizontal="left" vertical="center"/>
    </xf>
    <xf numFmtId="0" fontId="4" fillId="7" borderId="15" xfId="2" applyFont="1" applyFill="1" applyBorder="1" applyAlignment="1">
      <alignment horizontal="center" vertical="center"/>
    </xf>
    <xf numFmtId="0" fontId="4" fillId="6" borderId="15" xfId="2" applyFont="1" applyFill="1" applyBorder="1" applyAlignment="1">
      <alignment horizontal="center" vertical="center"/>
    </xf>
    <xf numFmtId="0" fontId="13" fillId="2" borderId="0" xfId="4" applyFill="1" applyAlignment="1">
      <alignment vertical="center"/>
    </xf>
    <xf numFmtId="0" fontId="5" fillId="2" borderId="0" xfId="3" applyNumberFormat="1" applyFont="1" applyFill="1" applyBorder="1" applyAlignment="1" applyProtection="1">
      <alignment vertical="center"/>
    </xf>
    <xf numFmtId="0" fontId="15" fillId="2" borderId="0" xfId="5" applyFont="1" applyFill="1" applyBorder="1" applyAlignment="1" applyProtection="1">
      <alignment horizontal="left" vertical="center"/>
    </xf>
    <xf numFmtId="0" fontId="15" fillId="2" borderId="0" xfId="5" applyFont="1" applyFill="1" applyBorder="1" applyAlignment="1" applyProtection="1">
      <alignment vertical="center"/>
    </xf>
    <xf numFmtId="0" fontId="13" fillId="2" borderId="0" xfId="5" applyFont="1" applyFill="1" applyAlignment="1" applyProtection="1">
      <alignment horizontal="left" vertical="center"/>
    </xf>
    <xf numFmtId="0" fontId="1" fillId="2" borderId="0" xfId="3" applyFill="1" applyProtection="1"/>
    <xf numFmtId="0" fontId="11" fillId="0" borderId="35" xfId="2" applyFont="1" applyBorder="1" applyAlignment="1">
      <alignment horizontal="center" vertical="center"/>
    </xf>
    <xf numFmtId="0" fontId="13" fillId="0" borderId="15" xfId="3" applyFont="1" applyBorder="1" applyAlignment="1">
      <alignment vertical="center"/>
    </xf>
    <xf numFmtId="164" fontId="10" fillId="2" borderId="8" xfId="2" applyNumberFormat="1" applyFont="1" applyFill="1" applyBorder="1" applyAlignment="1">
      <alignment vertical="center"/>
    </xf>
    <xf numFmtId="164" fontId="10" fillId="2" borderId="14" xfId="2" applyNumberFormat="1" applyFont="1" applyFill="1" applyBorder="1" applyAlignment="1">
      <alignment vertical="center"/>
    </xf>
    <xf numFmtId="0" fontId="6" fillId="3" borderId="0" xfId="3" applyFont="1" applyFill="1" applyBorder="1" applyAlignment="1">
      <alignment horizontal="right" vertical="center"/>
    </xf>
    <xf numFmtId="0" fontId="8" fillId="4" borderId="3" xfId="3" applyFont="1" applyFill="1" applyBorder="1" applyAlignment="1">
      <alignment horizontal="center" vertical="center" wrapText="1"/>
    </xf>
    <xf numFmtId="0" fontId="8" fillId="4" borderId="3" xfId="3" applyFont="1" applyFill="1" applyBorder="1" applyAlignment="1">
      <alignment horizontal="center" vertical="center"/>
    </xf>
    <xf numFmtId="0" fontId="8" fillId="4" borderId="38" xfId="3" applyFont="1" applyFill="1" applyBorder="1" applyAlignment="1">
      <alignment horizontal="center" vertical="center"/>
    </xf>
    <xf numFmtId="0" fontId="8" fillId="4" borderId="4" xfId="3" applyFont="1" applyFill="1" applyBorder="1" applyAlignment="1">
      <alignment horizontal="center" vertical="center"/>
    </xf>
    <xf numFmtId="0" fontId="11" fillId="0" borderId="30" xfId="3" applyFont="1" applyBorder="1" applyAlignment="1">
      <alignment horizontal="center" vertical="center"/>
    </xf>
    <xf numFmtId="164" fontId="12" fillId="2" borderId="10" xfId="3" applyNumberFormat="1" applyFont="1" applyFill="1" applyBorder="1" applyAlignment="1">
      <alignment horizontal="center" vertical="center"/>
    </xf>
    <xf numFmtId="0" fontId="11" fillId="0" borderId="27" xfId="3" applyFont="1" applyBorder="1" applyAlignment="1">
      <alignment horizontal="center" vertical="center"/>
    </xf>
    <xf numFmtId="164" fontId="10" fillId="2" borderId="16" xfId="3" applyNumberFormat="1" applyFont="1" applyFill="1" applyBorder="1" applyAlignment="1">
      <alignment vertical="center"/>
    </xf>
    <xf numFmtId="0" fontId="11" fillId="0" borderId="49" xfId="3" applyFont="1" applyBorder="1" applyAlignment="1">
      <alignment horizontal="center" vertical="center"/>
    </xf>
    <xf numFmtId="0" fontId="11" fillId="0" borderId="55" xfId="3" applyFont="1" applyBorder="1" applyAlignment="1">
      <alignment horizontal="center" vertical="center"/>
    </xf>
    <xf numFmtId="0" fontId="11" fillId="0" borderId="18" xfId="3" applyFont="1" applyBorder="1" applyAlignment="1">
      <alignment horizontal="center" vertical="center"/>
    </xf>
    <xf numFmtId="0" fontId="13" fillId="8" borderId="0" xfId="4" applyFill="1" applyAlignment="1">
      <alignment vertical="center"/>
    </xf>
    <xf numFmtId="0" fontId="13" fillId="0" borderId="0" xfId="4" applyFill="1" applyAlignment="1">
      <alignment vertical="center"/>
    </xf>
    <xf numFmtId="167" fontId="0" fillId="0" borderId="0" xfId="0" applyFill="1">
      <alignment vertical="top"/>
    </xf>
    <xf numFmtId="0" fontId="13" fillId="0" borderId="0" xfId="5" applyFont="1" applyFill="1" applyAlignment="1" applyProtection="1">
      <alignment vertical="center"/>
    </xf>
    <xf numFmtId="0" fontId="14" fillId="0" borderId="8" xfId="5" applyFont="1" applyFill="1" applyBorder="1" applyAlignment="1" applyProtection="1">
      <alignment horizontal="center" vertical="top"/>
    </xf>
    <xf numFmtId="0" fontId="13" fillId="0" borderId="14" xfId="5" applyNumberFormat="1" applyFont="1" applyFill="1" applyBorder="1" applyAlignment="1" applyProtection="1">
      <alignment horizontal="center" vertical="top"/>
    </xf>
    <xf numFmtId="0" fontId="13" fillId="0" borderId="17" xfId="5" applyNumberFormat="1" applyFont="1" applyFill="1" applyBorder="1" applyAlignment="1" applyProtection="1">
      <alignment horizontal="center" vertical="top"/>
    </xf>
    <xf numFmtId="0" fontId="6" fillId="3" borderId="0" xfId="3" applyFont="1" applyFill="1" applyBorder="1" applyAlignment="1">
      <alignment horizontal="left" vertical="center"/>
    </xf>
    <xf numFmtId="0" fontId="8" fillId="4" borderId="4" xfId="3" applyFont="1" applyFill="1" applyBorder="1" applyAlignment="1">
      <alignment horizontal="center" vertical="center" wrapText="1"/>
    </xf>
    <xf numFmtId="164" fontId="10" fillId="2" borderId="8" xfId="3" applyNumberFormat="1" applyFont="1" applyFill="1" applyBorder="1" applyAlignment="1">
      <alignment vertical="center"/>
    </xf>
    <xf numFmtId="164" fontId="10" fillId="2" borderId="10" xfId="3" applyNumberFormat="1" applyFont="1" applyFill="1" applyBorder="1" applyAlignment="1">
      <alignment vertical="center"/>
    </xf>
    <xf numFmtId="164" fontId="10" fillId="2" borderId="54" xfId="3" applyNumberFormat="1" applyFont="1" applyFill="1" applyBorder="1" applyAlignment="1">
      <alignment vertical="center"/>
    </xf>
    <xf numFmtId="164" fontId="10" fillId="2" borderId="50" xfId="3" applyNumberFormat="1" applyFont="1" applyFill="1" applyBorder="1" applyAlignment="1">
      <alignment vertical="center"/>
    </xf>
    <xf numFmtId="0" fontId="11" fillId="0" borderId="35" xfId="3" applyFont="1" applyBorder="1" applyAlignment="1">
      <alignment horizontal="center" vertical="center"/>
    </xf>
    <xf numFmtId="164" fontId="10" fillId="2" borderId="17" xfId="3" applyNumberFormat="1" applyFont="1" applyFill="1" applyBorder="1" applyAlignment="1">
      <alignment vertical="center"/>
    </xf>
    <xf numFmtId="164" fontId="10" fillId="2" borderId="19" xfId="3" applyNumberFormat="1" applyFont="1" applyFill="1" applyBorder="1" applyAlignment="1">
      <alignment vertical="center"/>
    </xf>
    <xf numFmtId="0" fontId="10" fillId="2" borderId="0" xfId="3" applyFont="1" applyFill="1" applyAlignment="1">
      <alignment vertical="center"/>
    </xf>
    <xf numFmtId="0" fontId="10" fillId="2" borderId="0" xfId="3" applyFont="1" applyFill="1" applyBorder="1" applyAlignment="1">
      <alignment vertical="center"/>
    </xf>
    <xf numFmtId="164" fontId="10" fillId="2" borderId="14" xfId="3" applyNumberFormat="1" applyFont="1" applyFill="1" applyBorder="1" applyAlignment="1">
      <alignment vertical="center"/>
    </xf>
    <xf numFmtId="0" fontId="11" fillId="0" borderId="56" xfId="3" applyFont="1" applyBorder="1" applyAlignment="1">
      <alignment horizontal="center" vertical="center"/>
    </xf>
    <xf numFmtId="0" fontId="13" fillId="2" borderId="0" xfId="4" applyFill="1" applyBorder="1" applyAlignment="1">
      <alignment vertical="center"/>
    </xf>
    <xf numFmtId="49" fontId="13" fillId="2" borderId="0" xfId="3" applyNumberFormat="1" applyFont="1" applyFill="1" applyBorder="1" applyAlignment="1" applyProtection="1">
      <alignment vertical="top" wrapText="1"/>
    </xf>
    <xf numFmtId="0" fontId="14" fillId="2" borderId="0" xfId="5" applyFont="1" applyFill="1" applyBorder="1" applyAlignment="1" applyProtection="1">
      <alignment vertical="top"/>
    </xf>
    <xf numFmtId="49" fontId="13" fillId="2" borderId="0" xfId="5" applyNumberFormat="1" applyFont="1" applyFill="1" applyBorder="1" applyAlignment="1" applyProtection="1">
      <alignment vertical="top" wrapText="1"/>
    </xf>
    <xf numFmtId="0" fontId="13" fillId="0" borderId="54" xfId="5" applyNumberFormat="1" applyFont="1" applyFill="1" applyBorder="1" applyAlignment="1" applyProtection="1">
      <alignment horizontal="center" vertical="top"/>
    </xf>
    <xf numFmtId="0" fontId="8" fillId="4" borderId="2" xfId="2" applyFont="1" applyFill="1" applyBorder="1" applyAlignment="1">
      <alignment horizontal="center" vertical="center"/>
    </xf>
    <xf numFmtId="167" fontId="10" fillId="2" borderId="0" xfId="0" applyFont="1" applyFill="1">
      <alignment vertical="top"/>
    </xf>
    <xf numFmtId="0" fontId="8" fillId="4" borderId="25" xfId="2" applyFont="1" applyFill="1" applyBorder="1" applyAlignment="1">
      <alignment horizontal="center" vertical="center" wrapText="1"/>
    </xf>
    <xf numFmtId="167" fontId="0" fillId="2" borderId="0" xfId="0" applyFill="1" applyBorder="1">
      <alignment vertical="top"/>
    </xf>
    <xf numFmtId="164" fontId="10" fillId="6" borderId="8" xfId="3" applyNumberFormat="1" applyFont="1" applyFill="1" applyBorder="1" applyAlignment="1">
      <alignment vertical="center"/>
    </xf>
    <xf numFmtId="164" fontId="10" fillId="6" borderId="9" xfId="3" applyNumberFormat="1" applyFont="1" applyFill="1" applyBorder="1" applyAlignment="1">
      <alignment vertical="center"/>
    </xf>
    <xf numFmtId="164" fontId="10" fillId="6" borderId="14" xfId="3" applyNumberFormat="1" applyFont="1" applyFill="1" applyBorder="1" applyAlignment="1">
      <alignment vertical="center"/>
    </xf>
    <xf numFmtId="164" fontId="10" fillId="6" borderId="15" xfId="3" applyNumberFormat="1" applyFont="1" applyFill="1" applyBorder="1" applyAlignment="1">
      <alignment vertical="center"/>
    </xf>
    <xf numFmtId="0" fontId="13" fillId="0" borderId="12" xfId="2" applyFont="1" applyBorder="1" applyAlignment="1">
      <alignment vertical="center"/>
    </xf>
    <xf numFmtId="164" fontId="10" fillId="6" borderId="7" xfId="3" applyNumberFormat="1" applyFont="1" applyFill="1" applyBorder="1" applyAlignment="1">
      <alignment vertical="center"/>
    </xf>
    <xf numFmtId="164" fontId="10" fillId="6" borderId="3" xfId="3" applyNumberFormat="1" applyFont="1" applyFill="1" applyBorder="1" applyAlignment="1">
      <alignment vertical="center"/>
    </xf>
    <xf numFmtId="164" fontId="10" fillId="6" borderId="4" xfId="3" applyNumberFormat="1" applyFont="1" applyFill="1" applyBorder="1" applyAlignment="1">
      <alignment vertical="center"/>
    </xf>
    <xf numFmtId="0" fontId="1" fillId="2" borderId="0" xfId="2" applyFill="1" applyBorder="1" applyAlignment="1">
      <alignment vertical="center"/>
    </xf>
    <xf numFmtId="164" fontId="4" fillId="2" borderId="16" xfId="2" applyNumberFormat="1" applyFont="1" applyFill="1" applyBorder="1" applyAlignment="1">
      <alignment vertical="center"/>
    </xf>
    <xf numFmtId="164" fontId="10" fillId="2" borderId="10" xfId="2" applyNumberFormat="1" applyFont="1" applyFill="1" applyBorder="1" applyAlignment="1">
      <alignment horizontal="left" vertical="center"/>
    </xf>
    <xf numFmtId="164" fontId="10" fillId="6" borderId="18" xfId="3" applyNumberFormat="1" applyFont="1" applyFill="1" applyBorder="1" applyAlignment="1">
      <alignment vertical="center"/>
    </xf>
    <xf numFmtId="164" fontId="10" fillId="2" borderId="19" xfId="2" applyNumberFormat="1" applyFont="1" applyFill="1" applyBorder="1" applyAlignment="1">
      <alignment horizontal="left" vertical="center"/>
    </xf>
    <xf numFmtId="0" fontId="14" fillId="0" borderId="0" xfId="4" applyFont="1" applyFill="1" applyAlignment="1">
      <alignment vertical="center"/>
    </xf>
    <xf numFmtId="0" fontId="4" fillId="5" borderId="15" xfId="3" applyFont="1" applyFill="1" applyBorder="1" applyAlignment="1">
      <alignment horizontal="center" vertical="center"/>
    </xf>
    <xf numFmtId="0" fontId="4" fillId="2" borderId="0" xfId="3" applyFont="1" applyFill="1" applyBorder="1" applyAlignment="1">
      <alignment horizontal="left" vertical="center"/>
    </xf>
    <xf numFmtId="0" fontId="4" fillId="7" borderId="15" xfId="3" applyFont="1" applyFill="1" applyBorder="1" applyAlignment="1">
      <alignment horizontal="center" vertical="center"/>
    </xf>
    <xf numFmtId="0" fontId="4" fillId="6" borderId="15" xfId="3" applyFont="1" applyFill="1" applyBorder="1" applyAlignment="1">
      <alignment horizontal="center" vertical="center"/>
    </xf>
    <xf numFmtId="0" fontId="13" fillId="0" borderId="14" xfId="5" applyNumberFormat="1" applyFont="1" applyFill="1" applyBorder="1" applyAlignment="1" applyProtection="1">
      <alignment horizontal="center" vertical="top" wrapText="1"/>
    </xf>
    <xf numFmtId="0" fontId="10" fillId="0" borderId="8" xfId="3" applyFont="1" applyBorder="1" applyAlignment="1">
      <alignment horizontal="center" vertical="center"/>
    </xf>
    <xf numFmtId="0" fontId="11" fillId="0" borderId="2" xfId="3" applyFont="1" applyBorder="1" applyAlignment="1">
      <alignment horizontal="center" vertical="center"/>
    </xf>
    <xf numFmtId="0" fontId="10" fillId="2" borderId="19" xfId="3" applyFont="1" applyFill="1" applyBorder="1" applyAlignment="1">
      <alignment vertical="center"/>
    </xf>
    <xf numFmtId="0" fontId="13" fillId="2" borderId="0" xfId="5" applyFont="1" applyFill="1" applyAlignment="1">
      <alignment vertical="center"/>
    </xf>
    <xf numFmtId="0" fontId="14" fillId="2" borderId="0" xfId="5" applyFont="1" applyFill="1" applyAlignment="1">
      <alignment vertical="center"/>
    </xf>
    <xf numFmtId="0" fontId="8" fillId="2" borderId="0" xfId="3" applyFont="1" applyFill="1" applyBorder="1" applyAlignment="1">
      <alignment horizontal="center" vertical="center"/>
    </xf>
    <xf numFmtId="167" fontId="10" fillId="2" borderId="10" xfId="0" applyFont="1" applyFill="1" applyBorder="1">
      <alignment vertical="top"/>
    </xf>
    <xf numFmtId="167" fontId="10" fillId="2" borderId="16" xfId="0" applyFont="1" applyFill="1" applyBorder="1">
      <alignment vertical="top"/>
    </xf>
    <xf numFmtId="167" fontId="10" fillId="2" borderId="19" xfId="0" applyFont="1" applyFill="1" applyBorder="1">
      <alignment vertical="top"/>
    </xf>
    <xf numFmtId="167" fontId="10" fillId="2" borderId="0" xfId="0" applyFont="1" applyFill="1" applyBorder="1">
      <alignment vertical="top"/>
    </xf>
    <xf numFmtId="0" fontId="10" fillId="0" borderId="33" xfId="3" applyFont="1" applyBorder="1" applyAlignment="1">
      <alignment horizontal="center" vertical="center"/>
    </xf>
    <xf numFmtId="0" fontId="10" fillId="2" borderId="8" xfId="3" applyFont="1" applyFill="1" applyBorder="1" applyAlignment="1">
      <alignment vertical="center"/>
    </xf>
    <xf numFmtId="0" fontId="10" fillId="2" borderId="10" xfId="3" applyFont="1" applyFill="1" applyBorder="1" applyAlignment="1">
      <alignment vertical="center"/>
    </xf>
    <xf numFmtId="0" fontId="10" fillId="2" borderId="17" xfId="3" applyFont="1" applyFill="1" applyBorder="1" applyAlignment="1">
      <alignment vertical="center"/>
    </xf>
    <xf numFmtId="164" fontId="10" fillId="2" borderId="0" xfId="3" applyNumberFormat="1" applyFont="1" applyFill="1" applyBorder="1" applyAlignment="1">
      <alignment vertical="center"/>
    </xf>
    <xf numFmtId="0" fontId="10" fillId="2" borderId="7" xfId="3" applyFont="1" applyFill="1" applyBorder="1" applyAlignment="1">
      <alignment vertical="center"/>
    </xf>
    <xf numFmtId="0" fontId="10" fillId="2" borderId="4" xfId="3" applyFont="1" applyFill="1" applyBorder="1" applyAlignment="1">
      <alignment vertical="center"/>
    </xf>
    <xf numFmtId="0" fontId="8" fillId="4" borderId="6" xfId="3" applyFont="1" applyFill="1" applyBorder="1" applyAlignment="1">
      <alignment horizontal="center" vertical="center" wrapText="1"/>
    </xf>
    <xf numFmtId="167" fontId="0" fillId="2" borderId="0" xfId="0" applyFill="1" applyAlignment="1">
      <alignment horizontal="left"/>
    </xf>
    <xf numFmtId="0" fontId="13" fillId="0" borderId="9" xfId="3" applyFont="1" applyBorder="1" applyAlignment="1">
      <alignment vertical="center"/>
    </xf>
    <xf numFmtId="164" fontId="12" fillId="2" borderId="8" xfId="3" applyNumberFormat="1" applyFont="1" applyFill="1" applyBorder="1" applyAlignment="1">
      <alignment horizontal="center" vertical="center"/>
    </xf>
    <xf numFmtId="0" fontId="13" fillId="0" borderId="56" xfId="3" applyFont="1" applyBorder="1" applyAlignment="1">
      <alignment vertical="center"/>
    </xf>
    <xf numFmtId="0" fontId="11" fillId="0" borderId="39" xfId="3" applyFont="1" applyBorder="1" applyAlignment="1">
      <alignment horizontal="center" vertical="center"/>
    </xf>
    <xf numFmtId="0" fontId="13" fillId="0" borderId="29" xfId="3" applyFont="1" applyBorder="1" applyAlignment="1">
      <alignment vertical="center"/>
    </xf>
    <xf numFmtId="0" fontId="11" fillId="0" borderId="29" xfId="3" applyFont="1" applyBorder="1" applyAlignment="1">
      <alignment horizontal="center" vertical="center"/>
    </xf>
    <xf numFmtId="0" fontId="10" fillId="2" borderId="33" xfId="3" applyFont="1" applyFill="1" applyBorder="1" applyAlignment="1">
      <alignment vertical="center"/>
    </xf>
    <xf numFmtId="0" fontId="10" fillId="2" borderId="36" xfId="3" applyFont="1" applyFill="1" applyBorder="1" applyAlignment="1">
      <alignment vertical="center"/>
    </xf>
    <xf numFmtId="0" fontId="13" fillId="0" borderId="54" xfId="5" applyNumberFormat="1" applyFont="1" applyFill="1" applyBorder="1" applyAlignment="1" applyProtection="1">
      <alignment horizontal="center" vertical="top" wrapText="1"/>
    </xf>
    <xf numFmtId="0" fontId="8" fillId="2" borderId="0" xfId="3" applyFont="1" applyFill="1" applyBorder="1" applyAlignment="1">
      <alignment horizontal="center" vertical="center" wrapText="1"/>
    </xf>
    <xf numFmtId="0" fontId="8" fillId="2" borderId="0" xfId="2" applyFont="1" applyFill="1" applyBorder="1" applyAlignment="1">
      <alignment horizontal="center" vertical="center" wrapText="1"/>
    </xf>
    <xf numFmtId="0" fontId="6" fillId="3" borderId="0" xfId="12" applyFont="1" applyFill="1" applyBorder="1" applyAlignment="1">
      <alignment vertical="center"/>
    </xf>
    <xf numFmtId="0" fontId="6" fillId="3" borderId="0" xfId="12" applyFont="1" applyFill="1" applyBorder="1" applyAlignment="1">
      <alignment horizontal="right" vertical="center"/>
    </xf>
    <xf numFmtId="0" fontId="1" fillId="2" borderId="0" xfId="12" applyFill="1" applyAlignment="1">
      <alignment vertical="center"/>
    </xf>
    <xf numFmtId="0" fontId="1" fillId="2" borderId="0" xfId="12" applyFill="1" applyBorder="1" applyAlignment="1">
      <alignment vertical="center"/>
    </xf>
    <xf numFmtId="0" fontId="8" fillId="4" borderId="3" xfId="12" applyFont="1" applyFill="1" applyBorder="1" applyAlignment="1">
      <alignment horizontal="center" vertical="center" wrapText="1"/>
    </xf>
    <xf numFmtId="0" fontId="8" fillId="4" borderId="3" xfId="12" applyFont="1" applyFill="1" applyBorder="1" applyAlignment="1">
      <alignment horizontal="center" vertical="center"/>
    </xf>
    <xf numFmtId="0" fontId="8" fillId="4" borderId="4" xfId="12" applyFont="1" applyFill="1" applyBorder="1" applyAlignment="1">
      <alignment horizontal="center" vertical="center"/>
    </xf>
    <xf numFmtId="0" fontId="8" fillId="4" borderId="2" xfId="12" applyFont="1" applyFill="1" applyBorder="1" applyAlignment="1">
      <alignment horizontal="center" vertical="center"/>
    </xf>
    <xf numFmtId="0" fontId="8" fillId="2" borderId="0" xfId="12" applyFont="1" applyFill="1" applyBorder="1" applyAlignment="1">
      <alignment horizontal="center" vertical="center"/>
    </xf>
    <xf numFmtId="0" fontId="8" fillId="4" borderId="4" xfId="12" applyFont="1" applyFill="1" applyBorder="1" applyAlignment="1">
      <alignment horizontal="center" vertical="center" wrapText="1"/>
    </xf>
    <xf numFmtId="0" fontId="8" fillId="4" borderId="7" xfId="12" applyFont="1" applyFill="1" applyBorder="1" applyAlignment="1">
      <alignment horizontal="center" vertical="center"/>
    </xf>
    <xf numFmtId="0" fontId="8" fillId="4" borderId="4" xfId="12" applyFont="1" applyFill="1" applyBorder="1" applyAlignment="1">
      <alignment vertical="center"/>
    </xf>
    <xf numFmtId="0" fontId="10" fillId="0" borderId="8" xfId="12" applyFont="1" applyBorder="1" applyAlignment="1">
      <alignment horizontal="center" vertical="center"/>
    </xf>
    <xf numFmtId="0" fontId="4" fillId="0" borderId="69" xfId="12" applyFont="1" applyBorder="1" applyAlignment="1">
      <alignment vertical="center"/>
    </xf>
    <xf numFmtId="0" fontId="11" fillId="0" borderId="9" xfId="12" applyFont="1" applyBorder="1" applyAlignment="1">
      <alignment horizontal="center" vertical="center"/>
    </xf>
    <xf numFmtId="0" fontId="11" fillId="0" borderId="30" xfId="12" applyFont="1" applyBorder="1" applyAlignment="1">
      <alignment horizontal="center" vertical="center"/>
    </xf>
    <xf numFmtId="0" fontId="10" fillId="2" borderId="8" xfId="12" applyFont="1" applyFill="1" applyBorder="1" applyAlignment="1">
      <alignment vertical="center"/>
    </xf>
    <xf numFmtId="0" fontId="10" fillId="2" borderId="10" xfId="12" applyFont="1" applyFill="1" applyBorder="1" applyAlignment="1">
      <alignment vertical="center"/>
    </xf>
    <xf numFmtId="0" fontId="10" fillId="0" borderId="14" xfId="12" applyFont="1" applyBorder="1" applyAlignment="1">
      <alignment horizontal="center" vertical="center"/>
    </xf>
    <xf numFmtId="0" fontId="4" fillId="0" borderId="15" xfId="12" applyFont="1" applyBorder="1" applyAlignment="1">
      <alignment vertical="center"/>
    </xf>
    <xf numFmtId="0" fontId="11" fillId="0" borderId="15" xfId="12" applyFont="1" applyBorder="1" applyAlignment="1">
      <alignment horizontal="center" vertical="center"/>
    </xf>
    <xf numFmtId="0" fontId="11" fillId="0" borderId="27" xfId="12" applyFont="1" applyBorder="1" applyAlignment="1">
      <alignment horizontal="center" vertical="center"/>
    </xf>
    <xf numFmtId="0" fontId="10" fillId="2" borderId="0" xfId="12" applyFont="1" applyFill="1" applyAlignment="1">
      <alignment vertical="center"/>
    </xf>
    <xf numFmtId="0" fontId="10" fillId="2" borderId="0" xfId="12" applyFont="1" applyFill="1" applyBorder="1" applyAlignment="1">
      <alignment vertical="center"/>
    </xf>
    <xf numFmtId="164" fontId="12" fillId="2" borderId="14" xfId="12" applyNumberFormat="1" applyFont="1" applyFill="1" applyBorder="1" applyAlignment="1">
      <alignment horizontal="center" vertical="center"/>
    </xf>
    <xf numFmtId="164" fontId="12" fillId="2" borderId="16" xfId="12" applyNumberFormat="1" applyFont="1" applyFill="1" applyBorder="1" applyAlignment="1">
      <alignment horizontal="center" vertical="center"/>
    </xf>
    <xf numFmtId="164" fontId="10" fillId="2" borderId="14" xfId="12" applyNumberFormat="1" applyFont="1" applyFill="1" applyBorder="1" applyAlignment="1">
      <alignment vertical="center"/>
    </xf>
    <xf numFmtId="164" fontId="10" fillId="2" borderId="16" xfId="12" applyNumberFormat="1" applyFont="1" applyFill="1" applyBorder="1" applyAlignment="1">
      <alignment vertical="center"/>
    </xf>
    <xf numFmtId="0" fontId="4" fillId="0" borderId="12" xfId="12" applyFont="1" applyBorder="1" applyAlignment="1">
      <alignment vertical="center"/>
    </xf>
    <xf numFmtId="0" fontId="10" fillId="0" borderId="7" xfId="12" applyFont="1" applyBorder="1" applyAlignment="1">
      <alignment horizontal="center" vertical="center"/>
    </xf>
    <xf numFmtId="0" fontId="4" fillId="0" borderId="2" xfId="12" applyFont="1" applyBorder="1" applyAlignment="1">
      <alignment vertical="center"/>
    </xf>
    <xf numFmtId="0" fontId="11" fillId="0" borderId="2" xfId="12" applyFont="1" applyBorder="1" applyAlignment="1">
      <alignment horizontal="center" vertical="center"/>
    </xf>
    <xf numFmtId="0" fontId="11" fillId="0" borderId="5" xfId="12" applyFont="1" applyBorder="1" applyAlignment="1">
      <alignment horizontal="center" vertical="center"/>
    </xf>
    <xf numFmtId="164" fontId="10" fillId="6" borderId="25" xfId="12" applyNumberFormat="1" applyFont="1" applyFill="1" applyBorder="1" applyAlignment="1">
      <alignment vertical="center"/>
    </xf>
    <xf numFmtId="164" fontId="10" fillId="2" borderId="0" xfId="12" applyNumberFormat="1" applyFont="1" applyFill="1" applyBorder="1" applyAlignment="1">
      <alignment vertical="center"/>
    </xf>
    <xf numFmtId="0" fontId="10" fillId="2" borderId="17" xfId="12" applyFont="1" applyFill="1" applyBorder="1" applyAlignment="1">
      <alignment vertical="center"/>
    </xf>
    <xf numFmtId="0" fontId="10" fillId="2" borderId="19" xfId="12" applyFont="1" applyFill="1" applyBorder="1" applyAlignment="1">
      <alignment vertical="center"/>
    </xf>
    <xf numFmtId="0" fontId="11" fillId="0" borderId="10" xfId="12" applyFont="1" applyBorder="1" applyAlignment="1">
      <alignment horizontal="center" vertical="center"/>
    </xf>
    <xf numFmtId="0" fontId="11" fillId="0" borderId="16" xfId="12" applyFont="1" applyBorder="1" applyAlignment="1">
      <alignment horizontal="center" vertical="center"/>
    </xf>
    <xf numFmtId="0" fontId="10" fillId="2" borderId="14" xfId="12" applyFont="1" applyFill="1" applyBorder="1" applyAlignment="1">
      <alignment vertical="center"/>
    </xf>
    <xf numFmtId="0" fontId="10" fillId="2" borderId="16" xfId="12" applyFont="1" applyFill="1" applyBorder="1" applyAlignment="1">
      <alignment vertical="center"/>
    </xf>
    <xf numFmtId="0" fontId="4" fillId="0" borderId="9" xfId="12" applyFont="1" applyBorder="1" applyAlignment="1">
      <alignment vertical="center"/>
    </xf>
    <xf numFmtId="0" fontId="10" fillId="0" borderId="17" xfId="12" applyFont="1" applyBorder="1" applyAlignment="1">
      <alignment horizontal="center" vertical="center"/>
    </xf>
    <xf numFmtId="0" fontId="4" fillId="0" borderId="18" xfId="12" applyFont="1" applyBorder="1" applyAlignment="1">
      <alignment vertical="center"/>
    </xf>
    <xf numFmtId="0" fontId="11" fillId="0" borderId="18" xfId="12" applyFont="1" applyBorder="1" applyAlignment="1">
      <alignment horizontal="center" vertical="center"/>
    </xf>
    <xf numFmtId="0" fontId="11" fillId="0" borderId="19" xfId="12" applyFont="1" applyBorder="1" applyAlignment="1">
      <alignment horizontal="center" vertical="center"/>
    </xf>
    <xf numFmtId="0" fontId="10" fillId="2" borderId="0" xfId="12" applyFont="1" applyFill="1" applyBorder="1" applyAlignment="1">
      <alignment horizontal="center" vertical="center"/>
    </xf>
    <xf numFmtId="0" fontId="4" fillId="2" borderId="0" xfId="12" applyFont="1" applyFill="1" applyBorder="1" applyAlignment="1">
      <alignment vertical="center"/>
    </xf>
    <xf numFmtId="0" fontId="11" fillId="2" borderId="0" xfId="12" applyFont="1" applyFill="1" applyBorder="1" applyAlignment="1">
      <alignment horizontal="center" vertical="center"/>
    </xf>
    <xf numFmtId="0" fontId="4" fillId="2" borderId="15" xfId="12" applyFont="1" applyFill="1" applyBorder="1" applyAlignment="1">
      <alignment vertical="center"/>
    </xf>
    <xf numFmtId="0" fontId="24" fillId="2" borderId="0" xfId="3" applyNumberFormat="1" applyFont="1" applyFill="1" applyBorder="1" applyAlignment="1" applyProtection="1">
      <alignment vertical="center"/>
    </xf>
    <xf numFmtId="49" fontId="12" fillId="2" borderId="0" xfId="3" applyNumberFormat="1" applyFont="1" applyFill="1" applyBorder="1" applyAlignment="1" applyProtection="1">
      <alignment vertical="top" wrapText="1"/>
    </xf>
    <xf numFmtId="0" fontId="25" fillId="2" borderId="0" xfId="5" applyFont="1" applyFill="1" applyBorder="1" applyAlignment="1" applyProtection="1">
      <alignment vertical="top"/>
    </xf>
    <xf numFmtId="49" fontId="12" fillId="2" borderId="0" xfId="5" applyNumberFormat="1" applyFont="1" applyFill="1" applyBorder="1" applyAlignment="1" applyProtection="1">
      <alignment vertical="top" wrapText="1"/>
    </xf>
    <xf numFmtId="0" fontId="6" fillId="3" borderId="0" xfId="3" applyFont="1" applyFill="1" applyBorder="1" applyAlignment="1" applyProtection="1">
      <alignment vertical="center"/>
    </xf>
    <xf numFmtId="0" fontId="6" fillId="3" borderId="0" xfId="3" applyFont="1" applyFill="1" applyBorder="1" applyAlignment="1" applyProtection="1">
      <alignment horizontal="center" vertical="center"/>
    </xf>
    <xf numFmtId="0" fontId="6" fillId="3" borderId="0" xfId="3" applyFont="1" applyFill="1" applyBorder="1" applyAlignment="1" applyProtection="1">
      <alignment horizontal="right" vertical="center"/>
    </xf>
    <xf numFmtId="0" fontId="1" fillId="3" borderId="0" xfId="3" applyFill="1" applyAlignment="1" applyProtection="1">
      <alignment vertical="center"/>
    </xf>
    <xf numFmtId="0" fontId="26" fillId="2" borderId="0" xfId="3" applyFont="1" applyFill="1" applyBorder="1" applyAlignment="1" applyProtection="1">
      <alignment vertical="center"/>
    </xf>
    <xf numFmtId="0" fontId="6" fillId="2" borderId="0" xfId="3" applyFont="1" applyFill="1" applyBorder="1" applyAlignment="1" applyProtection="1">
      <alignment vertical="center"/>
    </xf>
    <xf numFmtId="0" fontId="6" fillId="2" borderId="0" xfId="3" applyFont="1" applyFill="1" applyBorder="1" applyAlignment="1" applyProtection="1">
      <alignment horizontal="center" vertical="center"/>
    </xf>
    <xf numFmtId="0" fontId="6" fillId="2" borderId="0" xfId="3" applyFont="1" applyFill="1" applyBorder="1" applyAlignment="1" applyProtection="1">
      <alignment horizontal="right" vertical="center"/>
    </xf>
    <xf numFmtId="0" fontId="1" fillId="2" borderId="0" xfId="3" applyFill="1" applyAlignment="1" applyProtection="1">
      <alignment vertical="center"/>
    </xf>
    <xf numFmtId="0" fontId="4" fillId="2" borderId="0" xfId="3" applyFont="1" applyFill="1" applyAlignment="1" applyProtection="1">
      <alignment vertical="center"/>
    </xf>
    <xf numFmtId="0" fontId="1" fillId="2" borderId="0" xfId="3" applyFill="1" applyAlignment="1" applyProtection="1">
      <alignment horizontal="center" vertical="center"/>
    </xf>
    <xf numFmtId="0" fontId="8" fillId="4" borderId="3" xfId="3" applyFont="1" applyFill="1" applyBorder="1" applyAlignment="1" applyProtection="1">
      <alignment horizontal="center" vertical="center" wrapText="1"/>
    </xf>
    <xf numFmtId="0" fontId="8" fillId="4" borderId="3" xfId="3" applyFont="1" applyFill="1" applyBorder="1" applyAlignment="1" applyProtection="1">
      <alignment horizontal="center" vertical="center"/>
    </xf>
    <xf numFmtId="0" fontId="8" fillId="4" borderId="38" xfId="3" applyFont="1" applyFill="1" applyBorder="1" applyAlignment="1" applyProtection="1">
      <alignment horizontal="center" vertical="center"/>
    </xf>
    <xf numFmtId="0" fontId="8" fillId="4" borderId="7" xfId="3" applyFont="1" applyFill="1" applyBorder="1" applyAlignment="1" applyProtection="1">
      <alignment horizontal="center" vertical="center" wrapText="1"/>
    </xf>
    <xf numFmtId="0" fontId="8" fillId="4" borderId="38" xfId="3" applyFont="1" applyFill="1" applyBorder="1" applyAlignment="1" applyProtection="1">
      <alignment horizontal="center" vertical="center" wrapText="1"/>
    </xf>
    <xf numFmtId="0" fontId="8" fillId="2" borderId="0" xfId="3" applyFont="1" applyFill="1" applyBorder="1" applyAlignment="1" applyProtection="1">
      <alignment horizontal="left" vertical="center"/>
    </xf>
    <xf numFmtId="0" fontId="27" fillId="2" borderId="0" xfId="3" applyFont="1" applyFill="1" applyBorder="1" applyAlignment="1" applyProtection="1">
      <alignment horizontal="center" vertical="center"/>
    </xf>
    <xf numFmtId="0" fontId="8" fillId="2" borderId="0" xfId="3" applyFont="1" applyFill="1" applyBorder="1" applyAlignment="1" applyProtection="1">
      <alignment horizontal="center" vertical="center" wrapText="1"/>
    </xf>
    <xf numFmtId="0" fontId="8" fillId="4" borderId="28" xfId="3" applyFont="1" applyFill="1" applyBorder="1" applyAlignment="1" applyProtection="1">
      <alignment horizontal="center" vertical="center"/>
    </xf>
    <xf numFmtId="0" fontId="8" fillId="4" borderId="22" xfId="3" applyFont="1" applyFill="1" applyBorder="1" applyAlignment="1" applyProtection="1">
      <alignment vertical="center"/>
    </xf>
    <xf numFmtId="0" fontId="11" fillId="2" borderId="0" xfId="3" applyFont="1" applyFill="1" applyAlignment="1" applyProtection="1">
      <alignment vertical="center"/>
    </xf>
    <xf numFmtId="0" fontId="10" fillId="0" borderId="8" xfId="3" applyFont="1" applyBorder="1" applyAlignment="1" applyProtection="1">
      <alignment horizontal="center" vertical="center"/>
    </xf>
    <xf numFmtId="0" fontId="4" fillId="0" borderId="9" xfId="3" applyFont="1" applyBorder="1" applyAlignment="1" applyProtection="1">
      <alignment vertical="center"/>
    </xf>
    <xf numFmtId="0" fontId="11" fillId="0" borderId="9" xfId="3" applyFont="1" applyBorder="1" applyAlignment="1" applyProtection="1">
      <alignment horizontal="center" vertical="center"/>
    </xf>
    <xf numFmtId="0" fontId="11" fillId="0" borderId="30" xfId="3" applyFont="1" applyBorder="1" applyAlignment="1" applyProtection="1">
      <alignment horizontal="center" vertical="center"/>
    </xf>
    <xf numFmtId="0" fontId="10" fillId="0" borderId="14" xfId="3" applyFont="1" applyBorder="1" applyAlignment="1" applyProtection="1">
      <alignment horizontal="center" vertical="center"/>
    </xf>
    <xf numFmtId="0" fontId="4" fillId="0" borderId="15" xfId="3" applyFont="1" applyBorder="1" applyAlignment="1" applyProtection="1">
      <alignment vertical="center"/>
    </xf>
    <xf numFmtId="0" fontId="11" fillId="0" borderId="15" xfId="3" applyFont="1" applyBorder="1" applyAlignment="1" applyProtection="1">
      <alignment horizontal="center" vertical="center"/>
    </xf>
    <xf numFmtId="0" fontId="11" fillId="0" borderId="27" xfId="3" applyFont="1" applyBorder="1" applyAlignment="1" applyProtection="1">
      <alignment horizontal="center" vertical="center"/>
    </xf>
    <xf numFmtId="164" fontId="10" fillId="5" borderId="15" xfId="3" applyNumberFormat="1" applyFont="1" applyFill="1" applyBorder="1" applyAlignment="1" applyProtection="1">
      <alignment vertical="center"/>
      <protection locked="0"/>
    </xf>
    <xf numFmtId="0" fontId="10" fillId="2" borderId="14" xfId="3" applyFont="1" applyFill="1" applyBorder="1" applyAlignment="1" applyProtection="1">
      <alignment vertical="center"/>
    </xf>
    <xf numFmtId="0" fontId="10" fillId="2" borderId="16" xfId="3" applyFont="1" applyFill="1" applyBorder="1" applyAlignment="1" applyProtection="1">
      <alignment vertical="center"/>
    </xf>
    <xf numFmtId="0" fontId="10" fillId="0" borderId="17" xfId="3" applyFont="1" applyBorder="1" applyAlignment="1" applyProtection="1">
      <alignment horizontal="center" vertical="center"/>
    </xf>
    <xf numFmtId="0" fontId="4" fillId="0" borderId="18" xfId="3" applyFont="1" applyBorder="1" applyAlignment="1" applyProtection="1">
      <alignment vertical="center"/>
    </xf>
    <xf numFmtId="0" fontId="11" fillId="0" borderId="18" xfId="3" applyFont="1" applyBorder="1" applyAlignment="1" applyProtection="1">
      <alignment horizontal="center" vertical="center"/>
    </xf>
    <xf numFmtId="0" fontId="11" fillId="0" borderId="35" xfId="3" applyFont="1" applyBorder="1" applyAlignment="1" applyProtection="1">
      <alignment horizontal="center" vertical="center"/>
    </xf>
    <xf numFmtId="0" fontId="10" fillId="2" borderId="0" xfId="3" applyFont="1" applyFill="1" applyAlignment="1" applyProtection="1">
      <alignment vertical="center"/>
    </xf>
    <xf numFmtId="164" fontId="10" fillId="6" borderId="19" xfId="3" applyNumberFormat="1" applyFont="1" applyFill="1" applyBorder="1" applyAlignment="1" applyProtection="1">
      <alignment vertical="center"/>
    </xf>
    <xf numFmtId="0" fontId="1" fillId="2" borderId="0" xfId="3" applyFill="1" applyAlignment="1" applyProtection="1">
      <alignment horizontal="center"/>
    </xf>
    <xf numFmtId="0" fontId="10" fillId="2" borderId="0" xfId="13" applyFont="1" applyFill="1" applyAlignment="1" applyProtection="1">
      <alignment horizontal="center" vertical="center"/>
    </xf>
    <xf numFmtId="0" fontId="11" fillId="2" borderId="0" xfId="13" applyFont="1" applyFill="1" applyAlignment="1" applyProtection="1">
      <alignment horizontal="center" vertical="center"/>
    </xf>
    <xf numFmtId="0" fontId="10" fillId="2" borderId="0" xfId="3" applyFont="1" applyFill="1" applyProtection="1"/>
    <xf numFmtId="0" fontId="4" fillId="2" borderId="0" xfId="13" applyFont="1" applyFill="1" applyAlignment="1" applyProtection="1">
      <alignment horizontal="center" vertical="center"/>
    </xf>
    <xf numFmtId="0" fontId="4" fillId="2" borderId="0" xfId="2" applyFont="1" applyFill="1" applyBorder="1" applyAlignment="1">
      <alignment horizontal="center" vertical="center"/>
    </xf>
    <xf numFmtId="0" fontId="15" fillId="2" borderId="0" xfId="5" applyFont="1" applyFill="1" applyBorder="1" applyAlignment="1" applyProtection="1">
      <alignment horizontal="center" vertical="center"/>
    </xf>
    <xf numFmtId="0" fontId="13" fillId="0" borderId="14" xfId="5" applyFont="1" applyFill="1" applyBorder="1" applyAlignment="1" applyProtection="1">
      <alignment horizontal="center" vertical="top"/>
    </xf>
    <xf numFmtId="0" fontId="12" fillId="2" borderId="0" xfId="5" applyFont="1" applyFill="1" applyBorder="1" applyAlignment="1" applyProtection="1">
      <alignment horizontal="left" vertical="top" wrapText="1"/>
    </xf>
    <xf numFmtId="0" fontId="1" fillId="2" borderId="0" xfId="3" applyFill="1" applyAlignment="1" applyProtection="1">
      <alignment horizontal="left" vertical="top"/>
    </xf>
    <xf numFmtId="0" fontId="14" fillId="0" borderId="8" xfId="5" applyFont="1" applyFill="1" applyBorder="1" applyAlignment="1" applyProtection="1">
      <alignment horizontal="center" vertical="center"/>
    </xf>
    <xf numFmtId="0" fontId="13" fillId="2" borderId="0" xfId="5" applyFont="1" applyFill="1" applyBorder="1" applyAlignment="1" applyProtection="1">
      <alignment vertical="top" wrapText="1"/>
    </xf>
    <xf numFmtId="0" fontId="1" fillId="2" borderId="0" xfId="3" applyFill="1" applyBorder="1" applyProtection="1"/>
    <xf numFmtId="0" fontId="8" fillId="4" borderId="4" xfId="2" applyFont="1" applyFill="1" applyBorder="1" applyAlignment="1" applyProtection="1">
      <alignment horizontal="center" vertical="center"/>
    </xf>
    <xf numFmtId="0" fontId="1" fillId="0" borderId="0" xfId="13" applyAlignment="1" applyProtection="1">
      <alignment vertical="center"/>
    </xf>
    <xf numFmtId="0" fontId="7" fillId="2" borderId="0" xfId="2" applyFont="1" applyFill="1" applyBorder="1" applyAlignment="1">
      <alignment horizontal="left" vertical="center"/>
    </xf>
    <xf numFmtId="0" fontId="22" fillId="2" borderId="0" xfId="17" applyFont="1" applyFill="1"/>
    <xf numFmtId="0" fontId="8" fillId="4" borderId="7" xfId="3" applyFont="1" applyFill="1" applyBorder="1" applyAlignment="1">
      <alignment horizontal="center" vertical="center" wrapText="1"/>
    </xf>
    <xf numFmtId="0" fontId="1" fillId="2" borderId="0" xfId="2" applyFill="1" applyAlignment="1">
      <alignment horizontal="center" vertical="center"/>
    </xf>
    <xf numFmtId="0" fontId="10" fillId="2" borderId="19" xfId="3" applyFont="1" applyFill="1" applyBorder="1" applyAlignment="1">
      <alignment horizontal="left" vertical="center"/>
    </xf>
    <xf numFmtId="0" fontId="1" fillId="2" borderId="0" xfId="13" applyFill="1" applyAlignment="1" applyProtection="1">
      <alignment horizontal="center" vertical="center"/>
    </xf>
    <xf numFmtId="0" fontId="9" fillId="4" borderId="25" xfId="2" applyFont="1" applyFill="1" applyBorder="1" applyAlignment="1">
      <alignment horizontal="center" vertical="center" wrapText="1"/>
    </xf>
    <xf numFmtId="164" fontId="10" fillId="2" borderId="50" xfId="3" applyNumberFormat="1" applyFont="1" applyFill="1" applyBorder="1" applyAlignment="1">
      <alignment horizontal="left" vertical="center"/>
    </xf>
    <xf numFmtId="0" fontId="13" fillId="2" borderId="18" xfId="3" applyFont="1" applyFill="1" applyBorder="1" applyAlignment="1">
      <alignment vertical="center"/>
    </xf>
    <xf numFmtId="0" fontId="11" fillId="2" borderId="29" xfId="3" applyFont="1" applyFill="1" applyBorder="1" applyAlignment="1">
      <alignment horizontal="center" vertical="center"/>
    </xf>
    <xf numFmtId="0" fontId="38" fillId="2" borderId="0" xfId="17" applyFont="1" applyFill="1" applyBorder="1" applyAlignment="1" applyProtection="1">
      <alignment vertical="center"/>
    </xf>
    <xf numFmtId="0" fontId="39" fillId="2" borderId="0" xfId="17" applyFont="1" applyFill="1" applyBorder="1" applyAlignment="1" applyProtection="1">
      <alignment vertical="center"/>
    </xf>
    <xf numFmtId="0" fontId="22" fillId="2" borderId="0" xfId="17" applyFont="1" applyFill="1" applyAlignment="1" applyProtection="1">
      <alignment vertical="center"/>
    </xf>
    <xf numFmtId="0" fontId="22" fillId="0" borderId="0" xfId="17" applyFont="1"/>
    <xf numFmtId="0" fontId="40" fillId="2" borderId="0" xfId="17" applyFont="1" applyFill="1"/>
    <xf numFmtId="0" fontId="8" fillId="2" borderId="39" xfId="2" applyFont="1" applyFill="1" applyBorder="1" applyAlignment="1">
      <alignment horizontal="center" vertical="center" wrapText="1"/>
    </xf>
    <xf numFmtId="0" fontId="8" fillId="4" borderId="18" xfId="3" applyFont="1" applyFill="1" applyBorder="1" applyAlignment="1" applyProtection="1">
      <alignment horizontal="center" vertical="center" wrapText="1"/>
    </xf>
    <xf numFmtId="0" fontId="8" fillId="4" borderId="35" xfId="3" applyFont="1" applyFill="1" applyBorder="1" applyAlignment="1" applyProtection="1">
      <alignment horizontal="center" vertical="center" wrapText="1"/>
    </xf>
    <xf numFmtId="0" fontId="41" fillId="2" borderId="0" xfId="17" applyFont="1" applyFill="1" applyBorder="1" applyAlignment="1" applyProtection="1">
      <alignment horizontal="center" vertical="center"/>
    </xf>
    <xf numFmtId="0" fontId="41" fillId="2" borderId="0" xfId="17" applyFont="1" applyFill="1" applyBorder="1" applyAlignment="1">
      <alignment horizontal="center" vertical="center" wrapText="1"/>
    </xf>
    <xf numFmtId="0" fontId="11" fillId="0" borderId="10" xfId="3" applyFont="1" applyBorder="1" applyAlignment="1" applyProtection="1">
      <alignment horizontal="center" vertical="center"/>
    </xf>
    <xf numFmtId="164" fontId="10" fillId="6" borderId="10" xfId="3" applyNumberFormat="1" applyFont="1" applyFill="1" applyBorder="1" applyAlignment="1" applyProtection="1">
      <alignment vertical="center"/>
    </xf>
    <xf numFmtId="0" fontId="23" fillId="2" borderId="0" xfId="17" applyFont="1" applyFill="1"/>
    <xf numFmtId="164" fontId="10" fillId="6" borderId="79" xfId="3" applyNumberFormat="1" applyFont="1" applyFill="1" applyBorder="1" applyAlignment="1" applyProtection="1">
      <alignment vertical="center"/>
    </xf>
    <xf numFmtId="0" fontId="21" fillId="2" borderId="0" xfId="25" applyFill="1" applyProtection="1"/>
    <xf numFmtId="0" fontId="13" fillId="2" borderId="0" xfId="3" applyFont="1" applyFill="1" applyBorder="1" applyAlignment="1">
      <alignment vertical="top" wrapText="1"/>
    </xf>
    <xf numFmtId="0" fontId="13" fillId="2" borderId="0" xfId="11" applyFill="1" applyAlignment="1">
      <alignment vertical="center"/>
    </xf>
    <xf numFmtId="0" fontId="8" fillId="2" borderId="0" xfId="3" applyFont="1" applyFill="1" applyBorder="1" applyAlignment="1" applyProtection="1">
      <alignment horizontal="center" vertical="center"/>
    </xf>
    <xf numFmtId="0" fontId="13" fillId="2" borderId="0" xfId="11" applyFill="1" applyBorder="1" applyAlignment="1" applyProtection="1">
      <alignment vertical="center"/>
    </xf>
    <xf numFmtId="167" fontId="0" fillId="2" borderId="0" xfId="0" applyFill="1" applyBorder="1" applyAlignment="1">
      <alignment vertical="center"/>
    </xf>
    <xf numFmtId="0" fontId="13" fillId="2" borderId="0" xfId="4" applyFill="1" applyBorder="1" applyAlignment="1" applyProtection="1">
      <alignment vertical="center"/>
    </xf>
    <xf numFmtId="0" fontId="4" fillId="2" borderId="0" xfId="3" applyFont="1" applyFill="1" applyBorder="1" applyAlignment="1">
      <alignment horizontal="center" vertical="center"/>
    </xf>
    <xf numFmtId="164" fontId="10" fillId="6" borderId="17" xfId="3" applyNumberFormat="1" applyFont="1" applyFill="1" applyBorder="1" applyAlignment="1">
      <alignment vertical="center"/>
    </xf>
    <xf numFmtId="164" fontId="10" fillId="6" borderId="19" xfId="3" applyNumberFormat="1" applyFont="1" applyFill="1" applyBorder="1" applyAlignment="1">
      <alignment vertical="center"/>
    </xf>
    <xf numFmtId="0" fontId="1" fillId="0" borderId="0" xfId="31" applyAlignment="1">
      <alignment wrapText="1"/>
    </xf>
    <xf numFmtId="0" fontId="1" fillId="0" borderId="0" xfId="31" applyAlignment="1">
      <alignment horizontal="left" vertical="center" wrapText="1"/>
    </xf>
    <xf numFmtId="0" fontId="49" fillId="0" borderId="1" xfId="31" applyFont="1" applyFill="1" applyBorder="1" applyAlignment="1">
      <alignment horizontal="left" vertical="center" wrapText="1"/>
    </xf>
    <xf numFmtId="0" fontId="1" fillId="0" borderId="5" xfId="31" applyFill="1" applyBorder="1" applyAlignment="1">
      <alignment wrapText="1"/>
    </xf>
    <xf numFmtId="0" fontId="1" fillId="0" borderId="0" xfId="31" applyFill="1" applyAlignment="1">
      <alignment wrapText="1"/>
    </xf>
    <xf numFmtId="0" fontId="51" fillId="0" borderId="41" xfId="31" applyFont="1" applyBorder="1" applyAlignment="1">
      <alignment horizontal="left" vertical="center" wrapText="1"/>
    </xf>
    <xf numFmtId="0" fontId="13" fillId="0" borderId="0" xfId="31" applyFont="1" applyAlignment="1">
      <alignment wrapText="1"/>
    </xf>
    <xf numFmtId="0" fontId="13" fillId="4" borderId="44" xfId="31" applyFont="1" applyFill="1" applyBorder="1" applyAlignment="1">
      <alignment horizontal="left" vertical="center" wrapText="1"/>
    </xf>
    <xf numFmtId="0" fontId="13" fillId="4" borderId="44" xfId="31" applyNumberFormat="1" applyFont="1" applyFill="1" applyBorder="1" applyAlignment="1">
      <alignment horizontal="left" vertical="center" wrapText="1"/>
    </xf>
    <xf numFmtId="3" fontId="13" fillId="4" borderId="44" xfId="31" applyNumberFormat="1" applyFont="1" applyFill="1" applyBorder="1" applyAlignment="1">
      <alignment horizontal="left" vertical="center" wrapText="1"/>
    </xf>
    <xf numFmtId="0" fontId="4" fillId="0" borderId="0" xfId="31" applyFont="1" applyAlignment="1">
      <alignment wrapText="1"/>
    </xf>
    <xf numFmtId="0" fontId="13" fillId="4" borderId="74" xfId="31" applyFont="1" applyFill="1" applyBorder="1" applyAlignment="1">
      <alignment horizontal="left" vertical="center" wrapText="1"/>
    </xf>
    <xf numFmtId="3" fontId="13" fillId="4" borderId="74" xfId="31" applyNumberFormat="1" applyFont="1" applyFill="1" applyBorder="1" applyAlignment="1">
      <alignment horizontal="left" vertical="center" wrapText="1"/>
    </xf>
    <xf numFmtId="0" fontId="13" fillId="0" borderId="0" xfId="31" applyFont="1" applyFill="1" applyAlignment="1">
      <alignment horizontal="left" vertical="center" wrapText="1"/>
    </xf>
    <xf numFmtId="3" fontId="13" fillId="0" borderId="0" xfId="31" applyNumberFormat="1" applyFont="1" applyFill="1" applyAlignment="1">
      <alignment horizontal="left" vertical="center" wrapText="1"/>
    </xf>
    <xf numFmtId="49" fontId="13" fillId="0" borderId="0" xfId="31" applyNumberFormat="1" applyFont="1" applyAlignment="1">
      <alignment horizontal="left" vertical="center" wrapText="1"/>
    </xf>
    <xf numFmtId="0" fontId="13" fillId="0" borderId="0" xfId="31" applyFont="1" applyFill="1" applyAlignment="1">
      <alignment wrapText="1"/>
    </xf>
    <xf numFmtId="0" fontId="13" fillId="4" borderId="74" xfId="31" applyNumberFormat="1" applyFont="1" applyFill="1" applyBorder="1" applyAlignment="1">
      <alignment horizontal="left" vertical="center" wrapText="1"/>
    </xf>
    <xf numFmtId="0" fontId="13" fillId="0" borderId="0" xfId="31" applyNumberFormat="1" applyFont="1" applyFill="1" applyAlignment="1">
      <alignment horizontal="left" vertical="center" wrapText="1"/>
    </xf>
    <xf numFmtId="3" fontId="13" fillId="0" borderId="0" xfId="31" applyNumberFormat="1" applyFont="1" applyFill="1" applyAlignment="1">
      <alignment horizontal="right" vertical="center" wrapText="1"/>
    </xf>
    <xf numFmtId="0" fontId="17" fillId="0" borderId="0" xfId="31" applyFont="1" applyAlignment="1">
      <alignment horizontal="left" vertical="center" wrapText="1"/>
    </xf>
    <xf numFmtId="0" fontId="17" fillId="0" borderId="0" xfId="31" applyFont="1" applyFill="1" applyAlignment="1">
      <alignment horizontal="left" vertical="center" wrapText="1"/>
    </xf>
    <xf numFmtId="0" fontId="13" fillId="0" borderId="0" xfId="31" applyFont="1" applyAlignment="1">
      <alignment horizontal="left" vertical="center" wrapText="1"/>
    </xf>
    <xf numFmtId="167" fontId="52" fillId="4" borderId="0" xfId="0" applyFont="1" applyFill="1" applyAlignment="1">
      <alignment horizontal="left" vertical="center"/>
    </xf>
    <xf numFmtId="167" fontId="53" fillId="4" borderId="0" xfId="0" applyFont="1" applyFill="1" applyAlignment="1">
      <alignment horizontal="left" vertical="center"/>
    </xf>
    <xf numFmtId="167" fontId="53" fillId="4" borderId="0" xfId="0" applyFont="1" applyFill="1" applyBorder="1" applyAlignment="1">
      <alignment horizontal="left" vertical="center"/>
    </xf>
    <xf numFmtId="167" fontId="4" fillId="0" borderId="0" xfId="0" applyFont="1" applyBorder="1" applyAlignment="1">
      <alignment wrapText="1"/>
    </xf>
    <xf numFmtId="167" fontId="55" fillId="0" borderId="0" xfId="0" applyFont="1" applyBorder="1" applyAlignment="1">
      <alignment horizontal="left" vertical="top" wrapText="1"/>
    </xf>
    <xf numFmtId="0" fontId="56" fillId="5" borderId="0" xfId="0" applyNumberFormat="1" applyFont="1" applyFill="1" applyBorder="1" applyAlignment="1" applyProtection="1">
      <alignment horizontal="left" vertical="center" wrapText="1"/>
      <protection locked="0"/>
    </xf>
    <xf numFmtId="49" fontId="56" fillId="0" borderId="0" xfId="0" applyNumberFormat="1" applyFont="1" applyFill="1" applyBorder="1" applyAlignment="1">
      <alignment horizontal="left" vertical="center" wrapText="1"/>
    </xf>
    <xf numFmtId="167" fontId="57" fillId="10" borderId="0" xfId="0" applyFont="1" applyFill="1" applyBorder="1" applyAlignment="1">
      <alignment horizontal="left" vertical="center"/>
    </xf>
    <xf numFmtId="167" fontId="57" fillId="10" borderId="0" xfId="0" applyFont="1" applyFill="1" applyAlignment="1">
      <alignment horizontal="left" vertical="center"/>
    </xf>
    <xf numFmtId="167" fontId="58" fillId="10" borderId="0" xfId="0" applyFont="1" applyFill="1" applyAlignment="1">
      <alignment horizontal="left" vertical="center"/>
    </xf>
    <xf numFmtId="167" fontId="59" fillId="0" borderId="0" xfId="0" applyFont="1" applyBorder="1" applyAlignment="1">
      <alignment wrapText="1"/>
    </xf>
    <xf numFmtId="0" fontId="0" fillId="0" borderId="0" xfId="0" applyNumberFormat="1" applyFont="1" applyBorder="1" applyAlignment="1">
      <alignment horizontal="left" vertical="top" wrapText="1"/>
    </xf>
    <xf numFmtId="0" fontId="36" fillId="0" borderId="0" xfId="0" applyNumberFormat="1" applyFont="1" applyBorder="1" applyAlignment="1">
      <alignment horizontal="left" vertical="top" wrapText="1"/>
    </xf>
    <xf numFmtId="49" fontId="36" fillId="0" borderId="0" xfId="0" applyNumberFormat="1" applyFont="1" applyBorder="1" applyAlignment="1">
      <alignment horizontal="right" vertical="top" wrapText="1"/>
    </xf>
    <xf numFmtId="167" fontId="60" fillId="0" borderId="0" xfId="0" applyFont="1" applyAlignment="1">
      <alignment horizontal="left" vertical="top" wrapText="1"/>
    </xf>
    <xf numFmtId="167" fontId="61" fillId="10" borderId="80" xfId="0" applyFont="1" applyFill="1" applyBorder="1" applyAlignment="1">
      <alignment horizontal="center" vertical="center" wrapText="1"/>
    </xf>
    <xf numFmtId="167" fontId="61" fillId="10" borderId="81" xfId="0" applyFont="1" applyFill="1" applyBorder="1" applyAlignment="1">
      <alignment horizontal="center" vertical="center" wrapText="1"/>
    </xf>
    <xf numFmtId="167" fontId="61" fillId="10" borderId="82" xfId="0" applyFont="1" applyFill="1" applyBorder="1" applyAlignment="1">
      <alignment horizontal="center" vertical="center" wrapText="1"/>
    </xf>
    <xf numFmtId="167" fontId="62" fillId="0" borderId="0" xfId="0" applyFont="1" applyAlignment="1">
      <alignment horizontal="left" vertical="top" wrapText="1"/>
    </xf>
    <xf numFmtId="165" fontId="0" fillId="0" borderId="83" xfId="0" applyNumberFormat="1" applyFont="1" applyBorder="1" applyAlignment="1">
      <alignment horizontal="center" vertical="center" wrapText="1"/>
    </xf>
    <xf numFmtId="165" fontId="0" fillId="0" borderId="84" xfId="0" applyNumberFormat="1" applyFont="1" applyBorder="1" applyAlignment="1">
      <alignment horizontal="center" vertical="center" wrapText="1"/>
    </xf>
    <xf numFmtId="165" fontId="0" fillId="0" borderId="85" xfId="0" applyNumberFormat="1" applyFont="1" applyBorder="1" applyAlignment="1">
      <alignment horizontal="center" vertical="center" wrapText="1"/>
    </xf>
    <xf numFmtId="0" fontId="36" fillId="0" borderId="0" xfId="0" applyNumberFormat="1" applyFont="1" applyBorder="1" applyAlignment="1">
      <alignment horizontal="left" vertical="center" wrapText="1"/>
    </xf>
    <xf numFmtId="3" fontId="36" fillId="0" borderId="0" xfId="0" applyNumberFormat="1" applyFont="1" applyAlignment="1">
      <alignment horizontal="left" vertical="top"/>
    </xf>
    <xf numFmtId="0" fontId="63" fillId="0" borderId="0" xfId="0" applyNumberFormat="1" applyFont="1" applyFill="1" applyBorder="1" applyAlignment="1">
      <alignment horizontal="right" vertical="center" wrapText="1"/>
    </xf>
    <xf numFmtId="0" fontId="36" fillId="0" borderId="0" xfId="0" applyNumberFormat="1" applyFont="1" applyBorder="1" applyAlignment="1">
      <alignment horizontal="center" vertical="center" wrapText="1"/>
    </xf>
    <xf numFmtId="0" fontId="64" fillId="0" borderId="0" xfId="0" applyNumberFormat="1" applyFont="1" applyBorder="1" applyAlignment="1">
      <alignment horizontal="left" vertical="center" wrapText="1"/>
    </xf>
    <xf numFmtId="0" fontId="0" fillId="0" borderId="0" xfId="0" applyNumberFormat="1" applyFont="1" applyBorder="1" applyAlignment="1">
      <alignment horizontal="center" vertical="center" wrapText="1"/>
    </xf>
    <xf numFmtId="171" fontId="16" fillId="0" borderId="0" xfId="0" applyNumberFormat="1" applyFont="1" applyBorder="1" applyAlignment="1">
      <alignment horizontal="right" vertical="center" wrapText="1"/>
    </xf>
    <xf numFmtId="0" fontId="16" fillId="0" borderId="0" xfId="0" applyNumberFormat="1" applyFont="1" applyBorder="1" applyAlignment="1">
      <alignment horizontal="right" vertical="center" wrapText="1"/>
    </xf>
    <xf numFmtId="168" fontId="0" fillId="0" borderId="0" xfId="0" applyNumberFormat="1" applyFont="1" applyBorder="1" applyAlignment="1">
      <alignment horizontal="right" vertical="center" wrapText="1"/>
    </xf>
    <xf numFmtId="0" fontId="0" fillId="0" borderId="0" xfId="0" applyNumberFormat="1" applyFont="1" applyBorder="1" applyAlignment="1">
      <alignment horizontal="right" vertical="center" wrapText="1"/>
    </xf>
    <xf numFmtId="0" fontId="0" fillId="0" borderId="0" xfId="0" applyNumberFormat="1" applyFont="1" applyBorder="1" applyAlignment="1">
      <alignment horizontal="left" vertical="center"/>
    </xf>
    <xf numFmtId="0" fontId="10" fillId="0" borderId="0" xfId="0" applyNumberFormat="1" applyFont="1" applyBorder="1" applyAlignment="1">
      <alignment horizontal="right" vertical="center" wrapText="1"/>
    </xf>
    <xf numFmtId="0" fontId="10" fillId="0" borderId="0" xfId="0" applyNumberFormat="1" applyFont="1" applyBorder="1" applyAlignment="1">
      <alignment horizontal="center" vertical="center" wrapText="1"/>
    </xf>
    <xf numFmtId="0" fontId="4" fillId="0" borderId="0" xfId="0" applyNumberFormat="1" applyFont="1" applyBorder="1" applyAlignment="1">
      <alignment horizontal="left" vertical="top" wrapText="1"/>
    </xf>
    <xf numFmtId="167" fontId="4" fillId="0" borderId="0" xfId="0" applyFont="1" applyBorder="1" applyAlignment="1">
      <alignment horizontal="left" vertical="top" wrapText="1"/>
    </xf>
    <xf numFmtId="0" fontId="4" fillId="0" borderId="0" xfId="0" applyNumberFormat="1" applyFont="1" applyBorder="1" applyAlignment="1">
      <alignment horizontal="center" vertical="center" wrapText="1"/>
    </xf>
    <xf numFmtId="167" fontId="65" fillId="0" borderId="0" xfId="0" applyFont="1" applyAlignment="1">
      <alignment horizontal="left" vertical="top" wrapText="1"/>
    </xf>
    <xf numFmtId="0" fontId="50" fillId="0" borderId="0" xfId="0" applyNumberFormat="1" applyFont="1" applyFill="1" applyBorder="1" applyAlignment="1">
      <alignment horizontal="right" vertical="center" wrapText="1"/>
    </xf>
    <xf numFmtId="49" fontId="66" fillId="0" borderId="0" xfId="0" applyNumberFormat="1" applyFont="1" applyFill="1" applyBorder="1" applyAlignment="1">
      <alignment horizontal="right" vertical="center" wrapText="1"/>
    </xf>
    <xf numFmtId="167" fontId="63" fillId="10" borderId="86" xfId="0" applyFont="1" applyFill="1" applyBorder="1" applyAlignment="1">
      <alignment horizontal="right" vertical="center" wrapText="1"/>
    </xf>
    <xf numFmtId="167" fontId="63" fillId="10" borderId="87" xfId="0" applyFont="1" applyFill="1" applyBorder="1" applyAlignment="1">
      <alignment horizontal="right" vertical="center" wrapText="1"/>
    </xf>
    <xf numFmtId="167" fontId="63" fillId="10" borderId="88" xfId="0" applyFont="1" applyFill="1" applyBorder="1" applyAlignment="1">
      <alignment horizontal="right" vertical="center" wrapText="1"/>
    </xf>
    <xf numFmtId="167" fontId="66" fillId="0" borderId="0" xfId="0" applyFont="1" applyBorder="1" applyAlignment="1">
      <alignment horizontal="right" vertical="center" wrapText="1"/>
    </xf>
    <xf numFmtId="167" fontId="59" fillId="10" borderId="89" xfId="0" applyFont="1" applyFill="1" applyBorder="1" applyAlignment="1">
      <alignment horizontal="right" vertical="center" wrapText="1"/>
    </xf>
    <xf numFmtId="0" fontId="4" fillId="0" borderId="0" xfId="0" applyNumberFormat="1" applyFont="1" applyBorder="1" applyAlignment="1">
      <alignment horizontal="left" vertical="center" wrapText="1"/>
    </xf>
    <xf numFmtId="167" fontId="4" fillId="0" borderId="0" xfId="0" applyFont="1" applyBorder="1" applyAlignment="1">
      <alignment horizontal="left" vertical="center" wrapText="1"/>
    </xf>
    <xf numFmtId="167" fontId="0" fillId="0" borderId="90" xfId="0" applyFont="1" applyBorder="1" applyAlignment="1">
      <alignment horizontal="right" vertical="center" wrapText="1"/>
    </xf>
    <xf numFmtId="167" fontId="0" fillId="0" borderId="0" xfId="0" applyFont="1" applyBorder="1" applyAlignment="1">
      <alignment horizontal="right" vertical="center" wrapText="1"/>
    </xf>
    <xf numFmtId="167" fontId="0" fillId="0" borderId="91" xfId="0" applyFont="1" applyBorder="1" applyAlignment="1">
      <alignment horizontal="right" vertical="center" wrapText="1"/>
    </xf>
    <xf numFmtId="167" fontId="65" fillId="0" borderId="0" xfId="0" applyFont="1" applyAlignment="1">
      <alignment horizontal="right" vertical="top" wrapText="1"/>
    </xf>
    <xf numFmtId="167" fontId="0" fillId="0" borderId="92" xfId="0" applyFont="1" applyBorder="1" applyAlignment="1">
      <alignment horizontal="right" vertical="center" wrapText="1"/>
    </xf>
    <xf numFmtId="167" fontId="4" fillId="0" borderId="93" xfId="0" applyFont="1" applyBorder="1" applyAlignment="1">
      <alignment horizontal="right" vertical="center" wrapText="1"/>
    </xf>
    <xf numFmtId="167" fontId="4" fillId="0" borderId="94" xfId="0" applyFont="1" applyBorder="1" applyAlignment="1">
      <alignment horizontal="right" vertical="center" wrapText="1"/>
    </xf>
    <xf numFmtId="167" fontId="4" fillId="0" borderId="95" xfId="0" applyFont="1" applyBorder="1" applyAlignment="1">
      <alignment horizontal="right" vertical="center" wrapText="1"/>
    </xf>
    <xf numFmtId="167" fontId="4" fillId="0" borderId="90" xfId="0" applyFont="1" applyBorder="1" applyAlignment="1">
      <alignment horizontal="right" vertical="center" wrapText="1"/>
    </xf>
    <xf numFmtId="167" fontId="4" fillId="0" borderId="0" xfId="0" applyFont="1" applyBorder="1" applyAlignment="1">
      <alignment horizontal="right" vertical="center" wrapText="1"/>
    </xf>
    <xf numFmtId="167" fontId="4" fillId="0" borderId="91" xfId="0" applyFont="1" applyBorder="1" applyAlignment="1">
      <alignment horizontal="right" vertical="center" wrapText="1"/>
    </xf>
    <xf numFmtId="167" fontId="67" fillId="0" borderId="0" xfId="0" applyFont="1" applyAlignment="1">
      <alignment horizontal="right" vertical="top" wrapText="1"/>
    </xf>
    <xf numFmtId="167" fontId="4" fillId="0" borderId="92" xfId="0" applyFont="1" applyBorder="1" applyAlignment="1">
      <alignment horizontal="right" vertical="center" wrapText="1"/>
    </xf>
    <xf numFmtId="0" fontId="0" fillId="0" borderId="0" xfId="0" applyNumberFormat="1" applyFont="1" applyBorder="1" applyAlignment="1">
      <alignment horizontal="left" vertical="center" wrapText="1"/>
    </xf>
    <xf numFmtId="0" fontId="63" fillId="0" borderId="0" xfId="0" applyNumberFormat="1" applyFont="1" applyBorder="1" applyAlignment="1">
      <alignment horizontal="right" vertical="center" indent="1"/>
    </xf>
    <xf numFmtId="167" fontId="69" fillId="10" borderId="88" xfId="0" applyFont="1" applyFill="1" applyBorder="1" applyAlignment="1">
      <alignment horizontal="right" vertical="center" wrapText="1"/>
    </xf>
    <xf numFmtId="171" fontId="4" fillId="0" borderId="0" xfId="0" applyNumberFormat="1" applyFont="1" applyBorder="1" applyAlignment="1">
      <alignment horizontal="right" vertical="center" wrapText="1"/>
    </xf>
    <xf numFmtId="0" fontId="0" fillId="0" borderId="0" xfId="0" applyNumberFormat="1" applyFont="1" applyBorder="1" applyAlignment="1">
      <alignment horizontal="right" vertical="center" indent="1"/>
    </xf>
    <xf numFmtId="171" fontId="4" fillId="0" borderId="90" xfId="0" applyNumberFormat="1" applyFont="1" applyBorder="1" applyAlignment="1">
      <alignment horizontal="right" vertical="center" wrapText="1"/>
    </xf>
    <xf numFmtId="171" fontId="4" fillId="0" borderId="91" xfId="0" applyNumberFormat="1" applyFont="1" applyBorder="1" applyAlignment="1">
      <alignment horizontal="right" vertical="center" wrapText="1"/>
    </xf>
    <xf numFmtId="171" fontId="70" fillId="0" borderId="91" xfId="0" applyNumberFormat="1" applyFont="1" applyBorder="1" applyAlignment="1">
      <alignment horizontal="right" vertical="center" wrapText="1"/>
    </xf>
    <xf numFmtId="167" fontId="65" fillId="0" borderId="0" xfId="0" applyFont="1" applyAlignment="1">
      <alignment horizontal="right" vertical="center"/>
    </xf>
    <xf numFmtId="171" fontId="67" fillId="0" borderId="0" xfId="0" applyNumberFormat="1" applyFont="1" applyAlignment="1">
      <alignment horizontal="right" vertical="center" wrapText="1"/>
    </xf>
    <xf numFmtId="171" fontId="4" fillId="0" borderId="92" xfId="0" applyNumberFormat="1" applyFont="1" applyBorder="1" applyAlignment="1">
      <alignment horizontal="right" vertical="center" wrapText="1"/>
    </xf>
    <xf numFmtId="0" fontId="48" fillId="0" borderId="0" xfId="0" applyNumberFormat="1" applyFont="1" applyBorder="1" applyAlignment="1">
      <alignment horizontal="left" vertical="center" wrapText="1"/>
    </xf>
    <xf numFmtId="167" fontId="15" fillId="0" borderId="0" xfId="0" applyFont="1" applyBorder="1" applyAlignment="1">
      <alignment horizontal="left" vertical="center" wrapText="1"/>
    </xf>
    <xf numFmtId="171" fontId="15" fillId="0" borderId="0" xfId="0" applyNumberFormat="1" applyFont="1" applyBorder="1" applyAlignment="1">
      <alignment horizontal="right" vertical="center" wrapText="1"/>
    </xf>
    <xf numFmtId="0" fontId="44" fillId="0" borderId="0" xfId="0" applyNumberFormat="1" applyFont="1" applyBorder="1" applyAlignment="1">
      <alignment horizontal="right" vertical="center" indent="1"/>
    </xf>
    <xf numFmtId="171" fontId="15" fillId="4" borderId="90" xfId="0" applyNumberFormat="1" applyFont="1" applyFill="1" applyBorder="1" applyAlignment="1">
      <alignment horizontal="right" vertical="center" wrapText="1"/>
    </xf>
    <xf numFmtId="171" fontId="15" fillId="4" borderId="0" xfId="0" applyNumberFormat="1" applyFont="1" applyFill="1" applyBorder="1" applyAlignment="1">
      <alignment horizontal="right" vertical="center" wrapText="1"/>
    </xf>
    <xf numFmtId="171" fontId="15" fillId="4" borderId="91" xfId="0" applyNumberFormat="1" applyFont="1" applyFill="1" applyBorder="1" applyAlignment="1">
      <alignment horizontal="right" vertical="center" wrapText="1"/>
    </xf>
    <xf numFmtId="171" fontId="15" fillId="0" borderId="0" xfId="0" applyNumberFormat="1" applyFont="1" applyAlignment="1">
      <alignment horizontal="right" vertical="center" wrapText="1"/>
    </xf>
    <xf numFmtId="171" fontId="15" fillId="4" borderId="92" xfId="0" applyNumberFormat="1" applyFont="1" applyFill="1" applyBorder="1" applyAlignment="1">
      <alignment horizontal="right" vertical="center" wrapText="1"/>
    </xf>
    <xf numFmtId="167" fontId="48" fillId="0" borderId="0" xfId="0" applyFont="1" applyAlignment="1">
      <alignment horizontal="right" vertical="top" wrapText="1"/>
    </xf>
    <xf numFmtId="167" fontId="71" fillId="0" borderId="95" xfId="0" applyFont="1" applyBorder="1" applyAlignment="1">
      <alignment horizontal="right" vertical="center" wrapText="1"/>
    </xf>
    <xf numFmtId="167" fontId="4" fillId="0" borderId="96" xfId="0" applyFont="1" applyBorder="1" applyAlignment="1">
      <alignment horizontal="right" vertical="center" wrapText="1"/>
    </xf>
    <xf numFmtId="167" fontId="4" fillId="0" borderId="84" xfId="0" applyFont="1" applyBorder="1" applyAlignment="1">
      <alignment horizontal="left" vertical="center" wrapText="1"/>
    </xf>
    <xf numFmtId="0" fontId="72" fillId="0" borderId="0" xfId="0" applyNumberFormat="1" applyFont="1" applyBorder="1" applyAlignment="1">
      <alignment horizontal="left" vertical="center"/>
    </xf>
    <xf numFmtId="1" fontId="4" fillId="0" borderId="0" xfId="0" applyNumberFormat="1" applyFont="1" applyBorder="1" applyAlignment="1">
      <alignment horizontal="right" vertical="center" wrapText="1"/>
    </xf>
    <xf numFmtId="167" fontId="61" fillId="4" borderId="55" xfId="0" applyFont="1" applyFill="1" applyBorder="1" applyAlignment="1">
      <alignment horizontal="center" vertical="center" wrapText="1"/>
    </xf>
    <xf numFmtId="167" fontId="61" fillId="4" borderId="57" xfId="0" applyFont="1" applyFill="1" applyBorder="1" applyAlignment="1">
      <alignment horizontal="center" vertical="center" wrapText="1"/>
    </xf>
    <xf numFmtId="167" fontId="61" fillId="4" borderId="61" xfId="0" applyFont="1" applyFill="1" applyBorder="1" applyAlignment="1">
      <alignment horizontal="center" vertical="center" wrapText="1"/>
    </xf>
    <xf numFmtId="3" fontId="0" fillId="0" borderId="40" xfId="0" applyNumberFormat="1" applyFont="1" applyBorder="1" applyAlignment="1">
      <alignment horizontal="center" vertical="center" wrapText="1"/>
    </xf>
    <xf numFmtId="3" fontId="0" fillId="0" borderId="71" xfId="0" applyNumberFormat="1" applyFont="1" applyBorder="1" applyAlignment="1">
      <alignment horizontal="center" vertical="center" wrapText="1"/>
    </xf>
    <xf numFmtId="3" fontId="0" fillId="0" borderId="42" xfId="0" applyNumberFormat="1" applyFont="1" applyBorder="1" applyAlignment="1">
      <alignment horizontal="center" vertical="center" wrapText="1"/>
    </xf>
    <xf numFmtId="167" fontId="73" fillId="4" borderId="61" xfId="0" applyFont="1" applyFill="1" applyBorder="1" applyAlignment="1">
      <alignment horizontal="center" vertical="center" wrapText="1"/>
    </xf>
    <xf numFmtId="167" fontId="74" fillId="4" borderId="68" xfId="0" applyFont="1" applyFill="1" applyBorder="1" applyAlignment="1">
      <alignment horizontal="center" vertical="center" wrapText="1"/>
    </xf>
    <xf numFmtId="167" fontId="74" fillId="4" borderId="0" xfId="0" applyFont="1" applyFill="1" applyBorder="1" applyAlignment="1">
      <alignment horizontal="center" vertical="center" wrapText="1"/>
    </xf>
    <xf numFmtId="3" fontId="44" fillId="0" borderId="42" xfId="0" applyNumberFormat="1" applyFont="1" applyBorder="1" applyAlignment="1">
      <alignment horizontal="center" vertical="center" wrapText="1"/>
    </xf>
    <xf numFmtId="167" fontId="68" fillId="4" borderId="61" xfId="0" applyFont="1" applyFill="1" applyBorder="1" applyAlignment="1">
      <alignment horizontal="center" vertical="center" wrapText="1"/>
    </xf>
    <xf numFmtId="167" fontId="4" fillId="0" borderId="68" xfId="0" applyFont="1" applyBorder="1" applyAlignment="1">
      <alignment horizontal="left" vertical="center"/>
    </xf>
    <xf numFmtId="3" fontId="4" fillId="0" borderId="62" xfId="0" applyNumberFormat="1" applyFont="1" applyBorder="1" applyAlignment="1">
      <alignment horizontal="center" vertical="center" wrapText="1"/>
    </xf>
    <xf numFmtId="167" fontId="64" fillId="4" borderId="40" xfId="0" applyFont="1" applyFill="1" applyBorder="1" applyAlignment="1">
      <alignment horizontal="left" vertical="center"/>
    </xf>
    <xf numFmtId="167" fontId="64" fillId="4" borderId="71" xfId="0" applyFont="1" applyFill="1" applyBorder="1" applyAlignment="1">
      <alignment horizontal="right" vertical="center" wrapText="1"/>
    </xf>
    <xf numFmtId="3" fontId="64" fillId="4" borderId="42" xfId="0" applyNumberFormat="1" applyFont="1" applyFill="1" applyBorder="1" applyAlignment="1">
      <alignment horizontal="center" vertical="center" wrapText="1"/>
    </xf>
    <xf numFmtId="167" fontId="68" fillId="4" borderId="55" xfId="0" applyFont="1" applyFill="1" applyBorder="1" applyAlignment="1">
      <alignment horizontal="center" vertical="center" wrapText="1"/>
    </xf>
    <xf numFmtId="167" fontId="68" fillId="4" borderId="57" xfId="0" applyFont="1" applyFill="1" applyBorder="1" applyAlignment="1">
      <alignment horizontal="center" vertical="center" wrapText="1"/>
    </xf>
    <xf numFmtId="172" fontId="4" fillId="0" borderId="0" xfId="0" applyNumberFormat="1" applyFont="1" applyBorder="1" applyAlignment="1">
      <alignment horizontal="right" vertical="center" wrapText="1"/>
    </xf>
    <xf numFmtId="3" fontId="0" fillId="0" borderId="15" xfId="0" applyNumberFormat="1" applyFont="1" applyBorder="1" applyAlignment="1">
      <alignment horizontal="center" vertical="center" wrapText="1"/>
    </xf>
    <xf numFmtId="0" fontId="63" fillId="0" borderId="0" xfId="0" applyNumberFormat="1" applyFont="1" applyBorder="1" applyAlignment="1">
      <alignment horizontal="left" vertical="center" wrapText="1"/>
    </xf>
    <xf numFmtId="167" fontId="61" fillId="4" borderId="55" xfId="0" applyFont="1" applyFill="1" applyBorder="1" applyAlignment="1">
      <alignment horizontal="right" vertical="center" wrapText="1"/>
    </xf>
    <xf numFmtId="167" fontId="61" fillId="4" borderId="57" xfId="0" applyFont="1" applyFill="1" applyBorder="1" applyAlignment="1">
      <alignment horizontal="right" vertical="center" wrapText="1"/>
    </xf>
    <xf numFmtId="167" fontId="61" fillId="4" borderId="61" xfId="0" applyFont="1" applyFill="1" applyBorder="1" applyAlignment="1">
      <alignment horizontal="right" vertical="center" wrapText="1"/>
    </xf>
    <xf numFmtId="167" fontId="75" fillId="0" borderId="0" xfId="0" applyFont="1" applyBorder="1" applyAlignment="1">
      <alignment horizontal="right" vertical="center" wrapText="1"/>
    </xf>
    <xf numFmtId="171" fontId="0" fillId="0" borderId="68" xfId="0" applyNumberFormat="1" applyFont="1" applyBorder="1" applyAlignment="1">
      <alignment horizontal="right" vertical="center" wrapText="1"/>
    </xf>
    <xf numFmtId="171" fontId="0" fillId="0" borderId="0" xfId="0" applyNumberFormat="1" applyFont="1" applyBorder="1" applyAlignment="1">
      <alignment horizontal="right" vertical="center" wrapText="1"/>
    </xf>
    <xf numFmtId="171" fontId="0" fillId="0" borderId="62" xfId="0" applyNumberFormat="1" applyFont="1" applyBorder="1" applyAlignment="1">
      <alignment horizontal="right" vertical="center" wrapText="1"/>
    </xf>
    <xf numFmtId="171" fontId="75" fillId="0" borderId="68" xfId="0" applyNumberFormat="1" applyFont="1" applyBorder="1" applyAlignment="1">
      <alignment horizontal="right" vertical="center" wrapText="1"/>
    </xf>
    <xf numFmtId="167" fontId="73" fillId="0" borderId="0" xfId="0" applyFont="1" applyBorder="1" applyAlignment="1">
      <alignment horizontal="left" vertical="center" wrapText="1"/>
    </xf>
    <xf numFmtId="171" fontId="76" fillId="0" borderId="68" xfId="0" applyNumberFormat="1" applyFont="1" applyBorder="1" applyAlignment="1">
      <alignment horizontal="right" vertical="center" wrapText="1"/>
    </xf>
    <xf numFmtId="171" fontId="76" fillId="0" borderId="0" xfId="0" applyNumberFormat="1" applyFont="1" applyBorder="1" applyAlignment="1">
      <alignment horizontal="right" vertical="center" wrapText="1"/>
    </xf>
    <xf numFmtId="171" fontId="76" fillId="0" borderId="62" xfId="0" applyNumberFormat="1" applyFont="1" applyBorder="1" applyAlignment="1">
      <alignment horizontal="right" vertical="center" wrapText="1"/>
    </xf>
    <xf numFmtId="171" fontId="0" fillId="0" borderId="40" xfId="0" applyNumberFormat="1" applyFont="1" applyBorder="1" applyAlignment="1">
      <alignment horizontal="right" vertical="center" wrapText="1"/>
    </xf>
    <xf numFmtId="171" fontId="0" fillId="0" borderId="71" xfId="0" applyNumberFormat="1" applyFont="1" applyBorder="1" applyAlignment="1">
      <alignment horizontal="right" vertical="center" wrapText="1"/>
    </xf>
    <xf numFmtId="171" fontId="0" fillId="0" borderId="42" xfId="0" applyNumberFormat="1" applyFont="1" applyBorder="1" applyAlignment="1">
      <alignment horizontal="right" vertical="center" wrapText="1"/>
    </xf>
    <xf numFmtId="167" fontId="4" fillId="0" borderId="0" xfId="0" applyFont="1" applyBorder="1" applyAlignment="1">
      <alignment horizontal="left" vertical="center"/>
    </xf>
    <xf numFmtId="0" fontId="13" fillId="0" borderId="0" xfId="10" applyFont="1" applyFill="1" applyBorder="1" applyAlignment="1">
      <alignment horizontal="left" vertical="center" wrapText="1"/>
    </xf>
    <xf numFmtId="0" fontId="6" fillId="3" borderId="0" xfId="10" applyFont="1" applyFill="1" applyBorder="1" applyAlignment="1">
      <alignment horizontal="left" vertical="center"/>
    </xf>
    <xf numFmtId="0" fontId="4" fillId="0" borderId="0" xfId="10" applyFont="1" applyBorder="1" applyAlignment="1">
      <alignment wrapText="1"/>
    </xf>
    <xf numFmtId="0" fontId="78" fillId="0" borderId="0" xfId="10" applyFont="1" applyFill="1" applyBorder="1" applyAlignment="1">
      <alignment horizontal="center" vertical="center" wrapText="1"/>
    </xf>
    <xf numFmtId="0" fontId="78" fillId="0" borderId="0" xfId="10" applyFont="1" applyFill="1" applyBorder="1" applyAlignment="1">
      <alignment horizontal="center" vertical="top" wrapText="1"/>
    </xf>
    <xf numFmtId="0" fontId="16" fillId="0" borderId="0" xfId="10" applyFont="1" applyFill="1" applyBorder="1" applyAlignment="1">
      <alignment vertical="center" wrapText="1"/>
    </xf>
    <xf numFmtId="0" fontId="27" fillId="4" borderId="97" xfId="10" applyFont="1" applyFill="1" applyBorder="1" applyAlignment="1">
      <alignment horizontal="left" vertical="center" wrapText="1"/>
    </xf>
    <xf numFmtId="0" fontId="48" fillId="4" borderId="98" xfId="10" applyFont="1" applyFill="1" applyBorder="1" applyAlignment="1">
      <alignment horizontal="left" vertical="center" wrapText="1"/>
    </xf>
    <xf numFmtId="0" fontId="48" fillId="4" borderId="64" xfId="10" applyFont="1" applyFill="1" applyBorder="1" applyAlignment="1">
      <alignment horizontal="left" vertical="center" wrapText="1"/>
    </xf>
    <xf numFmtId="0" fontId="48" fillId="4" borderId="99" xfId="10" applyFont="1" applyFill="1" applyBorder="1" applyAlignment="1">
      <alignment horizontal="left" vertical="center" wrapText="1"/>
    </xf>
    <xf numFmtId="0" fontId="48" fillId="4" borderId="64" xfId="10" applyFont="1" applyFill="1" applyBorder="1" applyAlignment="1">
      <alignment horizontal="right" vertical="center" wrapText="1"/>
    </xf>
    <xf numFmtId="0" fontId="48" fillId="4" borderId="99" xfId="10" applyFont="1" applyFill="1" applyBorder="1" applyAlignment="1">
      <alignment horizontal="right" vertical="center" wrapText="1"/>
    </xf>
    <xf numFmtId="0" fontId="48" fillId="4" borderId="102" xfId="10" applyFont="1" applyFill="1" applyBorder="1" applyAlignment="1">
      <alignment horizontal="left" vertical="center" wrapText="1"/>
    </xf>
    <xf numFmtId="0" fontId="48" fillId="4" borderId="103" xfId="10" applyFont="1" applyFill="1" applyBorder="1" applyAlignment="1">
      <alignment horizontal="center" vertical="center" wrapText="1"/>
    </xf>
    <xf numFmtId="0" fontId="48" fillId="4" borderId="102" xfId="10" applyFont="1" applyFill="1" applyBorder="1" applyAlignment="1">
      <alignment horizontal="right" vertical="center" wrapText="1"/>
    </xf>
    <xf numFmtId="0" fontId="48" fillId="4" borderId="102" xfId="10" applyFont="1" applyFill="1" applyBorder="1" applyAlignment="1">
      <alignment horizontal="center" vertical="center" wrapText="1"/>
    </xf>
    <xf numFmtId="167" fontId="48" fillId="4" borderId="101" xfId="0" applyFont="1" applyFill="1" applyBorder="1" applyAlignment="1">
      <alignment horizontal="right" vertical="center" wrapText="1"/>
    </xf>
    <xf numFmtId="167" fontId="48" fillId="4" borderId="105" xfId="0" applyFont="1" applyFill="1" applyBorder="1" applyAlignment="1">
      <alignment horizontal="right" vertical="center" wrapText="1"/>
    </xf>
    <xf numFmtId="0" fontId="79" fillId="0" borderId="0" xfId="10" applyFont="1" applyBorder="1" applyAlignment="1">
      <alignment vertical="center" wrapText="1"/>
    </xf>
    <xf numFmtId="0" fontId="27" fillId="4" borderId="106" xfId="10" applyFont="1" applyFill="1" applyBorder="1" applyAlignment="1">
      <alignment horizontal="left" vertical="center" wrapText="1"/>
    </xf>
    <xf numFmtId="0" fontId="48" fillId="4" borderId="80" xfId="10" applyFont="1" applyFill="1" applyBorder="1" applyAlignment="1">
      <alignment vertical="center" wrapText="1"/>
    </xf>
    <xf numFmtId="0" fontId="48" fillId="4" borderId="81" xfId="10" applyFont="1" applyFill="1" applyBorder="1" applyAlignment="1">
      <alignment vertical="center" wrapText="1"/>
    </xf>
    <xf numFmtId="0" fontId="48" fillId="4" borderId="82" xfId="10" applyFont="1" applyFill="1" applyBorder="1" applyAlignment="1">
      <alignment vertical="center" wrapText="1"/>
    </xf>
    <xf numFmtId="0" fontId="48" fillId="4" borderId="81" xfId="10" applyFont="1" applyFill="1" applyBorder="1" applyAlignment="1">
      <alignment horizontal="right" vertical="center" wrapText="1"/>
    </xf>
    <xf numFmtId="0" fontId="48" fillId="4" borderId="82" xfId="10" applyFont="1" applyFill="1" applyBorder="1" applyAlignment="1">
      <alignment horizontal="right" vertical="center" wrapText="1"/>
    </xf>
    <xf numFmtId="0" fontId="48" fillId="4" borderId="109" xfId="10" applyFont="1" applyFill="1" applyBorder="1" applyAlignment="1">
      <alignment vertical="center" wrapText="1"/>
    </xf>
    <xf numFmtId="0" fontId="48" fillId="4" borderId="109" xfId="10" applyFont="1" applyFill="1" applyBorder="1" applyAlignment="1">
      <alignment horizontal="center" vertical="center" wrapText="1"/>
    </xf>
    <xf numFmtId="0" fontId="48" fillId="4" borderId="109" xfId="10" applyFont="1" applyFill="1" applyBorder="1" applyAlignment="1">
      <alignment horizontal="right" vertical="center" wrapText="1"/>
    </xf>
    <xf numFmtId="0" fontId="13" fillId="4" borderId="112" xfId="10" applyFont="1" applyFill="1" applyBorder="1" applyAlignment="1">
      <alignment horizontal="left" vertical="center" wrapText="1"/>
    </xf>
    <xf numFmtId="0" fontId="13" fillId="4" borderId="80" xfId="10" applyFont="1" applyFill="1" applyBorder="1" applyAlignment="1">
      <alignment horizontal="center" vertical="top" wrapText="1"/>
    </xf>
    <xf numFmtId="0" fontId="15" fillId="4" borderId="80" xfId="10" applyFont="1" applyFill="1" applyBorder="1" applyAlignment="1">
      <alignment horizontal="left" vertical="top" wrapText="1"/>
    </xf>
    <xf numFmtId="0" fontId="15" fillId="4" borderId="81" xfId="10" applyFont="1" applyFill="1" applyBorder="1" applyAlignment="1">
      <alignment horizontal="left" vertical="top" wrapText="1"/>
    </xf>
    <xf numFmtId="0" fontId="15" fillId="4" borderId="81" xfId="10" applyFont="1" applyFill="1" applyBorder="1" applyAlignment="1">
      <alignment horizontal="center" vertical="top" wrapText="1"/>
    </xf>
    <xf numFmtId="0" fontId="15" fillId="4" borderId="82" xfId="10" applyFont="1" applyFill="1" applyBorder="1" applyAlignment="1">
      <alignment horizontal="left" vertical="top" wrapText="1"/>
    </xf>
    <xf numFmtId="0" fontId="15" fillId="4" borderId="80" xfId="10" applyFont="1" applyFill="1" applyBorder="1" applyAlignment="1">
      <alignment horizontal="center" vertical="top" wrapText="1"/>
    </xf>
    <xf numFmtId="0" fontId="44" fillId="4" borderId="82" xfId="10" applyFont="1" applyFill="1" applyBorder="1" applyAlignment="1">
      <alignment horizontal="center" vertical="top" wrapText="1"/>
    </xf>
    <xf numFmtId="0" fontId="81" fillId="4" borderId="81" xfId="10" applyFont="1" applyFill="1" applyBorder="1" applyAlignment="1">
      <alignment horizontal="left" vertical="top" wrapText="1"/>
    </xf>
    <xf numFmtId="0" fontId="15" fillId="4" borderId="81" xfId="10" applyFont="1" applyFill="1" applyBorder="1" applyAlignment="1">
      <alignment horizontal="right" vertical="top" wrapText="1"/>
    </xf>
    <xf numFmtId="0" fontId="8" fillId="4" borderId="109" xfId="10" applyFont="1" applyFill="1" applyBorder="1" applyAlignment="1">
      <alignment horizontal="left" vertical="top" wrapText="1"/>
    </xf>
    <xf numFmtId="0" fontId="82" fillId="4" borderId="81" xfId="10" applyFont="1" applyFill="1" applyBorder="1" applyAlignment="1">
      <alignment horizontal="center" vertical="center" wrapText="1"/>
    </xf>
    <xf numFmtId="0" fontId="44" fillId="4" borderId="81" xfId="10" applyFont="1" applyFill="1" applyBorder="1" applyAlignment="1">
      <alignment horizontal="center" vertical="top" wrapText="1"/>
    </xf>
    <xf numFmtId="0" fontId="15" fillId="4" borderId="109" xfId="10" applyFont="1" applyFill="1" applyBorder="1" applyAlignment="1">
      <alignment horizontal="center" vertical="top" wrapText="1"/>
    </xf>
    <xf numFmtId="0" fontId="73" fillId="4" borderId="109" xfId="10" applyFont="1" applyFill="1" applyBorder="1" applyAlignment="1">
      <alignment horizontal="right" vertical="center" wrapText="1"/>
    </xf>
    <xf numFmtId="0" fontId="73" fillId="4" borderId="109" xfId="10" applyFont="1" applyFill="1" applyBorder="1" applyAlignment="1">
      <alignment horizontal="center" vertical="top" wrapText="1"/>
    </xf>
    <xf numFmtId="0" fontId="61" fillId="0" borderId="0" xfId="10" applyFont="1" applyBorder="1" applyAlignment="1">
      <alignment wrapText="1"/>
    </xf>
    <xf numFmtId="0" fontId="17" fillId="0" borderId="0" xfId="10" applyFont="1" applyFill="1" applyBorder="1" applyAlignment="1">
      <alignment horizontal="left" vertical="center" wrapText="1"/>
    </xf>
    <xf numFmtId="0" fontId="73" fillId="4" borderId="113" xfId="10" applyFont="1" applyFill="1" applyBorder="1" applyAlignment="1">
      <alignment horizontal="left" vertical="top" wrapText="1"/>
    </xf>
    <xf numFmtId="0" fontId="73" fillId="4" borderId="114" xfId="10" applyFont="1" applyFill="1" applyBorder="1" applyAlignment="1">
      <alignment horizontal="center" vertical="top" wrapText="1"/>
    </xf>
    <xf numFmtId="0" fontId="73" fillId="4" borderId="83" xfId="10" applyFont="1" applyFill="1" applyBorder="1" applyAlignment="1">
      <alignment horizontal="left" vertical="top" wrapText="1"/>
    </xf>
    <xf numFmtId="0" fontId="73" fillId="4" borderId="84" xfId="10" applyFont="1" applyFill="1" applyBorder="1" applyAlignment="1">
      <alignment horizontal="left" vertical="top" wrapText="1"/>
    </xf>
    <xf numFmtId="0" fontId="84" fillId="4" borderId="84" xfId="10" applyFont="1" applyFill="1" applyBorder="1" applyAlignment="1">
      <alignment horizontal="center" vertical="top" wrapText="1"/>
    </xf>
    <xf numFmtId="0" fontId="73" fillId="4" borderId="85" xfId="10" applyFont="1" applyFill="1" applyBorder="1" applyAlignment="1">
      <alignment horizontal="left" vertical="top" wrapText="1"/>
    </xf>
    <xf numFmtId="0" fontId="73" fillId="4" borderId="83" xfId="10" applyFont="1" applyFill="1" applyBorder="1" applyAlignment="1">
      <alignment horizontal="right" vertical="top" wrapText="1"/>
    </xf>
    <xf numFmtId="0" fontId="73" fillId="4" borderId="84" xfId="10" applyFont="1" applyFill="1" applyBorder="1" applyAlignment="1">
      <alignment horizontal="right" vertical="top" wrapText="1"/>
    </xf>
    <xf numFmtId="0" fontId="73" fillId="4" borderId="85" xfId="10" applyFont="1" applyFill="1" applyBorder="1" applyAlignment="1">
      <alignment horizontal="right" vertical="top" wrapText="1"/>
    </xf>
    <xf numFmtId="0" fontId="73" fillId="4" borderId="83" xfId="10" applyFont="1" applyFill="1" applyBorder="1" applyAlignment="1">
      <alignment horizontal="center" vertical="top" wrapText="1"/>
    </xf>
    <xf numFmtId="0" fontId="84" fillId="4" borderId="85" xfId="10" applyFont="1" applyFill="1" applyBorder="1" applyAlignment="1">
      <alignment horizontal="center" vertical="top" wrapText="1"/>
    </xf>
    <xf numFmtId="0" fontId="81" fillId="4" borderId="85" xfId="10" applyFont="1" applyFill="1" applyBorder="1" applyAlignment="1">
      <alignment horizontal="right" vertical="top" wrapText="1"/>
    </xf>
    <xf numFmtId="0" fontId="73" fillId="4" borderId="114" xfId="10" applyFont="1" applyFill="1" applyBorder="1" applyAlignment="1">
      <alignment horizontal="left" vertical="top" wrapText="1"/>
    </xf>
    <xf numFmtId="0" fontId="73" fillId="4" borderId="84" xfId="10" applyFont="1" applyFill="1" applyBorder="1" applyAlignment="1">
      <alignment horizontal="center" vertical="top" wrapText="1"/>
    </xf>
    <xf numFmtId="0" fontId="73" fillId="4" borderId="83" xfId="10" applyFont="1" applyFill="1" applyBorder="1" applyAlignment="1">
      <alignment horizontal="right" vertical="top" wrapText="1" indent="1"/>
    </xf>
    <xf numFmtId="0" fontId="73" fillId="4" borderId="114" xfId="10" applyFont="1" applyFill="1" applyBorder="1" applyAlignment="1">
      <alignment horizontal="right" vertical="top" wrapText="1"/>
    </xf>
    <xf numFmtId="167" fontId="15" fillId="4" borderId="0" xfId="0" applyFont="1" applyFill="1" applyBorder="1" applyAlignment="1">
      <alignment horizontal="right" vertical="top" wrapText="1"/>
    </xf>
    <xf numFmtId="167" fontId="15" fillId="4" borderId="20" xfId="0" applyFont="1" applyFill="1" applyBorder="1" applyAlignment="1">
      <alignment horizontal="right" vertical="top" wrapText="1"/>
    </xf>
    <xf numFmtId="0" fontId="59" fillId="0" borderId="0" xfId="10" applyFont="1" applyBorder="1" applyAlignment="1">
      <alignment wrapText="1"/>
    </xf>
    <xf numFmtId="0" fontId="13" fillId="0" borderId="0" xfId="10" applyFont="1" applyFill="1" applyBorder="1" applyAlignment="1">
      <alignment horizontal="center" vertical="top" wrapText="1"/>
    </xf>
    <xf numFmtId="3" fontId="13" fillId="0" borderId="115" xfId="10" applyNumberFormat="1" applyFont="1" applyFill="1" applyBorder="1" applyAlignment="1">
      <alignment horizontal="left" vertical="top" wrapText="1"/>
    </xf>
    <xf numFmtId="0" fontId="13" fillId="5" borderId="81" xfId="10" applyFont="1" applyFill="1" applyBorder="1" applyAlignment="1" applyProtection="1">
      <alignment horizontal="left" vertical="top" wrapText="1"/>
      <protection locked="0"/>
    </xf>
    <xf numFmtId="0" fontId="13" fillId="5" borderId="81" xfId="10" applyFont="1" applyFill="1" applyBorder="1" applyAlignment="1" applyProtection="1">
      <alignment horizontal="center" vertical="top" wrapText="1"/>
      <protection locked="0"/>
    </xf>
    <xf numFmtId="0" fontId="13" fillId="5" borderId="82" xfId="10" applyFont="1" applyFill="1" applyBorder="1" applyAlignment="1" applyProtection="1">
      <alignment horizontal="left" vertical="top" wrapText="1"/>
      <protection locked="0"/>
    </xf>
    <xf numFmtId="165" fontId="13" fillId="5" borderId="80" xfId="10" applyNumberFormat="1" applyFont="1" applyFill="1" applyBorder="1" applyAlignment="1" applyProtection="1">
      <alignment horizontal="right" vertical="top" wrapText="1"/>
      <protection locked="0"/>
    </xf>
    <xf numFmtId="165" fontId="13" fillId="5" borderId="81" xfId="10" applyNumberFormat="1" applyFont="1" applyFill="1" applyBorder="1" applyAlignment="1" applyProtection="1">
      <alignment horizontal="right" vertical="top" wrapText="1"/>
      <protection locked="0"/>
    </xf>
    <xf numFmtId="165" fontId="13" fillId="5" borderId="82" xfId="10" applyNumberFormat="1" applyFont="1" applyFill="1" applyBorder="1" applyAlignment="1" applyProtection="1">
      <alignment horizontal="right" vertical="top" wrapText="1"/>
      <protection locked="0"/>
    </xf>
    <xf numFmtId="165" fontId="13" fillId="6" borderId="109" xfId="10" applyNumberFormat="1" applyFont="1" applyFill="1" applyBorder="1" applyAlignment="1" applyProtection="1">
      <alignment horizontal="right" vertical="top" wrapText="1"/>
    </xf>
    <xf numFmtId="0" fontId="13" fillId="5" borderId="80" xfId="10" applyFont="1" applyFill="1" applyBorder="1" applyAlignment="1" applyProtection="1">
      <alignment horizontal="center" vertical="top" wrapText="1"/>
      <protection locked="0"/>
    </xf>
    <xf numFmtId="0" fontId="13" fillId="5" borderId="82" xfId="10" applyFont="1" applyFill="1" applyBorder="1" applyAlignment="1" applyProtection="1">
      <alignment horizontal="center" vertical="top" wrapText="1"/>
      <protection locked="0"/>
    </xf>
    <xf numFmtId="3" fontId="13" fillId="5" borderId="81" xfId="10" applyNumberFormat="1" applyFont="1" applyFill="1" applyBorder="1" applyAlignment="1" applyProtection="1">
      <alignment horizontal="right" vertical="top" wrapText="1"/>
      <protection locked="0"/>
    </xf>
    <xf numFmtId="172" fontId="12" fillId="5" borderId="82" xfId="10" applyNumberFormat="1" applyFont="1" applyFill="1" applyBorder="1" applyAlignment="1" applyProtection="1">
      <alignment horizontal="right" vertical="top" wrapText="1"/>
      <protection locked="0"/>
    </xf>
    <xf numFmtId="0" fontId="13" fillId="5" borderId="109" xfId="10" applyFont="1" applyFill="1" applyBorder="1" applyAlignment="1" applyProtection="1">
      <alignment horizontal="left" vertical="top" wrapText="1"/>
      <protection locked="0"/>
    </xf>
    <xf numFmtId="0" fontId="13" fillId="5" borderId="0" xfId="10" applyFont="1" applyFill="1" applyBorder="1" applyAlignment="1" applyProtection="1">
      <alignment horizontal="center" vertical="top" wrapText="1"/>
      <protection locked="0"/>
    </xf>
    <xf numFmtId="0" fontId="13" fillId="5" borderId="109" xfId="10" applyFont="1" applyFill="1" applyBorder="1" applyAlignment="1" applyProtection="1">
      <alignment horizontal="center" vertical="top" wrapText="1"/>
      <protection locked="0"/>
    </xf>
    <xf numFmtId="171" fontId="13" fillId="5" borderId="80" xfId="10" applyNumberFormat="1" applyFont="1" applyFill="1" applyBorder="1" applyAlignment="1" applyProtection="1">
      <alignment horizontal="right" vertical="top" wrapText="1"/>
      <protection locked="0"/>
    </xf>
    <xf numFmtId="171" fontId="13" fillId="5" borderId="81" xfId="10" applyNumberFormat="1" applyFont="1" applyFill="1" applyBorder="1" applyAlignment="1" applyProtection="1">
      <alignment horizontal="right" vertical="top" wrapText="1"/>
      <protection locked="0"/>
    </xf>
    <xf numFmtId="171" fontId="13" fillId="5" borderId="82" xfId="10" applyNumberFormat="1" applyFont="1" applyFill="1" applyBorder="1" applyAlignment="1" applyProtection="1">
      <alignment horizontal="right" vertical="top" wrapText="1"/>
      <protection locked="0"/>
    </xf>
    <xf numFmtId="168" fontId="13" fillId="5" borderId="109" xfId="10" applyNumberFormat="1" applyFont="1" applyFill="1" applyBorder="1" applyAlignment="1" applyProtection="1">
      <alignment horizontal="right" vertical="top" wrapText="1"/>
      <protection locked="0"/>
    </xf>
    <xf numFmtId="49" fontId="13" fillId="5" borderId="109" xfId="10" applyNumberFormat="1" applyFont="1" applyFill="1" applyBorder="1" applyAlignment="1" applyProtection="1">
      <alignment horizontal="center" vertical="top" wrapText="1"/>
      <protection locked="0"/>
    </xf>
    <xf numFmtId="0" fontId="4" fillId="0" borderId="0" xfId="10" applyFont="1" applyFill="1" applyBorder="1" applyAlignment="1">
      <alignment wrapText="1"/>
    </xf>
    <xf numFmtId="3" fontId="13" fillId="0" borderId="31" xfId="10" applyNumberFormat="1" applyFont="1" applyFill="1" applyBorder="1" applyAlignment="1">
      <alignment horizontal="left" vertical="top" wrapText="1"/>
    </xf>
    <xf numFmtId="0" fontId="13" fillId="5" borderId="0" xfId="10" applyFont="1" applyFill="1" applyBorder="1" applyAlignment="1" applyProtection="1">
      <alignment horizontal="left" vertical="top" wrapText="1"/>
      <protection locked="0"/>
    </xf>
    <xf numFmtId="0" fontId="13" fillId="5" borderId="117" xfId="10" applyFont="1" applyFill="1" applyBorder="1" applyAlignment="1" applyProtection="1">
      <alignment horizontal="left" vertical="top" wrapText="1"/>
      <protection locked="0"/>
    </xf>
    <xf numFmtId="165" fontId="13" fillId="5" borderId="118" xfId="10" applyNumberFormat="1" applyFont="1" applyFill="1" applyBorder="1" applyAlignment="1" applyProtection="1">
      <alignment horizontal="right" vertical="top" wrapText="1"/>
      <protection locked="0"/>
    </xf>
    <xf numFmtId="165" fontId="13" fillId="5" borderId="0" xfId="10" applyNumberFormat="1" applyFont="1" applyFill="1" applyBorder="1" applyAlignment="1" applyProtection="1">
      <alignment horizontal="right" vertical="top" wrapText="1"/>
      <protection locked="0"/>
    </xf>
    <xf numFmtId="165" fontId="13" fillId="5" borderId="117" xfId="10" applyNumberFormat="1" applyFont="1" applyFill="1" applyBorder="1" applyAlignment="1" applyProtection="1">
      <alignment horizontal="right" vertical="top" wrapText="1"/>
      <protection locked="0"/>
    </xf>
    <xf numFmtId="165" fontId="13" fillId="6" borderId="119" xfId="10" applyNumberFormat="1" applyFont="1" applyFill="1" applyBorder="1" applyAlignment="1" applyProtection="1">
      <alignment horizontal="right" vertical="top" wrapText="1"/>
    </xf>
    <xf numFmtId="0" fontId="13" fillId="5" borderId="118" xfId="10" applyFont="1" applyFill="1" applyBorder="1" applyAlignment="1" applyProtection="1">
      <alignment horizontal="center" vertical="top" wrapText="1"/>
      <protection locked="0"/>
    </xf>
    <xf numFmtId="0" fontId="13" fillId="5" borderId="117" xfId="10" applyFont="1" applyFill="1" applyBorder="1" applyAlignment="1" applyProtection="1">
      <alignment horizontal="center" vertical="top" wrapText="1"/>
      <protection locked="0"/>
    </xf>
    <xf numFmtId="3" fontId="13" fillId="5" borderId="0" xfId="10" applyNumberFormat="1" applyFont="1" applyFill="1" applyBorder="1" applyAlignment="1" applyProtection="1">
      <alignment horizontal="right" vertical="top" wrapText="1"/>
      <protection locked="0"/>
    </xf>
    <xf numFmtId="172" fontId="12" fillId="5" borderId="117" xfId="10" applyNumberFormat="1" applyFont="1" applyFill="1" applyBorder="1" applyAlignment="1" applyProtection="1">
      <alignment horizontal="right" vertical="top" wrapText="1"/>
      <protection locked="0"/>
    </xf>
    <xf numFmtId="0" fontId="13" fillId="5" borderId="119" xfId="10" applyFont="1" applyFill="1" applyBorder="1" applyAlignment="1" applyProtection="1">
      <alignment horizontal="left" vertical="top" wrapText="1"/>
      <protection locked="0"/>
    </xf>
    <xf numFmtId="0" fontId="13" fillId="5" borderId="119" xfId="10" applyFont="1" applyFill="1" applyBorder="1" applyAlignment="1" applyProtection="1">
      <alignment horizontal="center" vertical="top" wrapText="1"/>
      <protection locked="0"/>
    </xf>
    <xf numFmtId="0" fontId="13" fillId="5" borderId="118" xfId="10" applyNumberFormat="1" applyFont="1" applyFill="1" applyBorder="1" applyAlignment="1" applyProtection="1">
      <alignment horizontal="right" vertical="top" wrapText="1"/>
      <protection locked="0"/>
    </xf>
    <xf numFmtId="0" fontId="13" fillId="5" borderId="0" xfId="10" applyNumberFormat="1" applyFont="1" applyFill="1" applyBorder="1" applyAlignment="1" applyProtection="1">
      <alignment horizontal="right" vertical="top" wrapText="1"/>
      <protection locked="0"/>
    </xf>
    <xf numFmtId="0" fontId="13" fillId="5" borderId="117" xfId="10" applyNumberFormat="1" applyFont="1" applyFill="1" applyBorder="1" applyAlignment="1" applyProtection="1">
      <alignment horizontal="right" vertical="top" wrapText="1"/>
      <protection locked="0"/>
    </xf>
    <xf numFmtId="0" fontId="12" fillId="5" borderId="118" xfId="10" applyNumberFormat="1" applyFont="1" applyFill="1" applyBorder="1" applyAlignment="1" applyProtection="1">
      <alignment horizontal="right" vertical="top" wrapText="1"/>
      <protection locked="0"/>
    </xf>
    <xf numFmtId="171" fontId="13" fillId="5" borderId="118" xfId="10" applyNumberFormat="1" applyFont="1" applyFill="1" applyBorder="1" applyAlignment="1" applyProtection="1">
      <alignment horizontal="right" vertical="top" wrapText="1"/>
      <protection locked="0"/>
    </xf>
    <xf numFmtId="171" fontId="13" fillId="5" borderId="0" xfId="10" applyNumberFormat="1" applyFont="1" applyFill="1" applyBorder="1" applyAlignment="1" applyProtection="1">
      <alignment horizontal="right" vertical="top" wrapText="1"/>
      <protection locked="0"/>
    </xf>
    <xf numFmtId="171" fontId="13" fillId="5" borderId="117" xfId="10" applyNumberFormat="1" applyFont="1" applyFill="1" applyBorder="1" applyAlignment="1" applyProtection="1">
      <alignment horizontal="right" vertical="top" wrapText="1"/>
      <protection locked="0"/>
    </xf>
    <xf numFmtId="168" fontId="13" fillId="5" borderId="119" xfId="10" applyNumberFormat="1" applyFont="1" applyFill="1" applyBorder="1" applyAlignment="1" applyProtection="1">
      <alignment horizontal="right" vertical="top" wrapText="1"/>
      <protection locked="0"/>
    </xf>
    <xf numFmtId="49" fontId="13" fillId="5" borderId="119" xfId="10" applyNumberFormat="1" applyFont="1" applyFill="1" applyBorder="1" applyAlignment="1" applyProtection="1">
      <alignment horizontal="center" vertical="top" wrapText="1"/>
      <protection locked="0"/>
    </xf>
    <xf numFmtId="0" fontId="12" fillId="5" borderId="117" xfId="10" applyFont="1" applyFill="1" applyBorder="1" applyAlignment="1" applyProtection="1">
      <alignment horizontal="right" vertical="top" wrapText="1"/>
      <protection locked="0"/>
    </xf>
    <xf numFmtId="3" fontId="12" fillId="5" borderId="117" xfId="10" applyNumberFormat="1" applyFont="1" applyFill="1" applyBorder="1" applyAlignment="1" applyProtection="1">
      <alignment horizontal="right" vertical="top" wrapText="1"/>
      <protection locked="0"/>
    </xf>
    <xf numFmtId="49" fontId="12" fillId="5" borderId="117" xfId="10" applyNumberFormat="1" applyFont="1" applyFill="1" applyBorder="1" applyAlignment="1" applyProtection="1">
      <alignment horizontal="right" vertical="top" wrapText="1"/>
      <protection locked="0"/>
    </xf>
    <xf numFmtId="4" fontId="12" fillId="5" borderId="117" xfId="10" applyNumberFormat="1" applyFont="1" applyFill="1" applyBorder="1" applyAlignment="1" applyProtection="1">
      <alignment horizontal="right" vertical="top" wrapText="1"/>
      <protection locked="0"/>
    </xf>
    <xf numFmtId="4" fontId="13" fillId="5" borderId="118" xfId="10" applyNumberFormat="1" applyFont="1" applyFill="1" applyBorder="1" applyAlignment="1" applyProtection="1">
      <alignment horizontal="center" vertical="top" wrapText="1"/>
      <protection locked="0"/>
    </xf>
    <xf numFmtId="4" fontId="13" fillId="5" borderId="0" xfId="10" applyNumberFormat="1" applyFont="1" applyFill="1" applyBorder="1" applyAlignment="1" applyProtection="1">
      <alignment horizontal="center" vertical="top" wrapText="1"/>
      <protection locked="0"/>
    </xf>
    <xf numFmtId="4" fontId="13" fillId="5" borderId="117" xfId="10" applyNumberFormat="1" applyFont="1" applyFill="1" applyBorder="1" applyAlignment="1" applyProtection="1">
      <alignment horizontal="center" vertical="top" wrapText="1"/>
      <protection locked="0"/>
    </xf>
    <xf numFmtId="3" fontId="13" fillId="5" borderId="118" xfId="10" applyNumberFormat="1" applyFont="1" applyFill="1" applyBorder="1" applyAlignment="1" applyProtection="1">
      <alignment horizontal="center" vertical="top" wrapText="1"/>
      <protection locked="0"/>
    </xf>
    <xf numFmtId="3" fontId="13" fillId="5" borderId="0" xfId="10" applyNumberFormat="1" applyFont="1" applyFill="1" applyBorder="1" applyAlignment="1" applyProtection="1">
      <alignment horizontal="center" vertical="top" wrapText="1"/>
      <protection locked="0"/>
    </xf>
    <xf numFmtId="3" fontId="13" fillId="5" borderId="117" xfId="10" applyNumberFormat="1" applyFont="1" applyFill="1" applyBorder="1" applyAlignment="1" applyProtection="1">
      <alignment horizontal="center" vertical="top" wrapText="1"/>
      <protection locked="0"/>
    </xf>
    <xf numFmtId="0" fontId="12" fillId="5" borderId="0" xfId="10" applyNumberFormat="1" applyFont="1" applyFill="1" applyBorder="1" applyAlignment="1" applyProtection="1">
      <alignment horizontal="right" vertical="top" wrapText="1"/>
      <protection locked="0"/>
    </xf>
    <xf numFmtId="0" fontId="12" fillId="5" borderId="117" xfId="10" applyNumberFormat="1" applyFont="1" applyFill="1" applyBorder="1" applyAlignment="1" applyProtection="1">
      <alignment horizontal="right" vertical="top" wrapText="1"/>
      <protection locked="0"/>
    </xf>
    <xf numFmtId="0" fontId="9" fillId="5" borderId="118" xfId="10" applyNumberFormat="1" applyFont="1" applyFill="1" applyBorder="1" applyAlignment="1" applyProtection="1">
      <alignment horizontal="right" vertical="top" wrapText="1"/>
      <protection locked="0"/>
    </xf>
    <xf numFmtId="0" fontId="9" fillId="5" borderId="0" xfId="10" applyNumberFormat="1" applyFont="1" applyFill="1" applyBorder="1" applyAlignment="1" applyProtection="1">
      <alignment horizontal="right" vertical="top" wrapText="1"/>
      <protection locked="0"/>
    </xf>
    <xf numFmtId="0" fontId="9" fillId="5" borderId="117" xfId="10" applyNumberFormat="1" applyFont="1" applyFill="1" applyBorder="1" applyAlignment="1" applyProtection="1">
      <alignment horizontal="right" vertical="top" wrapText="1"/>
      <protection locked="0"/>
    </xf>
    <xf numFmtId="20" fontId="12" fillId="5" borderId="117" xfId="10" applyNumberFormat="1" applyFont="1" applyFill="1" applyBorder="1" applyAlignment="1" applyProtection="1">
      <alignment horizontal="right" vertical="top" wrapText="1"/>
      <protection locked="0"/>
    </xf>
    <xf numFmtId="3" fontId="13" fillId="0" borderId="37" xfId="10" applyNumberFormat="1" applyFont="1" applyFill="1" applyBorder="1" applyAlignment="1">
      <alignment horizontal="left" vertical="top" wrapText="1"/>
    </xf>
    <xf numFmtId="0" fontId="13" fillId="5" borderId="39" xfId="10" applyFont="1" applyFill="1" applyBorder="1" applyAlignment="1" applyProtection="1">
      <alignment horizontal="left" vertical="top" wrapText="1"/>
      <protection locked="0"/>
    </xf>
    <xf numFmtId="0" fontId="13" fillId="5" borderId="39" xfId="10" applyFont="1" applyFill="1" applyBorder="1" applyAlignment="1" applyProtection="1">
      <alignment horizontal="center" vertical="top" wrapText="1"/>
      <protection locked="0"/>
    </xf>
    <xf numFmtId="0" fontId="13" fillId="5" borderId="120" xfId="10" applyFont="1" applyFill="1" applyBorder="1" applyAlignment="1" applyProtection="1">
      <alignment horizontal="left" vertical="top" wrapText="1"/>
      <protection locked="0"/>
    </xf>
    <xf numFmtId="165" fontId="13" fillId="5" borderId="121" xfId="10" applyNumberFormat="1" applyFont="1" applyFill="1" applyBorder="1" applyAlignment="1" applyProtection="1">
      <alignment horizontal="right" vertical="top" wrapText="1"/>
      <protection locked="0"/>
    </xf>
    <xf numFmtId="165" fontId="13" fillId="5" borderId="39" xfId="10" applyNumberFormat="1" applyFont="1" applyFill="1" applyBorder="1" applyAlignment="1" applyProtection="1">
      <alignment horizontal="right" vertical="top" wrapText="1"/>
      <protection locked="0"/>
    </xf>
    <xf numFmtId="165" fontId="13" fillId="5" borderId="120" xfId="10" applyNumberFormat="1" applyFont="1" applyFill="1" applyBorder="1" applyAlignment="1" applyProtection="1">
      <alignment horizontal="right" vertical="top" wrapText="1"/>
      <protection locked="0"/>
    </xf>
    <xf numFmtId="165" fontId="13" fillId="6" borderId="122" xfId="10" applyNumberFormat="1" applyFont="1" applyFill="1" applyBorder="1" applyAlignment="1" applyProtection="1">
      <alignment horizontal="right" vertical="top" wrapText="1"/>
    </xf>
    <xf numFmtId="0" fontId="13" fillId="5" borderId="121" xfId="10" applyFont="1" applyFill="1" applyBorder="1" applyAlignment="1" applyProtection="1">
      <alignment horizontal="center" vertical="top" wrapText="1"/>
      <protection locked="0"/>
    </xf>
    <xf numFmtId="0" fontId="13" fillId="5" borderId="120" xfId="10" applyFont="1" applyFill="1" applyBorder="1" applyAlignment="1" applyProtection="1">
      <alignment horizontal="center" vertical="top" wrapText="1"/>
      <protection locked="0"/>
    </xf>
    <xf numFmtId="0" fontId="13" fillId="5" borderId="39" xfId="10" applyNumberFormat="1" applyFont="1" applyFill="1" applyBorder="1" applyAlignment="1" applyProtection="1">
      <alignment horizontal="right" vertical="top" wrapText="1"/>
      <protection locked="0"/>
    </xf>
    <xf numFmtId="3" fontId="12" fillId="5" borderId="120" xfId="10" applyNumberFormat="1" applyFont="1" applyFill="1" applyBorder="1" applyAlignment="1" applyProtection="1">
      <alignment horizontal="right" vertical="top" wrapText="1"/>
      <protection locked="0"/>
    </xf>
    <xf numFmtId="0" fontId="13" fillId="5" borderId="122" xfId="10" applyFont="1" applyFill="1" applyBorder="1" applyAlignment="1" applyProtection="1">
      <alignment horizontal="left" vertical="top" wrapText="1"/>
      <protection locked="0"/>
    </xf>
    <xf numFmtId="0" fontId="13" fillId="5" borderId="122" xfId="10" applyFont="1" applyFill="1" applyBorder="1" applyAlignment="1" applyProtection="1">
      <alignment horizontal="center" vertical="top" wrapText="1"/>
      <protection locked="0"/>
    </xf>
    <xf numFmtId="0" fontId="13" fillId="5" borderId="121" xfId="10" applyNumberFormat="1" applyFont="1" applyFill="1" applyBorder="1" applyAlignment="1" applyProtection="1">
      <alignment horizontal="right" vertical="top" wrapText="1"/>
      <protection locked="0"/>
    </xf>
    <xf numFmtId="0" fontId="13" fillId="5" borderId="120" xfId="10" applyNumberFormat="1" applyFont="1" applyFill="1" applyBorder="1" applyAlignment="1" applyProtection="1">
      <alignment horizontal="right" vertical="top" wrapText="1"/>
      <protection locked="0"/>
    </xf>
    <xf numFmtId="171" fontId="13" fillId="5" borderId="121" xfId="10" applyNumberFormat="1" applyFont="1" applyFill="1" applyBorder="1" applyAlignment="1" applyProtection="1">
      <alignment horizontal="right" vertical="top" wrapText="1"/>
      <protection locked="0"/>
    </xf>
    <xf numFmtId="171" fontId="13" fillId="5" borderId="39" xfId="10" applyNumberFormat="1" applyFont="1" applyFill="1" applyBorder="1" applyAlignment="1" applyProtection="1">
      <alignment horizontal="right" vertical="top" wrapText="1"/>
      <protection locked="0"/>
    </xf>
    <xf numFmtId="171" fontId="13" fillId="5" borderId="120" xfId="10" applyNumberFormat="1" applyFont="1" applyFill="1" applyBorder="1" applyAlignment="1" applyProtection="1">
      <alignment horizontal="right" vertical="top" wrapText="1"/>
      <protection locked="0"/>
    </xf>
    <xf numFmtId="168" fontId="13" fillId="5" borderId="122" xfId="10" applyNumberFormat="1" applyFont="1" applyFill="1" applyBorder="1" applyAlignment="1" applyProtection="1">
      <alignment horizontal="right" vertical="top" wrapText="1"/>
      <protection locked="0"/>
    </xf>
    <xf numFmtId="49" fontId="13" fillId="5" borderId="122" xfId="10" applyNumberFormat="1" applyFont="1" applyFill="1" applyBorder="1" applyAlignment="1" applyProtection="1">
      <alignment horizontal="center" vertical="top" wrapText="1"/>
      <protection locked="0"/>
    </xf>
    <xf numFmtId="0" fontId="4" fillId="0" borderId="0" xfId="10" applyFont="1" applyFill="1" applyBorder="1" applyAlignment="1">
      <alignment horizontal="left" vertical="top" wrapText="1"/>
    </xf>
    <xf numFmtId="0" fontId="4" fillId="0" borderId="0" xfId="10" applyFont="1" applyFill="1" applyBorder="1" applyAlignment="1">
      <alignment horizontal="center" vertical="top" wrapText="1"/>
    </xf>
    <xf numFmtId="3" fontId="4" fillId="0" borderId="0" xfId="10" applyNumberFormat="1" applyFont="1" applyFill="1" applyBorder="1" applyAlignment="1">
      <alignment horizontal="right" vertical="top" wrapText="1"/>
    </xf>
    <xf numFmtId="0" fontId="77" fillId="0" borderId="0" xfId="10" applyFont="1" applyFill="1" applyBorder="1" applyAlignment="1">
      <alignment horizontal="right" vertical="top" wrapText="1"/>
    </xf>
    <xf numFmtId="0" fontId="4" fillId="0" borderId="0" xfId="10" applyFont="1" applyFill="1" applyBorder="1" applyAlignment="1">
      <alignment horizontal="right" vertical="top" wrapText="1"/>
    </xf>
    <xf numFmtId="168" fontId="4" fillId="0" borderId="0" xfId="10" applyNumberFormat="1" applyFont="1" applyFill="1" applyBorder="1" applyAlignment="1">
      <alignment horizontal="right" vertical="top" wrapText="1"/>
    </xf>
    <xf numFmtId="168" fontId="4" fillId="0" borderId="0" xfId="10" applyNumberFormat="1" applyFont="1" applyFill="1" applyBorder="1" applyAlignment="1">
      <alignment horizontal="center" vertical="top" wrapText="1"/>
    </xf>
    <xf numFmtId="0" fontId="4" fillId="0" borderId="0" xfId="10" applyFont="1" applyBorder="1" applyAlignment="1">
      <alignment horizontal="left" vertical="top" wrapText="1"/>
    </xf>
    <xf numFmtId="0" fontId="4" fillId="0" borderId="0" xfId="10" applyFont="1" applyBorder="1" applyAlignment="1">
      <alignment horizontal="center" vertical="top" wrapText="1"/>
    </xf>
    <xf numFmtId="0" fontId="77" fillId="0" borderId="0" xfId="10" applyFont="1" applyFill="1" applyBorder="1" applyAlignment="1">
      <alignment horizontal="left" vertical="top" wrapText="1"/>
    </xf>
    <xf numFmtId="0" fontId="13" fillId="0" borderId="0" xfId="10" applyFont="1" applyFill="1" applyBorder="1" applyAlignment="1">
      <alignment horizontal="left" vertical="top" wrapText="1"/>
    </xf>
    <xf numFmtId="0" fontId="65" fillId="0" borderId="0" xfId="10" applyFont="1" applyFill="1" applyAlignment="1">
      <alignment horizontal="center" vertical="top" wrapText="1"/>
    </xf>
    <xf numFmtId="0" fontId="65" fillId="0" borderId="0" xfId="10" applyFont="1" applyFill="1" applyAlignment="1">
      <alignment horizontal="right" vertical="top" wrapText="1"/>
    </xf>
    <xf numFmtId="0" fontId="67" fillId="0" borderId="0" xfId="10" applyFont="1" applyFill="1" applyAlignment="1">
      <alignment horizontal="right" vertical="top" wrapText="1"/>
    </xf>
    <xf numFmtId="0" fontId="67" fillId="0" borderId="0" xfId="10" applyFont="1" applyFill="1" applyAlignment="1">
      <alignment horizontal="center" vertical="top" wrapText="1"/>
    </xf>
    <xf numFmtId="0" fontId="42" fillId="0" borderId="0" xfId="10" applyFont="1"/>
    <xf numFmtId="0" fontId="42" fillId="0" borderId="0" xfId="10" applyFont="1" applyAlignment="1">
      <alignment horizontal="right" vertical="top" wrapText="1"/>
    </xf>
    <xf numFmtId="0" fontId="4" fillId="0" borderId="0" xfId="10" applyFont="1" applyBorder="1" applyAlignment="1">
      <alignment horizontal="right" vertical="top" wrapText="1"/>
    </xf>
    <xf numFmtId="0" fontId="77" fillId="0" borderId="0" xfId="10" applyFont="1" applyBorder="1" applyAlignment="1">
      <alignment horizontal="left" vertical="top" wrapText="1"/>
    </xf>
    <xf numFmtId="0" fontId="65" fillId="0" borderId="0" xfId="10" applyFont="1" applyAlignment="1">
      <alignment horizontal="right" vertical="top" wrapText="1"/>
    </xf>
    <xf numFmtId="0" fontId="67" fillId="0" borderId="0" xfId="10" applyFont="1" applyAlignment="1">
      <alignment horizontal="right" vertical="top" wrapText="1"/>
    </xf>
    <xf numFmtId="0" fontId="67" fillId="0" borderId="0" xfId="10" applyFont="1" applyAlignment="1">
      <alignment horizontal="center" vertical="top" wrapText="1"/>
    </xf>
    <xf numFmtId="49" fontId="1" fillId="0" borderId="0" xfId="32" applyNumberFormat="1" applyAlignment="1">
      <alignment horizontal="center" vertical="top" wrapText="1"/>
    </xf>
    <xf numFmtId="49" fontId="1" fillId="0" borderId="0" xfId="32" applyNumberFormat="1" applyAlignment="1">
      <alignment horizontal="left" vertical="top" wrapText="1"/>
    </xf>
    <xf numFmtId="49" fontId="1" fillId="0" borderId="0" xfId="32" applyNumberFormat="1" applyAlignment="1">
      <alignment horizontal="left" vertical="center" wrapText="1"/>
    </xf>
    <xf numFmtId="49" fontId="46" fillId="0" borderId="0" xfId="32" applyNumberFormat="1" applyFont="1" applyAlignment="1">
      <alignment horizontal="left" vertical="center" wrapText="1"/>
    </xf>
    <xf numFmtId="49" fontId="4" fillId="0" borderId="0" xfId="32" applyNumberFormat="1" applyFont="1" applyAlignment="1">
      <alignment horizontal="left" vertical="center" wrapText="1"/>
    </xf>
    <xf numFmtId="0" fontId="86" fillId="4" borderId="123" xfId="32" applyFont="1" applyFill="1" applyBorder="1" applyAlignment="1">
      <alignment horizontal="center" vertical="center" wrapText="1"/>
    </xf>
    <xf numFmtId="0" fontId="87" fillId="4" borderId="123" xfId="32" applyFont="1" applyFill="1" applyBorder="1" applyAlignment="1">
      <alignment horizontal="left" vertical="center" wrapText="1"/>
    </xf>
    <xf numFmtId="0" fontId="87" fillId="4" borderId="123" xfId="32" applyFont="1" applyFill="1" applyBorder="1" applyAlignment="1">
      <alignment horizontal="center" vertical="center" wrapText="1"/>
    </xf>
    <xf numFmtId="49" fontId="4" fillId="0" borderId="123" xfId="32" applyNumberFormat="1" applyFont="1" applyBorder="1" applyAlignment="1">
      <alignment horizontal="center" vertical="top" wrapText="1"/>
    </xf>
    <xf numFmtId="49" fontId="4" fillId="0" borderId="123" xfId="32" applyNumberFormat="1" applyFont="1" applyBorder="1" applyAlignment="1">
      <alignment horizontal="left" vertical="top" wrapText="1"/>
    </xf>
    <xf numFmtId="0" fontId="4" fillId="0" borderId="123" xfId="32" applyNumberFormat="1" applyFont="1" applyBorder="1" applyAlignment="1">
      <alignment horizontal="center" vertical="top" wrapText="1"/>
    </xf>
    <xf numFmtId="49" fontId="13" fillId="0" borderId="123" xfId="32" applyNumberFormat="1" applyFont="1" applyBorder="1" applyAlignment="1">
      <alignment horizontal="left" vertical="top" wrapText="1"/>
    </xf>
    <xf numFmtId="49" fontId="4" fillId="0" borderId="123" xfId="32" quotePrefix="1" applyNumberFormat="1" applyFont="1" applyBorder="1" applyAlignment="1">
      <alignment horizontal="left" vertical="top" wrapText="1"/>
    </xf>
    <xf numFmtId="0" fontId="4" fillId="0" borderId="123" xfId="32" applyNumberFormat="1" applyFont="1" applyFill="1" applyBorder="1" applyAlignment="1">
      <alignment horizontal="center" vertical="top" wrapText="1"/>
    </xf>
    <xf numFmtId="49" fontId="13" fillId="0" borderId="123" xfId="32" quotePrefix="1" applyNumberFormat="1" applyFont="1" applyBorder="1" applyAlignment="1">
      <alignment horizontal="left" vertical="top" wrapText="1"/>
    </xf>
    <xf numFmtId="49" fontId="31" fillId="0" borderId="123" xfId="32" applyNumberFormat="1" applyFont="1" applyBorder="1" applyAlignment="1">
      <alignment horizontal="center" vertical="top" wrapText="1"/>
    </xf>
    <xf numFmtId="0" fontId="13" fillId="0" borderId="123" xfId="32" applyNumberFormat="1" applyFont="1" applyBorder="1" applyAlignment="1">
      <alignment horizontal="center" vertical="top" wrapText="1"/>
    </xf>
    <xf numFmtId="49" fontId="49" fillId="0" borderId="123" xfId="32" applyNumberFormat="1" applyFont="1" applyBorder="1" applyAlignment="1">
      <alignment horizontal="left" vertical="center"/>
    </xf>
    <xf numFmtId="0" fontId="6" fillId="3" borderId="124" xfId="10" applyFont="1" applyFill="1" applyBorder="1" applyAlignment="1">
      <alignment horizontal="left" vertical="center"/>
    </xf>
    <xf numFmtId="0" fontId="6" fillId="3" borderId="124" xfId="10" applyFont="1" applyFill="1" applyBorder="1" applyAlignment="1">
      <alignment vertical="center" wrapText="1"/>
    </xf>
    <xf numFmtId="0" fontId="49" fillId="3" borderId="124" xfId="10" applyFont="1" applyFill="1" applyBorder="1" applyAlignment="1">
      <alignment horizontal="left" vertical="center"/>
    </xf>
    <xf numFmtId="0" fontId="30" fillId="3" borderId="124" xfId="10" applyFont="1" applyFill="1" applyBorder="1" applyAlignment="1">
      <alignment horizontal="left" vertical="center"/>
    </xf>
    <xf numFmtId="0" fontId="42" fillId="3" borderId="0" xfId="10" applyFont="1" applyFill="1" applyAlignment="1">
      <alignment vertical="center"/>
    </xf>
    <xf numFmtId="0" fontId="42" fillId="0" borderId="0" xfId="10" applyFont="1" applyAlignment="1">
      <alignment vertical="center"/>
    </xf>
    <xf numFmtId="0" fontId="8" fillId="4" borderId="3" xfId="4" applyFont="1" applyFill="1" applyBorder="1" applyAlignment="1" applyProtection="1">
      <alignment horizontal="center" vertical="center" wrapText="1"/>
    </xf>
    <xf numFmtId="0" fontId="8" fillId="4" borderId="34" xfId="4" applyFont="1" applyFill="1" applyBorder="1" applyAlignment="1" applyProtection="1">
      <alignment horizontal="center" vertical="center" wrapText="1"/>
    </xf>
    <xf numFmtId="0" fontId="8" fillId="4" borderId="18" xfId="4" applyFont="1" applyFill="1" applyBorder="1" applyAlignment="1" applyProtection="1">
      <alignment horizontal="center" vertical="center" wrapText="1"/>
    </xf>
    <xf numFmtId="0" fontId="8" fillId="4" borderId="19" xfId="4" applyFont="1" applyFill="1" applyBorder="1" applyAlignment="1" applyProtection="1">
      <alignment horizontal="center" vertical="center" wrapText="1"/>
    </xf>
    <xf numFmtId="0" fontId="17" fillId="0" borderId="0" xfId="10" applyFont="1" applyBorder="1" applyAlignment="1">
      <alignment horizontal="left" vertical="center" wrapText="1"/>
    </xf>
    <xf numFmtId="0" fontId="17" fillId="8" borderId="0" xfId="11" applyFont="1" applyFill="1" applyAlignment="1">
      <alignment vertical="center"/>
    </xf>
    <xf numFmtId="0" fontId="13" fillId="8" borderId="0" xfId="11" applyFill="1" applyAlignment="1">
      <alignment vertical="center"/>
    </xf>
    <xf numFmtId="0" fontId="13" fillId="0" borderId="0" xfId="10" applyFont="1" applyFill="1" applyAlignment="1">
      <alignment horizontal="left" vertical="center"/>
    </xf>
    <xf numFmtId="0" fontId="13" fillId="11" borderId="15" xfId="4" applyFill="1" applyBorder="1"/>
    <xf numFmtId="0" fontId="8" fillId="4" borderId="8" xfId="10" applyFont="1" applyFill="1" applyBorder="1" applyAlignment="1">
      <alignment horizontal="center" vertical="center" wrapText="1"/>
    </xf>
    <xf numFmtId="0" fontId="88" fillId="3" borderId="124" xfId="10" applyFont="1" applyFill="1" applyBorder="1" applyAlignment="1">
      <alignment horizontal="left" vertical="center"/>
    </xf>
    <xf numFmtId="0" fontId="8" fillId="4" borderId="4" xfId="4" applyFont="1" applyFill="1" applyBorder="1" applyAlignment="1" applyProtection="1">
      <alignment horizontal="center" vertical="center" wrapText="1"/>
    </xf>
    <xf numFmtId="164" fontId="1" fillId="2" borderId="0" xfId="2" applyNumberFormat="1" applyFill="1" applyAlignment="1">
      <alignment vertical="center"/>
    </xf>
    <xf numFmtId="164" fontId="10" fillId="5" borderId="8" xfId="3" applyNumberFormat="1" applyFont="1" applyFill="1" applyBorder="1" applyAlignment="1" applyProtection="1">
      <alignment horizontal="right" vertical="center"/>
      <protection locked="0"/>
    </xf>
    <xf numFmtId="164" fontId="10" fillId="5" borderId="9" xfId="3" applyNumberFormat="1" applyFont="1" applyFill="1" applyBorder="1" applyAlignment="1" applyProtection="1">
      <alignment horizontal="right" vertical="center"/>
      <protection locked="0"/>
    </xf>
    <xf numFmtId="164" fontId="10" fillId="5" borderId="10" xfId="3" applyNumberFormat="1" applyFont="1" applyFill="1" applyBorder="1" applyAlignment="1" applyProtection="1">
      <alignment horizontal="right" vertical="center"/>
      <protection locked="0"/>
    </xf>
    <xf numFmtId="164" fontId="8" fillId="2" borderId="0" xfId="3" applyNumberFormat="1" applyFont="1" applyFill="1" applyBorder="1" applyAlignment="1" applyProtection="1">
      <alignment horizontal="right" vertical="center" wrapText="1"/>
    </xf>
    <xf numFmtId="164" fontId="1" fillId="2" borderId="0" xfId="3" applyNumberFormat="1" applyFill="1" applyAlignment="1" applyProtection="1">
      <alignment horizontal="right" vertical="center"/>
    </xf>
    <xf numFmtId="164" fontId="10" fillId="6" borderId="75" xfId="3" applyNumberFormat="1" applyFont="1" applyFill="1" applyBorder="1" applyAlignment="1" applyProtection="1">
      <alignment horizontal="right" vertical="center"/>
    </xf>
    <xf numFmtId="0" fontId="8" fillId="4" borderId="25" xfId="2" applyFont="1" applyFill="1" applyBorder="1" applyAlignment="1" applyProtection="1">
      <alignment horizontal="center" vertical="center"/>
    </xf>
    <xf numFmtId="0" fontId="8" fillId="4" borderId="56" xfId="4" applyFont="1" applyFill="1" applyBorder="1" applyAlignment="1" applyProtection="1">
      <alignment horizontal="center" vertical="center" wrapText="1"/>
    </xf>
    <xf numFmtId="0" fontId="8" fillId="4" borderId="25" xfId="4" applyFont="1" applyFill="1" applyBorder="1" applyAlignment="1" applyProtection="1">
      <alignment horizontal="center" vertical="center" wrapText="1"/>
    </xf>
    <xf numFmtId="0" fontId="48" fillId="0" borderId="14" xfId="10" applyFont="1" applyFill="1" applyBorder="1" applyAlignment="1">
      <alignment horizontal="center" vertical="center" wrapText="1"/>
    </xf>
    <xf numFmtId="0" fontId="9" fillId="0" borderId="12" xfId="10" applyFont="1" applyFill="1" applyBorder="1" applyAlignment="1">
      <alignment horizontal="center" vertical="center" wrapText="1"/>
    </xf>
    <xf numFmtId="0" fontId="9" fillId="0" borderId="10" xfId="10" quotePrefix="1" applyFont="1" applyFill="1" applyBorder="1" applyAlignment="1">
      <alignment horizontal="center" vertical="center" wrapText="1"/>
    </xf>
    <xf numFmtId="0" fontId="12" fillId="0" borderId="14" xfId="10" applyFont="1" applyFill="1" applyBorder="1" applyAlignment="1">
      <alignment horizontal="center" vertical="center" wrapText="1"/>
    </xf>
    <xf numFmtId="0" fontId="9" fillId="0" borderId="15" xfId="10" applyFont="1" applyFill="1" applyBorder="1" applyAlignment="1">
      <alignment horizontal="center" vertical="center" wrapText="1"/>
    </xf>
    <xf numFmtId="0" fontId="9" fillId="0" borderId="16" xfId="10" applyFont="1" applyFill="1" applyBorder="1" applyAlignment="1">
      <alignment horizontal="center" vertical="center" wrapText="1"/>
    </xf>
    <xf numFmtId="0" fontId="12" fillId="0" borderId="17" xfId="10" applyFont="1" applyFill="1" applyBorder="1" applyAlignment="1">
      <alignment horizontal="center" vertical="center" wrapText="1"/>
    </xf>
    <xf numFmtId="0" fontId="9" fillId="0" borderId="18" xfId="10" applyFont="1" applyFill="1" applyBorder="1" applyAlignment="1">
      <alignment horizontal="center" vertical="center" wrapText="1"/>
    </xf>
    <xf numFmtId="0" fontId="9" fillId="0" borderId="19" xfId="10" applyFont="1" applyFill="1" applyBorder="1" applyAlignment="1">
      <alignment horizontal="center" vertical="center" wrapText="1"/>
    </xf>
    <xf numFmtId="0" fontId="48" fillId="0" borderId="11" xfId="10" applyFont="1" applyFill="1" applyBorder="1" applyAlignment="1">
      <alignment horizontal="center" vertical="center" wrapText="1"/>
    </xf>
    <xf numFmtId="0" fontId="12" fillId="0" borderId="54" xfId="10" applyFont="1" applyFill="1" applyBorder="1" applyAlignment="1">
      <alignment horizontal="center" vertical="center" wrapText="1"/>
    </xf>
    <xf numFmtId="0" fontId="9" fillId="5" borderId="4" xfId="10" applyFont="1" applyFill="1" applyBorder="1" applyAlignment="1" applyProtection="1">
      <alignment horizontal="center" vertical="center" wrapText="1"/>
      <protection locked="0"/>
    </xf>
    <xf numFmtId="0" fontId="42" fillId="0" borderId="0" xfId="10" applyFont="1" applyFill="1" applyAlignment="1">
      <alignment vertical="center"/>
    </xf>
    <xf numFmtId="0" fontId="13" fillId="0" borderId="18" xfId="10" applyFont="1" applyFill="1" applyBorder="1" applyAlignment="1">
      <alignment horizontal="left" vertical="center"/>
    </xf>
    <xf numFmtId="0" fontId="73" fillId="0" borderId="15" xfId="10" applyFont="1" applyFill="1" applyBorder="1" applyAlignment="1">
      <alignment horizontal="left" vertical="center"/>
    </xf>
    <xf numFmtId="0" fontId="13" fillId="0" borderId="15" xfId="10" applyFont="1" applyFill="1" applyBorder="1" applyAlignment="1">
      <alignment horizontal="left" vertical="center"/>
    </xf>
    <xf numFmtId="0" fontId="73" fillId="0" borderId="12" xfId="10" applyFont="1" applyFill="1" applyBorder="1" applyAlignment="1">
      <alignment horizontal="left" vertical="center"/>
    </xf>
    <xf numFmtId="0" fontId="13" fillId="0" borderId="49" xfId="10" applyFont="1" applyFill="1" applyBorder="1" applyAlignment="1">
      <alignment horizontal="left" vertical="center"/>
    </xf>
    <xf numFmtId="165" fontId="12" fillId="5" borderId="16" xfId="10" applyNumberFormat="1" applyFont="1" applyFill="1" applyBorder="1" applyAlignment="1" applyProtection="1">
      <alignment horizontal="right" vertical="center" wrapText="1"/>
      <protection locked="0"/>
    </xf>
    <xf numFmtId="3" fontId="12" fillId="5" borderId="16" xfId="10" applyNumberFormat="1" applyFont="1" applyFill="1" applyBorder="1" applyAlignment="1" applyProtection="1">
      <alignment horizontal="right" vertical="center" wrapText="1"/>
      <protection locked="0"/>
    </xf>
    <xf numFmtId="165" fontId="12" fillId="5" borderId="19" xfId="10" applyNumberFormat="1" applyFont="1" applyFill="1" applyBorder="1" applyAlignment="1" applyProtection="1">
      <alignment horizontal="right" vertical="center" wrapText="1"/>
      <protection locked="0"/>
    </xf>
    <xf numFmtId="0" fontId="12" fillId="0" borderId="8" xfId="10" applyNumberFormat="1" applyFont="1" applyBorder="1" applyAlignment="1">
      <alignment horizontal="left" vertical="center" wrapText="1"/>
    </xf>
    <xf numFmtId="0" fontId="12" fillId="0" borderId="10" xfId="10" applyNumberFormat="1" applyFont="1" applyBorder="1" applyAlignment="1">
      <alignment horizontal="left" vertical="center" wrapText="1"/>
    </xf>
    <xf numFmtId="0" fontId="12" fillId="0" borderId="14" xfId="10" applyNumberFormat="1" applyFont="1" applyBorder="1" applyAlignment="1">
      <alignment horizontal="left" vertical="center" wrapText="1"/>
    </xf>
    <xf numFmtId="0" fontId="12" fillId="0" borderId="16" xfId="10" applyNumberFormat="1" applyFont="1" applyBorder="1" applyAlignment="1">
      <alignment horizontal="left" vertical="center" wrapText="1"/>
    </xf>
    <xf numFmtId="0" fontId="12" fillId="0" borderId="17" xfId="10" applyNumberFormat="1" applyFont="1" applyBorder="1" applyAlignment="1">
      <alignment horizontal="left" vertical="center" wrapText="1"/>
    </xf>
    <xf numFmtId="0" fontId="12" fillId="0" borderId="19" xfId="10" applyNumberFormat="1" applyFont="1" applyBorder="1" applyAlignment="1">
      <alignment horizontal="left" vertical="center" wrapText="1"/>
    </xf>
    <xf numFmtId="0" fontId="11" fillId="2" borderId="15" xfId="2" applyFont="1" applyFill="1" applyBorder="1" applyAlignment="1">
      <alignment horizontal="center" vertical="center"/>
    </xf>
    <xf numFmtId="0" fontId="4" fillId="12" borderId="15" xfId="2" applyFont="1" applyFill="1" applyBorder="1" applyAlignment="1">
      <alignment horizontal="center" vertical="center"/>
    </xf>
    <xf numFmtId="0" fontId="4" fillId="12" borderId="15" xfId="3" applyFont="1" applyFill="1" applyBorder="1" applyAlignment="1">
      <alignment horizontal="center" vertical="center"/>
    </xf>
    <xf numFmtId="0" fontId="11" fillId="2" borderId="9" xfId="2" applyFont="1" applyFill="1" applyBorder="1" applyAlignment="1">
      <alignment horizontal="center" vertical="center"/>
    </xf>
    <xf numFmtId="0" fontId="11" fillId="2" borderId="12" xfId="2" applyFont="1" applyFill="1" applyBorder="1" applyAlignment="1">
      <alignment horizontal="center" vertical="center"/>
    </xf>
    <xf numFmtId="0" fontId="11" fillId="2" borderId="18" xfId="2" applyFont="1" applyFill="1" applyBorder="1" applyAlignment="1">
      <alignment horizontal="center" vertical="center"/>
    </xf>
    <xf numFmtId="0" fontId="22" fillId="2" borderId="0" xfId="17" applyFont="1" applyFill="1" applyAlignment="1">
      <alignment vertical="center"/>
    </xf>
    <xf numFmtId="0" fontId="10" fillId="0" borderId="65" xfId="12" applyFont="1" applyBorder="1" applyAlignment="1">
      <alignment horizontal="center" vertical="center"/>
    </xf>
    <xf numFmtId="0" fontId="10" fillId="2" borderId="54" xfId="12" applyFont="1" applyFill="1" applyBorder="1" applyAlignment="1">
      <alignment vertical="center"/>
    </xf>
    <xf numFmtId="0" fontId="42" fillId="2" borderId="0" xfId="10" applyFont="1" applyFill="1" applyBorder="1" applyAlignment="1">
      <alignment vertical="center"/>
    </xf>
    <xf numFmtId="0" fontId="1" fillId="2" borderId="0" xfId="10" applyFill="1" applyBorder="1" applyAlignment="1">
      <alignment horizontal="left" vertical="center"/>
    </xf>
    <xf numFmtId="0" fontId="14" fillId="4" borderId="52" xfId="5" applyFont="1" applyFill="1" applyBorder="1" applyAlignment="1" applyProtection="1">
      <alignment vertical="top"/>
    </xf>
    <xf numFmtId="0" fontId="14" fillId="4" borderId="24" xfId="5" applyFont="1" applyFill="1" applyBorder="1" applyAlignment="1" applyProtection="1">
      <alignment vertical="top"/>
    </xf>
    <xf numFmtId="0" fontId="13" fillId="4" borderId="52" xfId="5" applyNumberFormat="1" applyFont="1" applyFill="1" applyBorder="1" applyAlignment="1" applyProtection="1">
      <alignment horizontal="left" vertical="top" wrapText="1"/>
    </xf>
    <xf numFmtId="0" fontId="13" fillId="4" borderId="24" xfId="5" applyNumberFormat="1" applyFont="1" applyFill="1" applyBorder="1" applyAlignment="1" applyProtection="1">
      <alignment horizontal="left" vertical="top" wrapText="1"/>
    </xf>
    <xf numFmtId="0" fontId="14" fillId="4" borderId="52" xfId="5" applyNumberFormat="1" applyFont="1" applyFill="1" applyBorder="1" applyAlignment="1" applyProtection="1">
      <alignment vertical="top" wrapText="1"/>
    </xf>
    <xf numFmtId="0" fontId="14" fillId="4" borderId="24" xfId="5" applyNumberFormat="1" applyFont="1" applyFill="1" applyBorder="1" applyAlignment="1" applyProtection="1">
      <alignment vertical="top" wrapText="1"/>
    </xf>
    <xf numFmtId="0" fontId="13" fillId="2" borderId="0" xfId="5" applyNumberFormat="1" applyFont="1" applyFill="1" applyBorder="1" applyAlignment="1" applyProtection="1">
      <alignment vertical="top" wrapText="1"/>
    </xf>
    <xf numFmtId="0" fontId="13" fillId="2" borderId="0" xfId="5" applyNumberFormat="1" applyFont="1" applyFill="1" applyBorder="1" applyAlignment="1" applyProtection="1">
      <alignment horizontal="left" vertical="top" wrapText="1"/>
    </xf>
    <xf numFmtId="0" fontId="14" fillId="8" borderId="0" xfId="11" applyFont="1" applyFill="1" applyAlignment="1">
      <alignment horizontal="left" vertical="center"/>
    </xf>
    <xf numFmtId="0" fontId="8" fillId="4" borderId="30" xfId="10" applyFont="1" applyFill="1" applyBorder="1" applyAlignment="1">
      <alignment horizontal="left" vertical="center"/>
    </xf>
    <xf numFmtId="0" fontId="8" fillId="4" borderId="10" xfId="10" applyFont="1" applyFill="1" applyBorder="1" applyAlignment="1">
      <alignment horizontal="left" vertical="center"/>
    </xf>
    <xf numFmtId="0" fontId="8" fillId="4" borderId="7" xfId="4" applyFont="1" applyFill="1" applyBorder="1" applyAlignment="1" applyProtection="1">
      <alignment horizontal="left" vertical="center"/>
    </xf>
    <xf numFmtId="0" fontId="13" fillId="0" borderId="0" xfId="4" applyFont="1" applyFill="1" applyAlignment="1">
      <alignment vertical="center"/>
    </xf>
    <xf numFmtId="0" fontId="4" fillId="0" borderId="0" xfId="2" applyFont="1" applyFill="1" applyBorder="1" applyAlignment="1">
      <alignment horizontal="left" vertical="center"/>
    </xf>
    <xf numFmtId="0" fontId="48" fillId="4" borderId="110" xfId="10" applyFont="1" applyFill="1" applyBorder="1" applyAlignment="1">
      <alignment horizontal="right" vertical="center" wrapText="1"/>
    </xf>
    <xf numFmtId="0" fontId="48" fillId="4" borderId="107" xfId="10" applyFont="1" applyFill="1" applyBorder="1" applyAlignment="1">
      <alignment horizontal="right" vertical="center" wrapText="1"/>
    </xf>
    <xf numFmtId="0" fontId="48" fillId="4" borderId="108" xfId="10" applyFont="1" applyFill="1" applyBorder="1" applyAlignment="1">
      <alignment horizontal="right" vertical="center" wrapText="1"/>
    </xf>
    <xf numFmtId="0" fontId="48" fillId="4" borderId="125" xfId="10" applyFont="1" applyFill="1" applyBorder="1" applyAlignment="1">
      <alignment horizontal="right" vertical="center" wrapText="1"/>
    </xf>
    <xf numFmtId="0" fontId="73" fillId="4" borderId="110" xfId="10" applyFont="1" applyFill="1" applyBorder="1" applyAlignment="1">
      <alignment horizontal="right" vertical="top" wrapText="1"/>
    </xf>
    <xf numFmtId="0" fontId="73" fillId="4" borderId="107" xfId="10" applyFont="1" applyFill="1" applyBorder="1" applyAlignment="1">
      <alignment horizontal="right" vertical="top" wrapText="1"/>
    </xf>
    <xf numFmtId="0" fontId="73" fillId="4" borderId="108" xfId="10" applyFont="1" applyFill="1" applyBorder="1" applyAlignment="1">
      <alignment horizontal="right" vertical="top" wrapText="1"/>
    </xf>
    <xf numFmtId="0" fontId="73" fillId="4" borderId="125" xfId="10" applyFont="1" applyFill="1" applyBorder="1" applyAlignment="1">
      <alignment horizontal="right" vertical="top" wrapText="1"/>
    </xf>
    <xf numFmtId="0" fontId="13" fillId="5" borderId="127" xfId="10" applyNumberFormat="1" applyFont="1" applyFill="1" applyBorder="1" applyAlignment="1" applyProtection="1">
      <alignment horizontal="right" vertical="top" wrapText="1"/>
      <protection locked="0"/>
    </xf>
    <xf numFmtId="0" fontId="9" fillId="5" borderId="127" xfId="10" applyNumberFormat="1" applyFont="1" applyFill="1" applyBorder="1" applyAlignment="1" applyProtection="1">
      <alignment horizontal="right" vertical="top" wrapText="1"/>
      <protection locked="0"/>
    </xf>
    <xf numFmtId="0" fontId="13" fillId="5" borderId="128" xfId="10" applyNumberFormat="1" applyFont="1" applyFill="1" applyBorder="1" applyAlignment="1" applyProtection="1">
      <alignment horizontal="right" vertical="top" wrapText="1"/>
      <protection locked="0"/>
    </xf>
    <xf numFmtId="0" fontId="13" fillId="5" borderId="131" xfId="10" applyNumberFormat="1" applyFont="1" applyFill="1" applyBorder="1" applyAlignment="1" applyProtection="1">
      <alignment horizontal="right" vertical="top" wrapText="1"/>
      <protection locked="0"/>
    </xf>
    <xf numFmtId="0" fontId="13" fillId="5" borderId="132" xfId="10" applyNumberFormat="1" applyFont="1" applyFill="1" applyBorder="1" applyAlignment="1" applyProtection="1">
      <alignment horizontal="right" vertical="top" wrapText="1"/>
      <protection locked="0"/>
    </xf>
    <xf numFmtId="0" fontId="9" fillId="5" borderId="131" xfId="10" applyNumberFormat="1" applyFont="1" applyFill="1" applyBorder="1" applyAlignment="1" applyProtection="1">
      <alignment horizontal="right" vertical="top" wrapText="1"/>
      <protection locked="0"/>
    </xf>
    <xf numFmtId="0" fontId="9" fillId="5" borderId="132" xfId="10" applyNumberFormat="1" applyFont="1" applyFill="1" applyBorder="1" applyAlignment="1" applyProtection="1">
      <alignment horizontal="right" vertical="top" wrapText="1"/>
      <protection locked="0"/>
    </xf>
    <xf numFmtId="0" fontId="13" fillId="5" borderId="133" xfId="10" applyNumberFormat="1" applyFont="1" applyFill="1" applyBorder="1" applyAlignment="1" applyProtection="1">
      <alignment horizontal="right" vertical="top" wrapText="1"/>
      <protection locked="0"/>
    </xf>
    <xf numFmtId="0" fontId="13" fillId="5" borderId="134" xfId="10" applyNumberFormat="1" applyFont="1" applyFill="1" applyBorder="1" applyAlignment="1" applyProtection="1">
      <alignment horizontal="right" vertical="top" wrapText="1"/>
      <protection locked="0"/>
    </xf>
    <xf numFmtId="0" fontId="13" fillId="5" borderId="137" xfId="10" applyNumberFormat="1" applyFont="1" applyFill="1" applyBorder="1" applyAlignment="1" applyProtection="1">
      <alignment horizontal="right" vertical="top" wrapText="1"/>
      <protection locked="0"/>
    </xf>
    <xf numFmtId="0" fontId="13" fillId="5" borderId="138" xfId="10" applyNumberFormat="1" applyFont="1" applyFill="1" applyBorder="1" applyAlignment="1" applyProtection="1">
      <alignment horizontal="right" vertical="top" wrapText="1"/>
      <protection locked="0"/>
    </xf>
    <xf numFmtId="0" fontId="9" fillId="5" borderId="137" xfId="10" applyNumberFormat="1" applyFont="1" applyFill="1" applyBorder="1" applyAlignment="1" applyProtection="1">
      <alignment horizontal="right" vertical="top" wrapText="1"/>
      <protection locked="0"/>
    </xf>
    <xf numFmtId="0" fontId="9" fillId="5" borderId="138" xfId="10" applyNumberFormat="1" applyFont="1" applyFill="1" applyBorder="1" applyAlignment="1" applyProtection="1">
      <alignment horizontal="right" vertical="top" wrapText="1"/>
      <protection locked="0"/>
    </xf>
    <xf numFmtId="0" fontId="13" fillId="5" borderId="139" xfId="10" applyNumberFormat="1" applyFont="1" applyFill="1" applyBorder="1" applyAlignment="1" applyProtection="1">
      <alignment horizontal="right" vertical="top" wrapText="1"/>
      <protection locked="0"/>
    </xf>
    <xf numFmtId="0" fontId="13" fillId="5" borderId="140" xfId="10" applyNumberFormat="1" applyFont="1" applyFill="1" applyBorder="1" applyAlignment="1" applyProtection="1">
      <alignment horizontal="right" vertical="top" wrapText="1"/>
      <protection locked="0"/>
    </xf>
    <xf numFmtId="0" fontId="15" fillId="4" borderId="81" xfId="10" applyFont="1" applyFill="1" applyBorder="1" applyAlignment="1">
      <alignment horizontal="center" vertical="center" wrapText="1"/>
    </xf>
    <xf numFmtId="0" fontId="31" fillId="4" borderId="44" xfId="31" applyFont="1" applyFill="1" applyBorder="1" applyAlignment="1">
      <alignment horizontal="left" vertical="center" wrapText="1"/>
    </xf>
    <xf numFmtId="167" fontId="76" fillId="4" borderId="31" xfId="0" applyFont="1" applyFill="1" applyBorder="1" applyAlignment="1">
      <alignment horizontal="center" vertical="center" wrapText="1"/>
    </xf>
    <xf numFmtId="0" fontId="48" fillId="4" borderId="141" xfId="10" applyFont="1" applyFill="1" applyBorder="1" applyAlignment="1">
      <alignment horizontal="center" vertical="center" wrapText="1"/>
    </xf>
    <xf numFmtId="167" fontId="48" fillId="4" borderId="31" xfId="0" applyFont="1" applyFill="1" applyBorder="1" applyAlignment="1">
      <alignment horizontal="right" vertical="top" wrapText="1"/>
    </xf>
    <xf numFmtId="0" fontId="48" fillId="4" borderId="101" xfId="10" applyFont="1" applyFill="1" applyBorder="1" applyAlignment="1">
      <alignment horizontal="right" vertical="center" wrapText="1"/>
    </xf>
    <xf numFmtId="0" fontId="48" fillId="4" borderId="144" xfId="10" applyFont="1" applyFill="1" applyBorder="1" applyAlignment="1">
      <alignment horizontal="center" vertical="center" wrapText="1"/>
    </xf>
    <xf numFmtId="167" fontId="15" fillId="4" borderId="65" xfId="0" applyFont="1" applyFill="1" applyBorder="1" applyAlignment="1">
      <alignment horizontal="center" vertical="top" wrapText="1"/>
    </xf>
    <xf numFmtId="0" fontId="48" fillId="4" borderId="143" xfId="10" applyFont="1" applyFill="1" applyBorder="1" applyAlignment="1">
      <alignment horizontal="center" vertical="center" wrapText="1"/>
    </xf>
    <xf numFmtId="0" fontId="4" fillId="0" borderId="62" xfId="12" applyFont="1" applyBorder="1" applyAlignment="1">
      <alignment vertical="center"/>
    </xf>
    <xf numFmtId="0" fontId="11" fillId="0" borderId="62" xfId="12" applyFont="1" applyBorder="1" applyAlignment="1">
      <alignment horizontal="center" vertical="center"/>
    </xf>
    <xf numFmtId="0" fontId="11" fillId="0" borderId="0" xfId="12" applyFont="1" applyBorder="1" applyAlignment="1">
      <alignment horizontal="center" vertical="center"/>
    </xf>
    <xf numFmtId="164" fontId="10" fillId="2" borderId="54" xfId="12" applyNumberFormat="1" applyFont="1" applyFill="1" applyBorder="1" applyAlignment="1">
      <alignment vertical="center"/>
    </xf>
    <xf numFmtId="164" fontId="10" fillId="2" borderId="50" xfId="12" applyNumberFormat="1" applyFont="1" applyFill="1" applyBorder="1" applyAlignment="1">
      <alignment vertical="center"/>
    </xf>
    <xf numFmtId="0" fontId="10" fillId="2" borderId="50" xfId="12" applyFont="1" applyFill="1" applyBorder="1" applyAlignment="1">
      <alignment vertical="center"/>
    </xf>
    <xf numFmtId="0" fontId="10" fillId="0" borderId="54" xfId="12" applyFont="1" applyBorder="1" applyAlignment="1">
      <alignment horizontal="center" vertical="center"/>
    </xf>
    <xf numFmtId="0" fontId="4" fillId="0" borderId="49" xfId="12" applyFont="1" applyBorder="1" applyAlignment="1">
      <alignment vertical="center"/>
    </xf>
    <xf numFmtId="0" fontId="11" fillId="0" borderId="49" xfId="12" applyFont="1" applyBorder="1" applyAlignment="1">
      <alignment horizontal="center" vertical="center"/>
    </xf>
    <xf numFmtId="0" fontId="11" fillId="0" borderId="50" xfId="12" applyFont="1" applyBorder="1" applyAlignment="1">
      <alignment horizontal="center" vertical="center"/>
    </xf>
    <xf numFmtId="4" fontId="4" fillId="5" borderId="145" xfId="10" applyNumberFormat="1" applyFont="1" applyFill="1" applyBorder="1" applyAlignment="1" applyProtection="1">
      <alignment horizontal="left" vertical="top" wrapText="1"/>
      <protection locked="0"/>
    </xf>
    <xf numFmtId="4" fontId="4" fillId="5" borderId="65" xfId="10" applyNumberFormat="1" applyFont="1" applyFill="1" applyBorder="1" applyAlignment="1" applyProtection="1">
      <alignment horizontal="left" vertical="top" wrapText="1"/>
      <protection locked="0"/>
    </xf>
    <xf numFmtId="4" fontId="4" fillId="5" borderId="33" xfId="10" applyNumberFormat="1" applyFont="1" applyFill="1" applyBorder="1" applyAlignment="1" applyProtection="1">
      <alignment horizontal="left" vertical="top" wrapText="1"/>
      <protection locked="0"/>
    </xf>
    <xf numFmtId="0" fontId="14" fillId="4" borderId="71" xfId="5" applyFont="1" applyFill="1" applyBorder="1" applyAlignment="1" applyProtection="1">
      <alignment horizontal="left" vertical="top"/>
    </xf>
    <xf numFmtId="0" fontId="14" fillId="4" borderId="72" xfId="5" applyFont="1" applyFill="1" applyBorder="1" applyAlignment="1" applyProtection="1">
      <alignment horizontal="left" vertical="top"/>
    </xf>
    <xf numFmtId="0" fontId="14" fillId="4" borderId="43" xfId="5" applyFont="1" applyFill="1" applyBorder="1" applyAlignment="1" applyProtection="1">
      <alignment vertical="top"/>
    </xf>
    <xf numFmtId="49" fontId="14" fillId="4" borderId="43" xfId="5" applyNumberFormat="1" applyFont="1" applyFill="1" applyBorder="1" applyAlignment="1" applyProtection="1">
      <alignment vertical="top" wrapText="1"/>
    </xf>
    <xf numFmtId="0" fontId="14" fillId="4" borderId="43" xfId="5" applyFont="1" applyFill="1" applyBorder="1" applyAlignment="1" applyProtection="1">
      <alignment horizontal="center" vertical="top"/>
    </xf>
    <xf numFmtId="0" fontId="4" fillId="0" borderId="83" xfId="0" applyNumberFormat="1" applyFont="1" applyBorder="1" applyAlignment="1">
      <alignment horizontal="left" vertical="center" wrapText="1"/>
    </xf>
    <xf numFmtId="0" fontId="64" fillId="4" borderId="80" xfId="0" applyNumberFormat="1" applyFont="1" applyFill="1" applyBorder="1" applyAlignment="1">
      <alignment horizontal="left" vertical="center" wrapText="1"/>
    </xf>
    <xf numFmtId="167" fontId="4" fillId="4" borderId="81" xfId="0" applyFont="1" applyFill="1" applyBorder="1" applyAlignment="1">
      <alignment horizontal="left" vertical="center" wrapText="1"/>
    </xf>
    <xf numFmtId="167" fontId="61" fillId="4" borderId="81" xfId="0" applyFont="1" applyFill="1" applyBorder="1" applyAlignment="1">
      <alignment horizontal="right" vertical="center" wrapText="1"/>
    </xf>
    <xf numFmtId="167" fontId="61" fillId="4" borderId="82" xfId="0" applyFont="1" applyFill="1" applyBorder="1" applyAlignment="1">
      <alignment horizontal="right" vertical="center" wrapText="1"/>
    </xf>
    <xf numFmtId="0" fontId="4" fillId="0" borderId="118" xfId="0" applyNumberFormat="1" applyFont="1" applyBorder="1" applyAlignment="1">
      <alignment horizontal="left" vertical="center" wrapText="1"/>
    </xf>
    <xf numFmtId="167" fontId="84" fillId="4" borderId="62" xfId="0" applyFont="1" applyFill="1" applyBorder="1" applyAlignment="1">
      <alignment horizontal="center" vertical="center" wrapText="1"/>
    </xf>
    <xf numFmtId="0" fontId="73" fillId="0" borderId="0" xfId="0" applyNumberFormat="1" applyFont="1" applyBorder="1" applyAlignment="1">
      <alignment horizontal="left" vertical="center" wrapText="1"/>
    </xf>
    <xf numFmtId="167" fontId="64" fillId="10" borderId="82" xfId="0" applyFont="1" applyFill="1" applyBorder="1" applyAlignment="1">
      <alignment horizontal="center" vertical="center" wrapText="1"/>
    </xf>
    <xf numFmtId="0" fontId="87" fillId="0" borderId="118" xfId="0" applyNumberFormat="1" applyFont="1" applyBorder="1" applyAlignment="1">
      <alignment horizontal="left" vertical="center"/>
    </xf>
    <xf numFmtId="0" fontId="49" fillId="4" borderId="146" xfId="32" applyFont="1" applyFill="1" applyBorder="1" applyAlignment="1">
      <alignment horizontal="left" vertical="center"/>
    </xf>
    <xf numFmtId="0" fontId="87" fillId="4" borderId="147" xfId="32" applyFont="1" applyFill="1" applyBorder="1" applyAlignment="1">
      <alignment horizontal="left" vertical="center" wrapText="1"/>
    </xf>
    <xf numFmtId="0" fontId="87" fillId="4" borderId="148" xfId="32" applyFont="1" applyFill="1" applyBorder="1" applyAlignment="1">
      <alignment horizontal="center" vertical="center" wrapText="1"/>
    </xf>
    <xf numFmtId="0" fontId="16" fillId="0" borderId="146" xfId="32" applyNumberFormat="1" applyFont="1" applyBorder="1" applyAlignment="1">
      <alignment horizontal="left" vertical="top"/>
    </xf>
    <xf numFmtId="49" fontId="16" fillId="0" borderId="147" xfId="32" applyNumberFormat="1" applyFont="1" applyBorder="1" applyAlignment="1">
      <alignment horizontal="left" vertical="top" wrapText="1"/>
    </xf>
    <xf numFmtId="49" fontId="13" fillId="0" borderId="147" xfId="32" applyNumberFormat="1" applyFont="1" applyBorder="1" applyAlignment="1">
      <alignment horizontal="left" vertical="top" wrapText="1"/>
    </xf>
    <xf numFmtId="49" fontId="1" fillId="0" borderId="148" xfId="32" applyNumberFormat="1" applyBorder="1" applyAlignment="1">
      <alignment horizontal="center" vertical="top" wrapText="1"/>
    </xf>
    <xf numFmtId="167" fontId="63" fillId="10" borderId="149" xfId="0" applyFont="1" applyFill="1" applyBorder="1" applyAlignment="1">
      <alignment horizontal="right" vertical="center" wrapText="1"/>
    </xf>
    <xf numFmtId="167" fontId="0" fillId="0" borderId="117" xfId="0" applyFont="1" applyBorder="1" applyAlignment="1">
      <alignment horizontal="right" vertical="center" wrapText="1"/>
    </xf>
    <xf numFmtId="167" fontId="4" fillId="0" borderId="150" xfId="0" applyFont="1" applyBorder="1" applyAlignment="1">
      <alignment horizontal="right" vertical="center" wrapText="1"/>
    </xf>
    <xf numFmtId="0" fontId="8" fillId="4" borderId="1" xfId="4" applyFont="1" applyFill="1" applyBorder="1" applyAlignment="1" applyProtection="1">
      <alignment horizontal="center" vertical="center" wrapText="1"/>
    </xf>
    <xf numFmtId="0" fontId="8" fillId="4" borderId="7" xfId="4" applyFont="1" applyFill="1" applyBorder="1" applyAlignment="1" applyProtection="1">
      <alignment horizontal="center" vertical="center" wrapText="1"/>
    </xf>
    <xf numFmtId="165" fontId="12" fillId="5" borderId="8" xfId="10" applyNumberFormat="1" applyFont="1" applyFill="1" applyBorder="1" applyAlignment="1" applyProtection="1">
      <alignment horizontal="right" vertical="center" wrapText="1"/>
      <protection locked="0"/>
    </xf>
    <xf numFmtId="165" fontId="12" fillId="5" borderId="9" xfId="10" applyNumberFormat="1" applyFont="1" applyFill="1" applyBorder="1" applyAlignment="1" applyProtection="1">
      <alignment horizontal="right" vertical="center" wrapText="1"/>
      <protection locked="0"/>
    </xf>
    <xf numFmtId="165" fontId="12" fillId="5" borderId="10" xfId="10" applyNumberFormat="1" applyFont="1" applyFill="1" applyBorder="1" applyAlignment="1" applyProtection="1">
      <alignment horizontal="right" vertical="center" wrapText="1"/>
      <protection locked="0"/>
    </xf>
    <xf numFmtId="165" fontId="12" fillId="5" borderId="17" xfId="10" applyNumberFormat="1" applyFont="1" applyFill="1" applyBorder="1" applyAlignment="1" applyProtection="1">
      <alignment horizontal="right" vertical="center" wrapText="1"/>
      <protection locked="0"/>
    </xf>
    <xf numFmtId="165" fontId="12" fillId="5" borderId="18" xfId="10" applyNumberFormat="1" applyFont="1" applyFill="1" applyBorder="1" applyAlignment="1" applyProtection="1">
      <alignment horizontal="right" vertical="center" wrapText="1"/>
      <protection locked="0"/>
    </xf>
    <xf numFmtId="165" fontId="12" fillId="5" borderId="15" xfId="10" applyNumberFormat="1" applyFont="1" applyFill="1" applyBorder="1" applyAlignment="1" applyProtection="1">
      <alignment horizontal="right" vertical="center" wrapText="1"/>
      <protection locked="0"/>
    </xf>
    <xf numFmtId="3" fontId="12" fillId="5" borderId="14" xfId="10" applyNumberFormat="1" applyFont="1" applyFill="1" applyBorder="1" applyAlignment="1" applyProtection="1">
      <alignment horizontal="right" vertical="center" wrapText="1"/>
      <protection locked="0"/>
    </xf>
    <xf numFmtId="3" fontId="12" fillId="5" borderId="15" xfId="10" applyNumberFormat="1" applyFont="1" applyFill="1" applyBorder="1" applyAlignment="1" applyProtection="1">
      <alignment horizontal="right" vertical="center" wrapText="1"/>
      <protection locked="0"/>
    </xf>
    <xf numFmtId="165" fontId="12" fillId="5" borderId="14" xfId="10" applyNumberFormat="1" applyFont="1" applyFill="1" applyBorder="1" applyAlignment="1" applyProtection="1">
      <alignment horizontal="right" vertical="center" wrapText="1"/>
      <protection locked="0"/>
    </xf>
    <xf numFmtId="0" fontId="17" fillId="8" borderId="0" xfId="11" applyFont="1" applyFill="1" applyBorder="1" applyAlignment="1">
      <alignment vertical="center"/>
    </xf>
    <xf numFmtId="0" fontId="13" fillId="6" borderId="0" xfId="10" applyNumberFormat="1" applyFont="1" applyFill="1" applyBorder="1" applyAlignment="1">
      <alignment horizontal="center" vertical="top" wrapText="1"/>
    </xf>
    <xf numFmtId="0" fontId="13" fillId="6" borderId="39" xfId="10" applyNumberFormat="1" applyFont="1" applyFill="1" applyBorder="1" applyAlignment="1">
      <alignment horizontal="center" vertical="top" wrapText="1"/>
    </xf>
    <xf numFmtId="0" fontId="31" fillId="4" borderId="74" xfId="31" applyFont="1" applyFill="1" applyBorder="1" applyAlignment="1">
      <alignment horizontal="left" vertical="center" wrapText="1"/>
    </xf>
    <xf numFmtId="3" fontId="2" fillId="0" borderId="42" xfId="0" applyNumberFormat="1" applyFont="1" applyBorder="1" applyAlignment="1">
      <alignment horizontal="center" vertical="center" wrapText="1"/>
    </xf>
    <xf numFmtId="164" fontId="10" fillId="6" borderId="33" xfId="3" applyNumberFormat="1" applyFont="1" applyFill="1" applyBorder="1" applyAlignment="1">
      <alignment vertical="center"/>
    </xf>
    <xf numFmtId="164" fontId="10" fillId="6" borderId="34" xfId="3" applyNumberFormat="1" applyFont="1" applyFill="1" applyBorder="1" applyAlignment="1">
      <alignment vertical="center"/>
    </xf>
    <xf numFmtId="164" fontId="10" fillId="6" borderId="36" xfId="3" applyNumberFormat="1" applyFont="1" applyFill="1" applyBorder="1" applyAlignment="1">
      <alignment vertical="center"/>
    </xf>
    <xf numFmtId="164" fontId="10" fillId="6" borderId="16" xfId="3" applyNumberFormat="1" applyFont="1" applyFill="1" applyBorder="1" applyAlignment="1">
      <alignment vertical="center"/>
    </xf>
    <xf numFmtId="0" fontId="11" fillId="2" borderId="56" xfId="3" applyFont="1" applyFill="1" applyBorder="1" applyAlignment="1">
      <alignment horizontal="center" vertical="center"/>
    </xf>
    <xf numFmtId="0" fontId="13" fillId="0" borderId="5" xfId="3" applyFont="1" applyBorder="1" applyAlignment="1">
      <alignment vertical="center"/>
    </xf>
    <xf numFmtId="0" fontId="13" fillId="0" borderId="18" xfId="3" applyFont="1" applyBorder="1" applyAlignment="1">
      <alignment vertical="center"/>
    </xf>
    <xf numFmtId="0" fontId="13" fillId="0" borderId="49" xfId="3" applyFont="1" applyBorder="1" applyAlignment="1">
      <alignment vertical="center"/>
    </xf>
    <xf numFmtId="0" fontId="11" fillId="0" borderId="5" xfId="3" applyFont="1" applyBorder="1" applyAlignment="1">
      <alignment horizontal="center" vertical="center"/>
    </xf>
    <xf numFmtId="0" fontId="13" fillId="0" borderId="34" xfId="3" applyFont="1" applyBorder="1" applyAlignment="1">
      <alignment vertical="center"/>
    </xf>
    <xf numFmtId="0" fontId="2" fillId="2" borderId="0" xfId="3" applyFont="1" applyFill="1" applyAlignment="1">
      <alignment vertical="center"/>
    </xf>
    <xf numFmtId="164" fontId="10" fillId="6" borderId="10" xfId="3" applyNumberFormat="1" applyFont="1" applyFill="1" applyBorder="1" applyAlignment="1">
      <alignment vertical="center"/>
    </xf>
    <xf numFmtId="0" fontId="11" fillId="2" borderId="49" xfId="3" applyFont="1" applyFill="1" applyBorder="1" applyAlignment="1">
      <alignment horizontal="center" vertical="center"/>
    </xf>
    <xf numFmtId="0" fontId="11" fillId="2" borderId="2" xfId="3" applyFont="1" applyFill="1" applyBorder="1" applyAlignment="1">
      <alignment horizontal="center" vertical="center"/>
    </xf>
    <xf numFmtId="0" fontId="11" fillId="2" borderId="46" xfId="3" applyFont="1" applyFill="1" applyBorder="1" applyAlignment="1">
      <alignment horizontal="center" vertical="center"/>
    </xf>
    <xf numFmtId="0" fontId="11" fillId="2" borderId="39" xfId="3" applyFont="1" applyFill="1" applyBorder="1" applyAlignment="1">
      <alignment horizontal="center" vertical="center"/>
    </xf>
    <xf numFmtId="164" fontId="12" fillId="2" borderId="8" xfId="3" quotePrefix="1" applyNumberFormat="1" applyFont="1" applyFill="1" applyBorder="1" applyAlignment="1">
      <alignment horizontal="left" vertical="center"/>
    </xf>
    <xf numFmtId="164" fontId="12" fillId="2" borderId="7" xfId="3" quotePrefix="1" applyNumberFormat="1" applyFont="1" applyFill="1" applyBorder="1" applyAlignment="1">
      <alignment horizontal="left" vertical="center"/>
    </xf>
    <xf numFmtId="0" fontId="14" fillId="4" borderId="53" xfId="5" applyFont="1" applyFill="1" applyBorder="1" applyAlignment="1" applyProtection="1">
      <alignment horizontal="left" vertical="top"/>
    </xf>
    <xf numFmtId="0" fontId="14" fillId="4" borderId="14" xfId="5" applyNumberFormat="1" applyFont="1" applyFill="1" applyBorder="1" applyAlignment="1" applyProtection="1">
      <alignment horizontal="left" vertical="top"/>
    </xf>
    <xf numFmtId="49" fontId="13" fillId="4" borderId="27" xfId="5" applyNumberFormat="1" applyFont="1" applyFill="1" applyBorder="1" applyAlignment="1" applyProtection="1">
      <alignment horizontal="left" vertical="top" wrapText="1"/>
    </xf>
    <xf numFmtId="49" fontId="13" fillId="4" borderId="52" xfId="5" applyNumberFormat="1" applyFont="1" applyFill="1" applyBorder="1" applyAlignment="1" applyProtection="1">
      <alignment horizontal="left" vertical="top" wrapText="1"/>
    </xf>
    <xf numFmtId="49" fontId="13" fillId="4" borderId="24" xfId="5" applyNumberFormat="1" applyFont="1" applyFill="1" applyBorder="1" applyAlignment="1" applyProtection="1">
      <alignment horizontal="left" vertical="top" wrapText="1"/>
    </xf>
    <xf numFmtId="49" fontId="14" fillId="4" borderId="27" xfId="5" applyNumberFormat="1" applyFont="1" applyFill="1" applyBorder="1" applyAlignment="1" applyProtection="1">
      <alignment horizontal="left" vertical="top" wrapText="1"/>
    </xf>
    <xf numFmtId="49" fontId="14" fillId="4" borderId="52" xfId="5" applyNumberFormat="1" applyFont="1" applyFill="1" applyBorder="1" applyAlignment="1" applyProtection="1">
      <alignment horizontal="left" vertical="top" wrapText="1"/>
    </xf>
    <xf numFmtId="49" fontId="14" fillId="4" borderId="24" xfId="5" applyNumberFormat="1" applyFont="1" applyFill="1" applyBorder="1" applyAlignment="1" applyProtection="1">
      <alignment horizontal="left" vertical="top" wrapText="1"/>
    </xf>
    <xf numFmtId="167" fontId="3" fillId="4" borderId="14" xfId="0" applyFont="1" applyFill="1" applyBorder="1">
      <alignment vertical="top"/>
    </xf>
    <xf numFmtId="0" fontId="14" fillId="4" borderId="43" xfId="5" applyNumberFormat="1" applyFont="1" applyFill="1" applyBorder="1" applyAlignment="1" applyProtection="1">
      <alignment horizontal="left" vertical="top"/>
    </xf>
    <xf numFmtId="0" fontId="14" fillId="4" borderId="52" xfId="5" applyNumberFormat="1" applyFont="1" applyFill="1" applyBorder="1" applyAlignment="1" applyProtection="1">
      <alignment horizontal="left" vertical="top" wrapText="1"/>
    </xf>
    <xf numFmtId="10" fontId="10" fillId="6" borderId="14" xfId="12" applyNumberFormat="1" applyFont="1" applyFill="1" applyBorder="1" applyAlignment="1">
      <alignment horizontal="right" vertical="center"/>
    </xf>
    <xf numFmtId="10" fontId="10" fillId="6" borderId="15" xfId="12" applyNumberFormat="1" applyFont="1" applyFill="1" applyBorder="1" applyAlignment="1">
      <alignment horizontal="right" vertical="center"/>
    </xf>
    <xf numFmtId="10" fontId="10" fillId="6" borderId="16" xfId="12" applyNumberFormat="1" applyFont="1" applyFill="1" applyBorder="1" applyAlignment="1">
      <alignment horizontal="right" vertical="center"/>
    </xf>
    <xf numFmtId="0" fontId="11" fillId="2" borderId="9" xfId="12" applyFont="1" applyFill="1" applyBorder="1" applyAlignment="1">
      <alignment horizontal="center" vertical="center"/>
    </xf>
    <xf numFmtId="0" fontId="11" fillId="2" borderId="15" xfId="12" applyFont="1" applyFill="1" applyBorder="1" applyAlignment="1">
      <alignment horizontal="center" vertical="center"/>
    </xf>
    <xf numFmtId="0" fontId="11" fillId="2" borderId="62" xfId="12" applyFont="1" applyFill="1" applyBorder="1" applyAlignment="1">
      <alignment horizontal="center" vertical="center"/>
    </xf>
    <xf numFmtId="0" fontId="11" fillId="2" borderId="2" xfId="12" applyFont="1" applyFill="1" applyBorder="1" applyAlignment="1">
      <alignment horizontal="center" vertical="center"/>
    </xf>
    <xf numFmtId="0" fontId="11" fillId="2" borderId="49" xfId="12" applyFont="1" applyFill="1" applyBorder="1" applyAlignment="1">
      <alignment horizontal="center" vertical="center"/>
    </xf>
    <xf numFmtId="0" fontId="11" fillId="2" borderId="18" xfId="12" applyFont="1" applyFill="1" applyBorder="1" applyAlignment="1">
      <alignment horizontal="center" vertical="center"/>
    </xf>
    <xf numFmtId="167" fontId="4" fillId="0" borderId="0" xfId="0" applyFont="1" applyFill="1" applyBorder="1" applyAlignment="1">
      <alignment horizontal="left" vertical="top" wrapText="1"/>
    </xf>
    <xf numFmtId="49" fontId="13" fillId="4" borderId="44" xfId="31" applyNumberFormat="1" applyFont="1" applyFill="1" applyBorder="1" applyAlignment="1">
      <alignment horizontal="left" vertical="center" wrapText="1"/>
    </xf>
    <xf numFmtId="49" fontId="13" fillId="4" borderId="74" xfId="31" applyNumberFormat="1" applyFont="1" applyFill="1" applyBorder="1" applyAlignment="1">
      <alignment horizontal="left" vertical="center" wrapText="1"/>
    </xf>
    <xf numFmtId="0" fontId="6" fillId="3" borderId="0" xfId="31" applyFont="1" applyFill="1" applyBorder="1" applyAlignment="1">
      <alignment horizontal="left" vertical="center"/>
    </xf>
    <xf numFmtId="0" fontId="92" fillId="3" borderId="0" xfId="31" applyFont="1" applyFill="1" applyBorder="1" applyAlignment="1">
      <alignment wrapText="1"/>
    </xf>
    <xf numFmtId="0" fontId="92" fillId="3" borderId="0" xfId="31" applyFont="1" applyFill="1" applyBorder="1" applyAlignment="1">
      <alignment horizontal="left" vertical="center" wrapText="1"/>
    </xf>
    <xf numFmtId="0" fontId="6" fillId="3" borderId="0" xfId="10" applyFont="1" applyFill="1" applyBorder="1" applyAlignment="1">
      <alignment horizontal="right" vertical="center"/>
    </xf>
    <xf numFmtId="0" fontId="4" fillId="0" borderId="0" xfId="10" applyFont="1" applyBorder="1" applyAlignment="1">
      <alignment vertical="center" wrapText="1"/>
    </xf>
    <xf numFmtId="0" fontId="6" fillId="3" borderId="0" xfId="10" applyFont="1" applyFill="1" applyAlignment="1">
      <alignment horizontal="right" vertical="center"/>
    </xf>
    <xf numFmtId="0" fontId="6" fillId="3" borderId="0" xfId="10" applyFont="1" applyFill="1" applyBorder="1" applyAlignment="1">
      <alignment horizontal="left" vertical="center" wrapText="1"/>
    </xf>
    <xf numFmtId="0" fontId="6" fillId="3" borderId="0" xfId="10" applyFont="1" applyFill="1" applyBorder="1" applyAlignment="1">
      <alignment horizontal="center" vertical="center" wrapText="1"/>
    </xf>
    <xf numFmtId="0" fontId="6" fillId="3" borderId="0" xfId="10" applyFont="1" applyFill="1" applyBorder="1" applyAlignment="1">
      <alignment horizontal="right" vertical="center" wrapText="1"/>
    </xf>
    <xf numFmtId="0" fontId="6" fillId="3" borderId="0" xfId="10" applyFont="1" applyFill="1" applyAlignment="1">
      <alignment horizontal="center" vertical="center" wrapText="1"/>
    </xf>
    <xf numFmtId="0" fontId="6" fillId="3" borderId="0" xfId="10" applyFont="1" applyFill="1" applyAlignment="1">
      <alignment horizontal="right" vertical="center" wrapText="1"/>
    </xf>
    <xf numFmtId="0" fontId="6" fillId="3" borderId="0" xfId="10" applyFont="1" applyFill="1" applyBorder="1" applyAlignment="1">
      <alignment horizontal="center" vertical="center"/>
    </xf>
    <xf numFmtId="0" fontId="6" fillId="3" borderId="0" xfId="10" applyFont="1" applyFill="1" applyAlignment="1">
      <alignment horizontal="left" vertical="center"/>
    </xf>
    <xf numFmtId="167" fontId="0" fillId="2" borderId="0" xfId="0" applyFill="1">
      <alignment vertical="top"/>
    </xf>
    <xf numFmtId="0" fontId="13" fillId="2" borderId="0" xfId="5" applyFont="1" applyFill="1" applyAlignment="1" applyProtection="1">
      <alignment vertical="center"/>
    </xf>
    <xf numFmtId="0" fontId="6" fillId="3" borderId="0" xfId="3" applyFont="1" applyFill="1" applyBorder="1" applyAlignment="1">
      <alignment vertical="center"/>
    </xf>
    <xf numFmtId="0" fontId="11" fillId="0" borderId="9" xfId="3" applyFont="1" applyBorder="1" applyAlignment="1">
      <alignment horizontal="center" vertical="center"/>
    </xf>
    <xf numFmtId="0" fontId="10" fillId="2" borderId="0" xfId="13" applyFont="1" applyFill="1" applyAlignment="1" applyProtection="1">
      <alignment vertical="center"/>
    </xf>
    <xf numFmtId="0" fontId="1" fillId="2" borderId="0" xfId="3" applyFill="1" applyAlignment="1">
      <alignment vertical="center"/>
    </xf>
    <xf numFmtId="0" fontId="8" fillId="4" borderId="7" xfId="3" applyFont="1" applyFill="1" applyBorder="1" applyAlignment="1">
      <alignment horizontal="center" vertical="center"/>
    </xf>
    <xf numFmtId="0" fontId="8" fillId="4" borderId="4" xfId="3" applyFont="1" applyFill="1" applyBorder="1" applyAlignment="1">
      <alignment vertical="center"/>
    </xf>
    <xf numFmtId="0" fontId="10" fillId="0" borderId="14" xfId="3" applyFont="1" applyBorder="1" applyAlignment="1">
      <alignment horizontal="center" vertical="center"/>
    </xf>
    <xf numFmtId="0" fontId="11" fillId="0" borderId="15" xfId="3" applyFont="1" applyBorder="1" applyAlignment="1">
      <alignment horizontal="center" vertical="center"/>
    </xf>
    <xf numFmtId="0" fontId="10" fillId="0" borderId="17" xfId="3" applyFont="1" applyBorder="1" applyAlignment="1">
      <alignment horizontal="center" vertical="center"/>
    </xf>
    <xf numFmtId="167" fontId="0" fillId="2" borderId="0" xfId="0" applyFill="1" applyBorder="1">
      <alignment vertical="top"/>
    </xf>
    <xf numFmtId="0" fontId="11" fillId="2" borderId="18" xfId="3" applyFont="1" applyFill="1" applyBorder="1" applyAlignment="1">
      <alignment horizontal="center" vertical="center"/>
    </xf>
    <xf numFmtId="0" fontId="10" fillId="2" borderId="0" xfId="3" applyFont="1" applyFill="1" applyBorder="1" applyAlignment="1">
      <alignment horizontal="center" vertical="center"/>
    </xf>
    <xf numFmtId="0" fontId="1" fillId="2" borderId="0" xfId="3" applyFill="1" applyBorder="1" applyAlignment="1">
      <alignment vertical="center"/>
    </xf>
    <xf numFmtId="0" fontId="10" fillId="2" borderId="0" xfId="3" applyFont="1" applyFill="1" applyAlignment="1">
      <alignment horizontal="left" vertical="center"/>
    </xf>
    <xf numFmtId="164" fontId="10" fillId="2" borderId="16" xfId="3" applyNumberFormat="1" applyFont="1" applyFill="1" applyBorder="1" applyAlignment="1">
      <alignment horizontal="left" vertical="center"/>
    </xf>
    <xf numFmtId="164" fontId="12" fillId="2" borderId="10" xfId="3" applyNumberFormat="1" applyFont="1" applyFill="1" applyBorder="1" applyAlignment="1">
      <alignment horizontal="left" vertical="center"/>
    </xf>
    <xf numFmtId="0" fontId="11" fillId="2" borderId="9" xfId="3" applyFont="1" applyFill="1" applyBorder="1" applyAlignment="1">
      <alignment horizontal="center" vertical="center"/>
    </xf>
    <xf numFmtId="0" fontId="11" fillId="2" borderId="15" xfId="3" applyFont="1" applyFill="1" applyBorder="1" applyAlignment="1">
      <alignment horizontal="center" vertical="center"/>
    </xf>
    <xf numFmtId="0" fontId="13" fillId="2" borderId="49" xfId="3" applyFont="1" applyFill="1" applyBorder="1" applyAlignment="1">
      <alignment vertical="center"/>
    </xf>
    <xf numFmtId="172" fontId="12" fillId="5" borderId="7" xfId="10" applyNumberFormat="1" applyFont="1" applyFill="1" applyBorder="1" applyAlignment="1" applyProtection="1">
      <alignment horizontal="right" vertical="center" wrapText="1"/>
      <protection locked="0"/>
    </xf>
    <xf numFmtId="0" fontId="12" fillId="0" borderId="0" xfId="10" applyFont="1" applyFill="1" applyBorder="1" applyAlignment="1">
      <alignment horizontal="center" vertical="center" wrapText="1"/>
    </xf>
    <xf numFmtId="172" fontId="12" fillId="5" borderId="12" xfId="10" applyNumberFormat="1" applyFont="1" applyFill="1" applyBorder="1" applyAlignment="1" applyProtection="1">
      <alignment horizontal="right" vertical="center" wrapText="1"/>
      <protection locked="0"/>
    </xf>
    <xf numFmtId="172" fontId="12" fillId="5" borderId="15" xfId="10" applyNumberFormat="1" applyFont="1" applyFill="1" applyBorder="1" applyAlignment="1" applyProtection="1">
      <alignment horizontal="right" vertical="center" wrapText="1"/>
      <protection locked="0"/>
    </xf>
    <xf numFmtId="172" fontId="12" fillId="5" borderId="16" xfId="10" applyNumberFormat="1" applyFont="1" applyFill="1" applyBorder="1" applyAlignment="1" applyProtection="1">
      <alignment horizontal="right" vertical="center" wrapText="1"/>
      <protection locked="0"/>
    </xf>
    <xf numFmtId="172" fontId="12" fillId="5" borderId="49" xfId="10" applyNumberFormat="1" applyFont="1" applyFill="1" applyBorder="1" applyAlignment="1" applyProtection="1">
      <alignment horizontal="right" vertical="center" wrapText="1"/>
      <protection locked="0"/>
    </xf>
    <xf numFmtId="172" fontId="12" fillId="5" borderId="50" xfId="10" applyNumberFormat="1" applyFont="1" applyFill="1" applyBorder="1" applyAlignment="1" applyProtection="1">
      <alignment horizontal="right" vertical="center" wrapText="1"/>
      <protection locked="0"/>
    </xf>
    <xf numFmtId="172" fontId="12" fillId="5" borderId="18" xfId="10" applyNumberFormat="1" applyFont="1" applyFill="1" applyBorder="1" applyAlignment="1" applyProtection="1">
      <alignment horizontal="right" vertical="center" wrapText="1"/>
      <protection locked="0"/>
    </xf>
    <xf numFmtId="172" fontId="12" fillId="5" borderId="19" xfId="10" applyNumberFormat="1" applyFont="1" applyFill="1" applyBorder="1" applyAlignment="1" applyProtection="1">
      <alignment horizontal="right" vertical="center" wrapText="1"/>
      <protection locked="0"/>
    </xf>
    <xf numFmtId="172" fontId="12" fillId="5" borderId="9" xfId="10" applyNumberFormat="1" applyFont="1" applyFill="1" applyBorder="1" applyAlignment="1" applyProtection="1">
      <alignment horizontal="right" vertical="center" wrapText="1"/>
      <protection locked="0"/>
    </xf>
    <xf numFmtId="172" fontId="12" fillId="5" borderId="10" xfId="10" applyNumberFormat="1" applyFont="1" applyFill="1" applyBorder="1" applyAlignment="1" applyProtection="1">
      <alignment horizontal="right" vertical="center" wrapText="1"/>
      <protection locked="0"/>
    </xf>
    <xf numFmtId="0" fontId="12" fillId="0" borderId="44" xfId="10" applyFont="1" applyFill="1" applyBorder="1" applyAlignment="1">
      <alignment horizontal="center" vertical="center" wrapText="1"/>
    </xf>
    <xf numFmtId="172" fontId="12" fillId="5" borderId="8" xfId="10" applyNumberFormat="1" applyFont="1" applyFill="1" applyBorder="1" applyAlignment="1" applyProtection="1">
      <alignment horizontal="right" vertical="center" wrapText="1"/>
      <protection locked="0"/>
    </xf>
    <xf numFmtId="172" fontId="12" fillId="5" borderId="17" xfId="10" applyNumberFormat="1" applyFont="1" applyFill="1" applyBorder="1" applyAlignment="1" applyProtection="1">
      <alignment horizontal="right" vertical="center" wrapText="1"/>
      <protection locked="0"/>
    </xf>
    <xf numFmtId="172" fontId="12" fillId="5" borderId="3" xfId="10" applyNumberFormat="1" applyFont="1" applyFill="1" applyBorder="1" applyAlignment="1" applyProtection="1">
      <alignment horizontal="right" vertical="center" wrapText="1"/>
      <protection locked="0"/>
    </xf>
    <xf numFmtId="172" fontId="12" fillId="5" borderId="4" xfId="10" applyNumberFormat="1" applyFont="1" applyFill="1" applyBorder="1" applyAlignment="1" applyProtection="1">
      <alignment horizontal="right" vertical="center" wrapText="1"/>
      <protection locked="0"/>
    </xf>
    <xf numFmtId="166" fontId="12" fillId="5" borderId="7" xfId="10" applyNumberFormat="1" applyFont="1" applyFill="1" applyBorder="1" applyAlignment="1" applyProtection="1">
      <alignment horizontal="right" vertical="center" wrapText="1"/>
      <protection locked="0"/>
    </xf>
    <xf numFmtId="166" fontId="12" fillId="5" borderId="3" xfId="10" applyNumberFormat="1" applyFont="1" applyFill="1" applyBorder="1" applyAlignment="1" applyProtection="1">
      <alignment horizontal="right" vertical="center" wrapText="1"/>
      <protection locked="0"/>
    </xf>
    <xf numFmtId="166" fontId="12" fillId="5" borderId="4" xfId="10" applyNumberFormat="1" applyFont="1" applyFill="1" applyBorder="1" applyAlignment="1" applyProtection="1">
      <alignment horizontal="right" vertical="center" wrapText="1"/>
      <protection locked="0"/>
    </xf>
    <xf numFmtId="0" fontId="4" fillId="0" borderId="3" xfId="12" applyFont="1" applyBorder="1" applyAlignment="1">
      <alignment vertical="center"/>
    </xf>
    <xf numFmtId="0" fontId="11" fillId="2" borderId="3" xfId="12" applyFont="1" applyFill="1" applyBorder="1" applyAlignment="1">
      <alignment horizontal="center" vertical="center"/>
    </xf>
    <xf numFmtId="0" fontId="11" fillId="0" borderId="3" xfId="12" applyFont="1" applyBorder="1" applyAlignment="1">
      <alignment horizontal="center" vertical="center"/>
    </xf>
    <xf numFmtId="0" fontId="11" fillId="0" borderId="4" xfId="12" applyFont="1" applyBorder="1" applyAlignment="1">
      <alignment horizontal="center" vertical="center"/>
    </xf>
    <xf numFmtId="0" fontId="10" fillId="2" borderId="7" xfId="12" applyFont="1" applyFill="1" applyBorder="1" applyAlignment="1">
      <alignment vertical="center"/>
    </xf>
    <xf numFmtId="0" fontId="10" fillId="2" borderId="4" xfId="12" applyFont="1" applyFill="1" applyBorder="1" applyAlignment="1">
      <alignment vertical="center"/>
    </xf>
    <xf numFmtId="10" fontId="10" fillId="2" borderId="0" xfId="3" applyNumberFormat="1" applyFont="1" applyFill="1" applyBorder="1" applyAlignment="1">
      <alignment vertical="center"/>
    </xf>
    <xf numFmtId="10" fontId="10" fillId="14" borderId="8" xfId="3" applyNumberFormat="1" applyFont="1" applyFill="1" applyBorder="1" applyAlignment="1">
      <alignment vertical="center"/>
    </xf>
    <xf numFmtId="10" fontId="10" fillId="14" borderId="9" xfId="3" applyNumberFormat="1" applyFont="1" applyFill="1" applyBorder="1" applyAlignment="1">
      <alignment vertical="center"/>
    </xf>
    <xf numFmtId="10" fontId="10" fillId="14" borderId="10" xfId="3" applyNumberFormat="1" applyFont="1" applyFill="1" applyBorder="1" applyAlignment="1">
      <alignment vertical="center"/>
    </xf>
    <xf numFmtId="49" fontId="13" fillId="0" borderId="123" xfId="32" applyNumberFormat="1" applyFont="1" applyBorder="1" applyAlignment="1">
      <alignment horizontal="left" vertical="center" wrapText="1"/>
    </xf>
    <xf numFmtId="0" fontId="13" fillId="5" borderId="35" xfId="10" applyFont="1" applyFill="1" applyBorder="1" applyAlignment="1" applyProtection="1">
      <alignment horizontal="left" vertical="center"/>
      <protection locked="0"/>
    </xf>
    <xf numFmtId="0" fontId="9" fillId="5" borderId="2" xfId="10" applyFont="1" applyFill="1" applyBorder="1" applyAlignment="1" applyProtection="1">
      <alignment horizontal="center" vertical="center" wrapText="1"/>
      <protection locked="0"/>
    </xf>
    <xf numFmtId="0" fontId="12" fillId="2" borderId="0" xfId="5" applyFont="1" applyFill="1" applyBorder="1" applyAlignment="1" applyProtection="1">
      <alignment horizontal="left" vertical="top"/>
    </xf>
    <xf numFmtId="0" fontId="9" fillId="0" borderId="3" xfId="10" applyFont="1" applyFill="1" applyBorder="1" applyAlignment="1">
      <alignment horizontal="center" vertical="center" wrapText="1"/>
    </xf>
    <xf numFmtId="0" fontId="93" fillId="0" borderId="0" xfId="0" applyNumberFormat="1" applyFont="1" applyBorder="1" applyAlignment="1">
      <alignment horizontal="left" vertical="center" wrapText="1"/>
    </xf>
    <xf numFmtId="164" fontId="12" fillId="2" borderId="10" xfId="3" applyNumberFormat="1" applyFont="1" applyFill="1" applyBorder="1" applyAlignment="1" applyProtection="1">
      <alignment horizontal="center" vertical="center"/>
    </xf>
    <xf numFmtId="164" fontId="12" fillId="2" borderId="16" xfId="3" applyNumberFormat="1" applyFont="1" applyFill="1" applyBorder="1" applyAlignment="1" applyProtection="1">
      <alignment horizontal="center" vertical="center"/>
    </xf>
    <xf numFmtId="1" fontId="36" fillId="0" borderId="25" xfId="0" applyNumberFormat="1" applyFont="1" applyBorder="1" applyAlignment="1">
      <alignment horizontal="center" vertical="center" wrapText="1"/>
    </xf>
    <xf numFmtId="0" fontId="36" fillId="0" borderId="0" xfId="0" applyNumberFormat="1" applyFont="1" applyBorder="1" applyAlignment="1">
      <alignment horizontal="left" vertical="center"/>
    </xf>
    <xf numFmtId="0" fontId="40" fillId="2" borderId="0" xfId="17" applyFont="1" applyFill="1" applyAlignment="1">
      <alignment vertical="center"/>
    </xf>
    <xf numFmtId="167" fontId="10" fillId="2" borderId="10" xfId="0" applyFont="1" applyFill="1" applyBorder="1" applyAlignment="1">
      <alignment vertical="center"/>
    </xf>
    <xf numFmtId="167" fontId="10" fillId="2" borderId="16" xfId="0" applyFont="1" applyFill="1" applyBorder="1" applyAlignment="1">
      <alignment vertical="center"/>
    </xf>
    <xf numFmtId="167" fontId="10" fillId="2" borderId="0" xfId="0" applyFont="1" applyFill="1" applyBorder="1" applyAlignment="1">
      <alignment vertical="center"/>
    </xf>
    <xf numFmtId="0" fontId="23" fillId="2" borderId="0" xfId="17" applyFont="1" applyFill="1" applyAlignment="1">
      <alignment vertical="center"/>
    </xf>
    <xf numFmtId="0" fontId="21" fillId="2" borderId="0" xfId="25" applyFill="1" applyAlignment="1" applyProtection="1">
      <alignment vertical="center"/>
    </xf>
    <xf numFmtId="167" fontId="76" fillId="4" borderId="65" xfId="0" applyFont="1" applyFill="1" applyBorder="1" applyAlignment="1">
      <alignment horizontal="center" vertical="center" wrapText="1"/>
    </xf>
    <xf numFmtId="0" fontId="13" fillId="2" borderId="0" xfId="3" applyFont="1" applyFill="1" applyBorder="1" applyAlignment="1">
      <alignment vertical="center"/>
    </xf>
    <xf numFmtId="0" fontId="13" fillId="2" borderId="17" xfId="5" applyNumberFormat="1" applyFont="1" applyFill="1" applyBorder="1" applyAlignment="1" applyProtection="1">
      <alignment horizontal="center" vertical="top"/>
    </xf>
    <xf numFmtId="0" fontId="9" fillId="0" borderId="4" xfId="10" applyFont="1" applyFill="1" applyBorder="1" applyAlignment="1" applyProtection="1">
      <alignment horizontal="center" vertical="center" wrapText="1"/>
    </xf>
    <xf numFmtId="0" fontId="9" fillId="0" borderId="2" xfId="10" applyFont="1" applyFill="1" applyBorder="1" applyAlignment="1" applyProtection="1">
      <alignment horizontal="center" vertical="center" wrapText="1"/>
    </xf>
    <xf numFmtId="167" fontId="73" fillId="4" borderId="55" xfId="0" applyFont="1" applyFill="1" applyBorder="1" applyAlignment="1">
      <alignment horizontal="center" vertical="center" wrapText="1"/>
    </xf>
    <xf numFmtId="167" fontId="84" fillId="4" borderId="68" xfId="0" applyFont="1" applyFill="1" applyBorder="1" applyAlignment="1">
      <alignment horizontal="center" vertical="center" wrapText="1"/>
    </xf>
    <xf numFmtId="3" fontId="44" fillId="0" borderId="40" xfId="0" applyNumberFormat="1" applyFont="1" applyBorder="1" applyAlignment="1">
      <alignment horizontal="center" vertical="center" wrapText="1"/>
    </xf>
    <xf numFmtId="167" fontId="0" fillId="0" borderId="0" xfId="0" applyFont="1" applyBorder="1" applyAlignment="1">
      <alignment horizontal="left" vertical="top" wrapText="1"/>
    </xf>
    <xf numFmtId="167" fontId="36" fillId="0" borderId="0" xfId="0" applyFont="1" applyBorder="1" applyAlignment="1">
      <alignment horizontal="left" vertical="top" wrapText="1"/>
    </xf>
    <xf numFmtId="0" fontId="48" fillId="4" borderId="80" xfId="10" applyFont="1" applyFill="1" applyBorder="1" applyAlignment="1">
      <alignment horizontal="center" vertical="center" wrapText="1"/>
    </xf>
    <xf numFmtId="0" fontId="48" fillId="4" borderId="81" xfId="10" applyFont="1" applyFill="1" applyBorder="1" applyAlignment="1">
      <alignment horizontal="center" vertical="center" wrapText="1"/>
    </xf>
    <xf numFmtId="0" fontId="48" fillId="4" borderId="82" xfId="10" applyFont="1" applyFill="1" applyBorder="1" applyAlignment="1">
      <alignment horizontal="center" vertical="center" wrapText="1"/>
    </xf>
    <xf numFmtId="0" fontId="48" fillId="4" borderId="98" xfId="10" applyFont="1" applyFill="1" applyBorder="1" applyAlignment="1">
      <alignment horizontal="center" vertical="center" wrapText="1"/>
    </xf>
    <xf numFmtId="0" fontId="48" fillId="4" borderId="64" xfId="10" applyFont="1" applyFill="1" applyBorder="1" applyAlignment="1">
      <alignment horizontal="center" vertical="center" wrapText="1"/>
    </xf>
    <xf numFmtId="0" fontId="48" fillId="4" borderId="99" xfId="10" applyFont="1" applyFill="1" applyBorder="1" applyAlignment="1">
      <alignment horizontal="center" vertical="center" wrapText="1"/>
    </xf>
    <xf numFmtId="0" fontId="7" fillId="3" borderId="0" xfId="2" applyFont="1" applyFill="1" applyBorder="1" applyAlignment="1">
      <alignment horizontal="left" vertical="center"/>
    </xf>
    <xf numFmtId="0" fontId="14" fillId="4" borderId="52" xfId="5" applyFont="1" applyFill="1" applyBorder="1" applyAlignment="1" applyProtection="1">
      <alignment horizontal="left" vertical="top"/>
    </xf>
    <xf numFmtId="0" fontId="14" fillId="4" borderId="24" xfId="5" applyFont="1" applyFill="1" applyBorder="1" applyAlignment="1" applyProtection="1">
      <alignment horizontal="left" vertical="top"/>
    </xf>
    <xf numFmtId="0" fontId="8" fillId="4" borderId="25" xfId="3" applyFont="1" applyFill="1" applyBorder="1" applyAlignment="1" applyProtection="1">
      <alignment horizontal="center" vertical="center" wrapText="1"/>
    </xf>
    <xf numFmtId="0" fontId="14" fillId="2" borderId="0" xfId="5" applyFont="1" applyFill="1" applyBorder="1" applyAlignment="1" applyProtection="1">
      <alignment horizontal="left" vertical="top"/>
    </xf>
    <xf numFmtId="0" fontId="13" fillId="5" borderId="80" xfId="10" applyNumberFormat="1" applyFont="1" applyFill="1" applyBorder="1" applyAlignment="1" applyProtection="1">
      <alignment horizontal="right" vertical="top" wrapText="1"/>
      <protection locked="0"/>
    </xf>
    <xf numFmtId="0" fontId="13" fillId="5" borderId="81" xfId="10" applyNumberFormat="1" applyFont="1" applyFill="1" applyBorder="1" applyAlignment="1" applyProtection="1">
      <alignment horizontal="right" vertical="top" wrapText="1"/>
      <protection locked="0"/>
    </xf>
    <xf numFmtId="0" fontId="13" fillId="5" borderId="82" xfId="10" applyNumberFormat="1" applyFont="1" applyFill="1" applyBorder="1" applyAlignment="1" applyProtection="1">
      <alignment horizontal="right" vertical="top" wrapText="1"/>
      <protection locked="0"/>
    </xf>
    <xf numFmtId="0" fontId="13" fillId="5" borderId="126" xfId="10" applyNumberFormat="1" applyFont="1" applyFill="1" applyBorder="1" applyAlignment="1" applyProtection="1">
      <alignment horizontal="right" vertical="top" wrapText="1"/>
      <protection locked="0"/>
    </xf>
    <xf numFmtId="0" fontId="13" fillId="5" borderId="129" xfId="10" applyNumberFormat="1" applyFont="1" applyFill="1" applyBorder="1" applyAlignment="1" applyProtection="1">
      <alignment horizontal="right" vertical="top" wrapText="1"/>
      <protection locked="0"/>
    </xf>
    <xf numFmtId="0" fontId="13" fillId="5" borderId="130" xfId="10" applyNumberFormat="1" applyFont="1" applyFill="1" applyBorder="1" applyAlignment="1" applyProtection="1">
      <alignment horizontal="right" vertical="top" wrapText="1"/>
      <protection locked="0"/>
    </xf>
    <xf numFmtId="0" fontId="13" fillId="5" borderId="135" xfId="10" applyNumberFormat="1" applyFont="1" applyFill="1" applyBorder="1" applyAlignment="1" applyProtection="1">
      <alignment horizontal="right" vertical="top" wrapText="1"/>
      <protection locked="0"/>
    </xf>
    <xf numFmtId="0" fontId="13" fillId="5" borderId="136" xfId="10" applyNumberFormat="1" applyFont="1" applyFill="1" applyBorder="1" applyAlignment="1" applyProtection="1">
      <alignment horizontal="right" vertical="top" wrapText="1"/>
      <protection locked="0"/>
    </xf>
    <xf numFmtId="0" fontId="1" fillId="0" borderId="0" xfId="30" applyProtection="1"/>
    <xf numFmtId="0" fontId="6" fillId="3" borderId="0" xfId="42" applyNumberFormat="1" applyAlignment="1" applyProtection="1"/>
    <xf numFmtId="0" fontId="6" fillId="3" borderId="0" xfId="30" applyFont="1" applyFill="1" applyBorder="1" applyAlignment="1" applyProtection="1">
      <alignment horizontal="right" vertical="center"/>
    </xf>
    <xf numFmtId="0" fontId="4" fillId="0" borderId="0" xfId="2" applyFont="1" applyAlignment="1" applyProtection="1">
      <alignment vertical="center"/>
    </xf>
    <xf numFmtId="0" fontId="1" fillId="0" borderId="0" xfId="30" applyAlignment="1" applyProtection="1">
      <alignment vertical="center"/>
    </xf>
    <xf numFmtId="0" fontId="94" fillId="0" borderId="0" xfId="30" applyFont="1" applyAlignment="1" applyProtection="1">
      <alignment horizontal="left" vertical="center"/>
    </xf>
    <xf numFmtId="0" fontId="82" fillId="4" borderId="7" xfId="43" applyFont="1" applyBorder="1" applyAlignment="1" applyProtection="1">
      <alignment vertical="center"/>
    </xf>
    <xf numFmtId="0" fontId="8" fillId="4" borderId="3" xfId="43" applyFont="1" applyBorder="1" applyAlignment="1" applyProtection="1">
      <alignment horizontal="center" vertical="center" wrapText="1"/>
    </xf>
    <xf numFmtId="0" fontId="8" fillId="4" borderId="4" xfId="43" applyFont="1" applyBorder="1" applyAlignment="1" applyProtection="1">
      <alignment horizontal="center" vertical="center" wrapText="1"/>
    </xf>
    <xf numFmtId="0" fontId="10" fillId="0" borderId="0" xfId="30" applyFont="1" applyAlignment="1" applyProtection="1">
      <alignment vertical="center"/>
    </xf>
    <xf numFmtId="0" fontId="95" fillId="16" borderId="9" xfId="30" applyFont="1" applyFill="1" applyBorder="1" applyAlignment="1" applyProtection="1">
      <alignment horizontal="center" vertical="center" wrapText="1"/>
    </xf>
    <xf numFmtId="0" fontId="1" fillId="0" borderId="47" xfId="30" applyBorder="1"/>
    <xf numFmtId="0" fontId="95" fillId="16" borderId="15" xfId="30" applyFont="1" applyFill="1" applyBorder="1" applyAlignment="1" applyProtection="1">
      <alignment horizontal="center" vertical="center" wrapText="1"/>
    </xf>
    <xf numFmtId="0" fontId="1" fillId="0" borderId="48" xfId="30" applyBorder="1"/>
    <xf numFmtId="0" fontId="10" fillId="0" borderId="0" xfId="30" applyFont="1" applyBorder="1" applyAlignment="1" applyProtection="1">
      <alignment vertical="center" wrapText="1"/>
    </xf>
    <xf numFmtId="0" fontId="10" fillId="0" borderId="0" xfId="30" applyFont="1" applyBorder="1" applyAlignment="1" applyProtection="1">
      <alignment vertical="center"/>
    </xf>
    <xf numFmtId="0" fontId="1" fillId="0" borderId="0" xfId="30" applyAlignment="1" applyProtection="1">
      <alignment vertical="center" wrapText="1"/>
    </xf>
    <xf numFmtId="0" fontId="1" fillId="0" borderId="67" xfId="30" applyBorder="1"/>
    <xf numFmtId="0" fontId="85" fillId="0" borderId="8" xfId="33" applyBorder="1" applyAlignment="1" applyProtection="1">
      <alignment vertical="center"/>
    </xf>
    <xf numFmtId="0" fontId="85" fillId="0" borderId="14" xfId="33" applyBorder="1" applyAlignment="1" applyProtection="1">
      <alignment vertical="center"/>
    </xf>
    <xf numFmtId="0" fontId="85" fillId="0" borderId="54" xfId="33" applyBorder="1" applyAlignment="1" applyProtection="1">
      <alignment vertical="center"/>
    </xf>
    <xf numFmtId="0" fontId="95" fillId="16" borderId="12" xfId="30" applyFont="1" applyFill="1" applyBorder="1" applyAlignment="1" applyProtection="1">
      <alignment horizontal="center" vertical="center" wrapText="1"/>
    </xf>
    <xf numFmtId="0" fontId="1" fillId="0" borderId="66" xfId="30" applyBorder="1"/>
    <xf numFmtId="0" fontId="85" fillId="0" borderId="11" xfId="33" applyBorder="1" applyAlignment="1" applyProtection="1">
      <alignment vertical="center"/>
    </xf>
    <xf numFmtId="0" fontId="1" fillId="0" borderId="0" xfId="2" applyAlignment="1" applyProtection="1">
      <alignment vertical="center"/>
    </xf>
    <xf numFmtId="0" fontId="1" fillId="4" borderId="0" xfId="2" applyFill="1" applyAlignment="1" applyProtection="1">
      <alignment vertical="center"/>
    </xf>
    <xf numFmtId="0" fontId="11" fillId="0" borderId="0" xfId="2" applyFont="1" applyFill="1" applyAlignment="1" applyProtection="1">
      <alignment vertical="center"/>
    </xf>
    <xf numFmtId="0" fontId="10" fillId="0" borderId="0" xfId="2" applyFont="1" applyFill="1" applyAlignment="1" applyProtection="1">
      <alignment horizontal="center" vertical="center"/>
    </xf>
    <xf numFmtId="0" fontId="11" fillId="11" borderId="152" xfId="44" applyFont="1" applyBorder="1" applyAlignment="1" applyProtection="1">
      <alignment horizontal="center" vertical="center"/>
    </xf>
    <xf numFmtId="0" fontId="10" fillId="15" borderId="0" xfId="2" applyFont="1" applyFill="1" applyAlignment="1" applyProtection="1">
      <alignment horizontal="center" vertical="center"/>
    </xf>
    <xf numFmtId="0" fontId="11" fillId="4" borderId="0" xfId="13" applyFont="1" applyFill="1" applyAlignment="1" applyProtection="1">
      <alignment horizontal="center" vertical="center"/>
    </xf>
    <xf numFmtId="0" fontId="1" fillId="0" borderId="0" xfId="13" applyProtection="1"/>
    <xf numFmtId="0" fontId="10" fillId="4" borderId="0" xfId="13" applyFont="1" applyFill="1" applyAlignment="1" applyProtection="1">
      <alignment horizontal="center" vertical="center"/>
    </xf>
    <xf numFmtId="0" fontId="10" fillId="0" borderId="0" xfId="13" applyFont="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vertical="center"/>
    </xf>
    <xf numFmtId="0" fontId="1" fillId="0" borderId="0" xfId="13" applyAlignment="1" applyProtection="1">
      <alignment horizontal="center" vertical="center"/>
    </xf>
    <xf numFmtId="0" fontId="11" fillId="0" borderId="0" xfId="2" applyFont="1" applyAlignment="1" applyProtection="1">
      <alignment vertical="center"/>
    </xf>
    <xf numFmtId="0" fontId="96" fillId="4" borderId="0" xfId="13" applyFont="1" applyFill="1" applyAlignment="1" applyProtection="1">
      <alignment horizontal="center" vertical="center"/>
    </xf>
    <xf numFmtId="0" fontId="96" fillId="0" borderId="0" xfId="2" applyFont="1" applyAlignment="1" applyProtection="1">
      <alignment horizontal="center" vertical="center" wrapText="1"/>
    </xf>
    <xf numFmtId="0" fontId="96" fillId="0" borderId="0" xfId="13" applyFont="1" applyAlignment="1" applyProtection="1">
      <alignment horizontal="center"/>
    </xf>
    <xf numFmtId="0" fontId="96" fillId="0" borderId="0" xfId="13" applyFont="1" applyAlignment="1" applyProtection="1">
      <alignment horizontal="center" wrapText="1"/>
    </xf>
    <xf numFmtId="0" fontId="96" fillId="4" borderId="0" xfId="2" applyFont="1" applyFill="1" applyAlignment="1" applyProtection="1">
      <alignment vertical="center"/>
    </xf>
    <xf numFmtId="0" fontId="96" fillId="0" borderId="0" xfId="2" applyFont="1" applyAlignment="1" applyProtection="1">
      <alignment horizontal="center" vertical="center"/>
    </xf>
    <xf numFmtId="0" fontId="1" fillId="0" borderId="0" xfId="2" applyFill="1" applyAlignment="1" applyProtection="1">
      <alignment vertical="center"/>
    </xf>
    <xf numFmtId="0" fontId="96" fillId="0" borderId="0" xfId="2" applyFont="1" applyFill="1" applyAlignment="1" applyProtection="1">
      <alignment horizontal="center" vertical="center" wrapText="1"/>
    </xf>
    <xf numFmtId="0" fontId="96" fillId="0" borderId="0" xfId="2" applyFont="1" applyFill="1" applyAlignment="1" applyProtection="1">
      <alignment horizontal="center" vertical="center"/>
    </xf>
    <xf numFmtId="0" fontId="0" fillId="0" borderId="0" xfId="2" applyFont="1" applyAlignment="1" applyProtection="1">
      <alignment vertical="center"/>
    </xf>
    <xf numFmtId="0" fontId="10" fillId="15" borderId="0" xfId="2" applyFont="1" applyFill="1" applyAlignment="1" applyProtection="1">
      <alignment horizontal="left" vertical="center"/>
    </xf>
    <xf numFmtId="0" fontId="10" fillId="0" borderId="0" xfId="2" applyFont="1" applyFill="1" applyAlignment="1" applyProtection="1">
      <alignment horizontal="left" vertical="center"/>
    </xf>
    <xf numFmtId="167" fontId="0" fillId="0" borderId="0" xfId="0" applyFill="1" applyAlignment="1" applyProtection="1"/>
    <xf numFmtId="0" fontId="1" fillId="2" borderId="0" xfId="3" applyFill="1" applyAlignment="1">
      <alignment vertical="center"/>
    </xf>
    <xf numFmtId="0" fontId="10" fillId="2" borderId="0" xfId="3" applyFont="1" applyFill="1" applyBorder="1" applyAlignment="1" applyProtection="1">
      <alignment vertical="center"/>
    </xf>
    <xf numFmtId="0" fontId="10" fillId="2" borderId="0" xfId="2" applyFont="1" applyFill="1" applyAlignment="1" applyProtection="1">
      <alignment horizontal="center" vertical="center"/>
    </xf>
    <xf numFmtId="0" fontId="1" fillId="2" borderId="0" xfId="2" applyFill="1" applyAlignment="1" applyProtection="1">
      <alignment vertical="center"/>
    </xf>
    <xf numFmtId="0" fontId="4" fillId="6" borderId="15" xfId="46">
      <alignment horizontal="right" vertical="center" wrapText="1"/>
    </xf>
    <xf numFmtId="167" fontId="0" fillId="4" borderId="0" xfId="0" applyFill="1" applyBorder="1">
      <alignment vertical="top"/>
    </xf>
    <xf numFmtId="0" fontId="10" fillId="4" borderId="0" xfId="13" applyFont="1" applyFill="1" applyAlignment="1" applyProtection="1">
      <alignment vertical="center"/>
    </xf>
    <xf numFmtId="0" fontId="4" fillId="4" borderId="0" xfId="13" applyFont="1" applyFill="1" applyAlignment="1" applyProtection="1">
      <alignment vertical="center"/>
    </xf>
    <xf numFmtId="0" fontId="1" fillId="4" borderId="0" xfId="13" applyFill="1" applyAlignment="1" applyProtection="1">
      <alignment vertical="center"/>
    </xf>
    <xf numFmtId="0" fontId="1" fillId="2" borderId="0" xfId="3" applyFill="1" applyAlignment="1">
      <alignment vertical="center"/>
    </xf>
    <xf numFmtId="164" fontId="10" fillId="2" borderId="0" xfId="2" applyNumberFormat="1" applyFont="1" applyFill="1" applyBorder="1" applyAlignment="1">
      <alignment horizontal="left" vertical="center"/>
    </xf>
    <xf numFmtId="49" fontId="13" fillId="2" borderId="0" xfId="3" applyNumberFormat="1" applyFont="1" applyFill="1" applyBorder="1" applyAlignment="1" applyProtection="1">
      <alignment horizontal="left" vertical="top" wrapText="1"/>
    </xf>
    <xf numFmtId="0" fontId="95" fillId="16" borderId="15" xfId="30" applyFont="1" applyFill="1" applyBorder="1" applyAlignment="1" applyProtection="1">
      <alignment horizontal="center" vertical="center" wrapText="1"/>
    </xf>
    <xf numFmtId="0" fontId="1" fillId="0" borderId="0" xfId="2" applyAlignment="1" applyProtection="1">
      <alignment vertical="center"/>
    </xf>
    <xf numFmtId="0" fontId="1" fillId="4" borderId="0" xfId="2" applyFill="1" applyAlignment="1" applyProtection="1">
      <alignment vertical="center"/>
    </xf>
    <xf numFmtId="0" fontId="11" fillId="0" borderId="0" xfId="2" applyFont="1" applyFill="1" applyAlignment="1" applyProtection="1">
      <alignment vertical="center"/>
    </xf>
    <xf numFmtId="0" fontId="10" fillId="0" borderId="0" xfId="2" applyFont="1" applyFill="1" applyAlignment="1" applyProtection="1">
      <alignment horizontal="center" vertical="center"/>
    </xf>
    <xf numFmtId="0" fontId="11" fillId="11" borderId="152" xfId="44" applyFont="1" applyBorder="1" applyAlignment="1" applyProtection="1">
      <alignment horizontal="center" vertical="center"/>
    </xf>
    <xf numFmtId="0" fontId="10" fillId="15" borderId="0" xfId="2" applyFont="1" applyFill="1" applyAlignment="1" applyProtection="1">
      <alignment horizontal="center" vertical="center"/>
    </xf>
    <xf numFmtId="0" fontId="11" fillId="4" borderId="0" xfId="13" applyFont="1" applyFill="1" applyAlignment="1" applyProtection="1">
      <alignment horizontal="center" vertical="center"/>
    </xf>
    <xf numFmtId="0" fontId="10" fillId="4" borderId="0" xfId="13" applyFont="1" applyFill="1" applyAlignment="1" applyProtection="1">
      <alignment horizontal="center" vertical="center"/>
    </xf>
    <xf numFmtId="0" fontId="96" fillId="4" borderId="0" xfId="13" applyFont="1" applyFill="1" applyAlignment="1" applyProtection="1">
      <alignment horizontal="center" vertical="center"/>
    </xf>
    <xf numFmtId="0" fontId="96" fillId="4" borderId="0" xfId="2" applyFont="1" applyFill="1" applyAlignment="1" applyProtection="1">
      <alignment vertical="center"/>
    </xf>
    <xf numFmtId="0" fontId="1" fillId="0" borderId="0" xfId="2" applyFill="1" applyAlignment="1" applyProtection="1">
      <alignment vertical="center"/>
    </xf>
    <xf numFmtId="0" fontId="96" fillId="0" borderId="0" xfId="2" applyFont="1" applyFill="1" applyAlignment="1" applyProtection="1">
      <alignment horizontal="center" vertical="center" wrapText="1"/>
    </xf>
    <xf numFmtId="0" fontId="96" fillId="0" borderId="0" xfId="2" applyFont="1" applyFill="1" applyAlignment="1" applyProtection="1">
      <alignment horizontal="center" vertical="center"/>
    </xf>
    <xf numFmtId="167" fontId="0" fillId="2" borderId="0" xfId="0" applyFill="1" applyBorder="1" applyAlignment="1">
      <alignment horizontal="center" vertical="top"/>
    </xf>
    <xf numFmtId="0" fontId="1" fillId="2" borderId="0" xfId="3" applyFill="1" applyAlignment="1">
      <alignment vertical="center"/>
    </xf>
    <xf numFmtId="167" fontId="0" fillId="0" borderId="0" xfId="0" applyFill="1" applyAlignment="1"/>
    <xf numFmtId="0" fontId="10" fillId="0" borderId="0" xfId="2" applyFont="1" applyFill="1" applyBorder="1" applyAlignment="1" applyProtection="1">
      <alignment horizontal="center" vertical="center"/>
    </xf>
    <xf numFmtId="0" fontId="1" fillId="15" borderId="0" xfId="30" applyFill="1" applyAlignment="1" applyProtection="1">
      <alignment vertical="center"/>
    </xf>
    <xf numFmtId="0" fontId="10" fillId="15" borderId="0" xfId="2" quotePrefix="1" applyFont="1" applyFill="1" applyAlignment="1" applyProtection="1">
      <alignment horizontal="center" vertical="center"/>
    </xf>
    <xf numFmtId="180" fontId="0" fillId="2" borderId="0" xfId="0" applyNumberFormat="1" applyFill="1" applyBorder="1">
      <alignment vertical="top"/>
    </xf>
    <xf numFmtId="180" fontId="0" fillId="4" borderId="0" xfId="0" applyNumberFormat="1" applyFill="1" applyBorder="1">
      <alignment vertical="top"/>
    </xf>
    <xf numFmtId="180" fontId="10" fillId="2" borderId="0" xfId="2" applyNumberFormat="1" applyFont="1" applyFill="1" applyBorder="1" applyAlignment="1">
      <alignment horizontal="right" vertical="center"/>
    </xf>
    <xf numFmtId="180" fontId="10" fillId="15" borderId="0" xfId="2" applyNumberFormat="1" applyFont="1" applyFill="1" applyBorder="1" applyAlignment="1">
      <alignment horizontal="right" vertical="center"/>
    </xf>
    <xf numFmtId="180" fontId="1" fillId="2" borderId="0" xfId="2" applyNumberFormat="1" applyFill="1" applyBorder="1" applyAlignment="1">
      <alignment vertical="center"/>
    </xf>
    <xf numFmtId="0" fontId="51" fillId="0" borderId="0" xfId="31" applyFont="1" applyBorder="1" applyAlignment="1">
      <alignment horizontal="left" vertical="center" wrapText="1"/>
    </xf>
    <xf numFmtId="0" fontId="13" fillId="0" borderId="0" xfId="31" applyFont="1" applyFill="1" applyBorder="1" applyAlignment="1">
      <alignment horizontal="left" vertical="center" wrapText="1"/>
    </xf>
    <xf numFmtId="0" fontId="11" fillId="2" borderId="152" xfId="44" applyFont="1" applyFill="1" applyBorder="1" applyAlignment="1" applyProtection="1">
      <alignment horizontal="center" vertical="center"/>
    </xf>
    <xf numFmtId="0" fontId="11" fillId="11" borderId="0" xfId="44" applyFont="1" applyBorder="1" applyAlignment="1" applyProtection="1">
      <alignment horizontal="center" vertical="center"/>
    </xf>
    <xf numFmtId="0" fontId="8" fillId="4" borderId="41" xfId="2" applyFont="1" applyFill="1" applyBorder="1" applyAlignment="1" applyProtection="1">
      <alignment horizontal="center" vertical="center" wrapText="1"/>
    </xf>
    <xf numFmtId="0" fontId="1" fillId="2" borderId="0" xfId="3" applyFill="1" applyAlignment="1">
      <alignment vertical="center"/>
    </xf>
    <xf numFmtId="0" fontId="11" fillId="2" borderId="0" xfId="3" applyFont="1" applyFill="1" applyBorder="1" applyAlignment="1">
      <alignment horizontal="center" vertical="center"/>
    </xf>
    <xf numFmtId="0" fontId="14" fillId="2" borderId="0" xfId="5" applyFont="1" applyFill="1" applyBorder="1" applyAlignment="1" applyProtection="1">
      <alignment horizontal="left" vertical="top"/>
    </xf>
    <xf numFmtId="0" fontId="5" fillId="2" borderId="0" xfId="3" applyNumberFormat="1" applyFont="1" applyFill="1" applyBorder="1" applyAlignment="1" applyProtection="1">
      <alignment horizontal="left" vertical="center"/>
    </xf>
    <xf numFmtId="0" fontId="96" fillId="2" borderId="0" xfId="2" applyFont="1" applyFill="1" applyAlignment="1" applyProtection="1">
      <alignment vertical="center"/>
    </xf>
    <xf numFmtId="0" fontId="8" fillId="4" borderId="28" xfId="2" applyFont="1" applyFill="1" applyBorder="1" applyAlignment="1" applyProtection="1">
      <alignment horizontal="center" vertical="center" wrapText="1"/>
    </xf>
    <xf numFmtId="0" fontId="42" fillId="2" borderId="0" xfId="10" applyFont="1" applyFill="1" applyAlignment="1">
      <alignment vertical="center"/>
    </xf>
    <xf numFmtId="0" fontId="18" fillId="2" borderId="0" xfId="10" applyFont="1" applyFill="1" applyBorder="1" applyAlignment="1">
      <alignment horizontal="center" vertical="center" wrapText="1"/>
    </xf>
    <xf numFmtId="0" fontId="17" fillId="2" borderId="0" xfId="10" applyFont="1" applyFill="1" applyBorder="1" applyAlignment="1">
      <alignment horizontal="center" vertical="center" wrapText="1"/>
    </xf>
    <xf numFmtId="0" fontId="13" fillId="2" borderId="0" xfId="10" applyFont="1" applyFill="1" applyBorder="1" applyAlignment="1">
      <alignment horizontal="left" vertical="center" wrapText="1"/>
    </xf>
    <xf numFmtId="0" fontId="13" fillId="2" borderId="0" xfId="10" applyFont="1" applyFill="1" applyBorder="1" applyAlignment="1">
      <alignment horizontal="center" vertical="center" wrapText="1"/>
    </xf>
    <xf numFmtId="0" fontId="13" fillId="2" borderId="0" xfId="10" applyFont="1" applyFill="1" applyBorder="1" applyAlignment="1">
      <alignment horizontal="right" vertical="center" wrapText="1"/>
    </xf>
    <xf numFmtId="0" fontId="13" fillId="2" borderId="39" xfId="10" applyFont="1" applyFill="1" applyBorder="1" applyAlignment="1">
      <alignment horizontal="center" vertical="center" wrapText="1"/>
    </xf>
    <xf numFmtId="0" fontId="8" fillId="2" borderId="0" xfId="4" applyFont="1" applyFill="1" applyBorder="1" applyAlignment="1" applyProtection="1">
      <alignment horizontal="center" vertical="center" wrapText="1"/>
    </xf>
    <xf numFmtId="0" fontId="9" fillId="2" borderId="0" xfId="10" applyFont="1" applyFill="1" applyBorder="1" applyAlignment="1">
      <alignment horizontal="center" vertical="center" wrapText="1"/>
    </xf>
    <xf numFmtId="0" fontId="9" fillId="2" borderId="39" xfId="10" applyFont="1" applyFill="1" applyBorder="1" applyAlignment="1">
      <alignment horizontal="center" vertical="center" wrapText="1"/>
    </xf>
    <xf numFmtId="0" fontId="13" fillId="2" borderId="37" xfId="10" applyFont="1" applyFill="1" applyBorder="1" applyAlignment="1">
      <alignment horizontal="center" vertical="center" wrapText="1"/>
    </xf>
    <xf numFmtId="0" fontId="13" fillId="2" borderId="0" xfId="11" applyFill="1" applyBorder="1" applyAlignment="1">
      <alignment vertical="center"/>
    </xf>
    <xf numFmtId="0" fontId="13" fillId="2" borderId="0" xfId="10" applyNumberFormat="1" applyFont="1" applyFill="1" applyBorder="1" applyAlignment="1">
      <alignment horizontal="left" vertical="center" wrapText="1"/>
    </xf>
    <xf numFmtId="0" fontId="13" fillId="2" borderId="0" xfId="10" applyNumberFormat="1" applyFont="1" applyFill="1" applyAlignment="1">
      <alignment horizontal="left" vertical="center" wrapText="1"/>
    </xf>
    <xf numFmtId="0" fontId="8" fillId="4" borderId="25" xfId="2" applyFont="1" applyFill="1" applyBorder="1" applyAlignment="1" applyProtection="1">
      <alignment horizontal="center" vertical="center" wrapText="1"/>
    </xf>
    <xf numFmtId="0" fontId="12" fillId="2" borderId="0" xfId="10" applyFont="1" applyFill="1" applyBorder="1" applyAlignment="1">
      <alignment horizontal="center" vertical="center" wrapText="1"/>
    </xf>
    <xf numFmtId="0" fontId="12" fillId="2" borderId="39" xfId="10" applyFont="1" applyFill="1" applyBorder="1" applyAlignment="1">
      <alignment horizontal="center" vertical="center" wrapText="1"/>
    </xf>
    <xf numFmtId="0" fontId="12" fillId="2" borderId="31" xfId="10" applyFont="1" applyFill="1" applyBorder="1" applyAlignment="1">
      <alignment horizontal="center" vertical="center" wrapText="1"/>
    </xf>
    <xf numFmtId="0" fontId="19" fillId="2" borderId="0" xfId="10" applyFont="1" applyFill="1" applyBorder="1" applyAlignment="1">
      <alignment horizontal="center" vertical="center" wrapText="1"/>
    </xf>
    <xf numFmtId="0" fontId="12" fillId="2" borderId="0" xfId="10" applyFont="1" applyFill="1" applyBorder="1" applyAlignment="1">
      <alignment horizontal="right" vertical="center" wrapText="1"/>
    </xf>
    <xf numFmtId="0" fontId="17" fillId="2" borderId="0" xfId="10" applyFont="1" applyFill="1" applyBorder="1" applyAlignment="1">
      <alignment horizontal="left" vertical="center" wrapText="1"/>
    </xf>
    <xf numFmtId="0" fontId="47" fillId="2" borderId="0" xfId="10" applyFont="1" applyFill="1" applyBorder="1" applyAlignment="1">
      <alignment horizontal="center" vertical="center" wrapText="1"/>
    </xf>
    <xf numFmtId="0" fontId="12" fillId="2" borderId="0" xfId="10" applyFont="1" applyFill="1" applyAlignment="1">
      <alignment vertical="center"/>
    </xf>
    <xf numFmtId="0" fontId="12" fillId="2" borderId="0" xfId="10" applyNumberFormat="1" applyFont="1" applyFill="1" applyAlignment="1">
      <alignment horizontal="left" vertical="center" wrapText="1"/>
    </xf>
    <xf numFmtId="0" fontId="12" fillId="2" borderId="0" xfId="10" applyNumberFormat="1" applyFont="1" applyFill="1" applyBorder="1" applyAlignment="1">
      <alignment horizontal="center" vertical="center" wrapText="1"/>
    </xf>
    <xf numFmtId="0" fontId="12" fillId="2" borderId="39" xfId="10" applyNumberFormat="1" applyFont="1" applyFill="1" applyBorder="1" applyAlignment="1">
      <alignment horizontal="center" vertical="center" wrapText="1"/>
    </xf>
    <xf numFmtId="0" fontId="12" fillId="2" borderId="44" xfId="10" applyNumberFormat="1" applyFont="1" applyFill="1" applyBorder="1" applyAlignment="1">
      <alignment horizontal="center" vertical="center" wrapText="1"/>
    </xf>
    <xf numFmtId="172" fontId="12" fillId="2" borderId="39" xfId="10" applyNumberFormat="1" applyFont="1" applyFill="1" applyBorder="1" applyAlignment="1">
      <alignment horizontal="right" vertical="center" wrapText="1"/>
    </xf>
    <xf numFmtId="172" fontId="12" fillId="2" borderId="0" xfId="10" applyNumberFormat="1" applyFont="1" applyFill="1" applyBorder="1" applyAlignment="1">
      <alignment horizontal="right" vertical="center" wrapText="1"/>
    </xf>
    <xf numFmtId="172" fontId="13" fillId="2" borderId="0" xfId="10" applyNumberFormat="1" applyFont="1" applyFill="1" applyBorder="1" applyAlignment="1">
      <alignment horizontal="right" vertical="center" wrapText="1"/>
    </xf>
    <xf numFmtId="0" fontId="12" fillId="2" borderId="39" xfId="10" applyFont="1" applyFill="1" applyBorder="1" applyAlignment="1">
      <alignment horizontal="right" vertical="center" wrapText="1"/>
    </xf>
    <xf numFmtId="0" fontId="17" fillId="2" borderId="0" xfId="11" applyFont="1" applyFill="1" applyAlignment="1">
      <alignment vertical="center"/>
    </xf>
    <xf numFmtId="0" fontId="12" fillId="2" borderId="8" xfId="10" applyNumberFormat="1" applyFont="1" applyFill="1" applyBorder="1" applyAlignment="1">
      <alignment horizontal="left" vertical="center" wrapText="1"/>
    </xf>
    <xf numFmtId="0" fontId="12" fillId="2" borderId="10" xfId="10" applyNumberFormat="1" applyFont="1" applyFill="1" applyBorder="1" applyAlignment="1">
      <alignment horizontal="left" vertical="center" wrapText="1"/>
    </xf>
    <xf numFmtId="0" fontId="12" fillId="2" borderId="14" xfId="10" applyNumberFormat="1" applyFont="1" applyFill="1" applyBorder="1" applyAlignment="1">
      <alignment horizontal="left" vertical="center" wrapText="1"/>
    </xf>
    <xf numFmtId="0" fontId="12" fillId="2" borderId="16" xfId="10" applyNumberFormat="1" applyFont="1" applyFill="1" applyBorder="1" applyAlignment="1">
      <alignment horizontal="left" vertical="center" wrapText="1"/>
    </xf>
    <xf numFmtId="0" fontId="12" fillId="2" borderId="17" xfId="10" applyNumberFormat="1" applyFont="1" applyFill="1" applyBorder="1" applyAlignment="1">
      <alignment horizontal="left" vertical="center" wrapText="1"/>
    </xf>
    <xf numFmtId="0" fontId="12" fillId="2" borderId="19" xfId="10" applyNumberFormat="1" applyFont="1" applyFill="1" applyBorder="1" applyAlignment="1">
      <alignment horizontal="left" vertical="center" wrapText="1"/>
    </xf>
    <xf numFmtId="0" fontId="12" fillId="2" borderId="7" xfId="10" applyNumberFormat="1" applyFont="1" applyFill="1" applyBorder="1" applyAlignment="1">
      <alignment horizontal="left" vertical="center" wrapText="1"/>
    </xf>
    <xf numFmtId="0" fontId="12" fillId="2" borderId="4" xfId="10" applyNumberFormat="1" applyFont="1" applyFill="1" applyBorder="1" applyAlignment="1">
      <alignment horizontal="left" vertical="center" wrapText="1"/>
    </xf>
    <xf numFmtId="0" fontId="8" fillId="4" borderId="41" xfId="2" applyFont="1" applyFill="1" applyBorder="1" applyAlignment="1" applyProtection="1">
      <alignment horizontal="center" vertical="center"/>
    </xf>
    <xf numFmtId="0" fontId="8" fillId="2" borderId="64" xfId="2" applyFont="1" applyFill="1" applyBorder="1" applyAlignment="1" applyProtection="1">
      <alignment vertical="center"/>
    </xf>
    <xf numFmtId="0" fontId="8" fillId="4" borderId="28" xfId="2" applyFont="1" applyFill="1" applyBorder="1" applyAlignment="1" applyProtection="1">
      <alignment horizontal="center" vertical="center"/>
    </xf>
    <xf numFmtId="49" fontId="13" fillId="2" borderId="0" xfId="5" applyNumberFormat="1" applyFont="1" applyFill="1" applyBorder="1" applyAlignment="1" applyProtection="1">
      <alignment vertical="top"/>
    </xf>
    <xf numFmtId="0" fontId="11" fillId="11" borderId="154" xfId="44" applyFont="1" applyBorder="1" applyAlignment="1" applyProtection="1">
      <alignment horizontal="center" vertical="center"/>
    </xf>
    <xf numFmtId="0" fontId="8" fillId="2" borderId="0" xfId="2" applyFont="1" applyFill="1" applyBorder="1" applyAlignment="1" applyProtection="1">
      <alignment vertical="center" wrapText="1"/>
    </xf>
    <xf numFmtId="0" fontId="8" fillId="4" borderId="4" xfId="2" applyFont="1" applyFill="1" applyBorder="1" applyAlignment="1" applyProtection="1">
      <alignment horizontal="center" vertical="center" wrapText="1"/>
    </xf>
    <xf numFmtId="0" fontId="11" fillId="11" borderId="155" xfId="44" applyFont="1" applyBorder="1" applyAlignment="1" applyProtection="1">
      <alignment horizontal="center" vertical="center"/>
    </xf>
    <xf numFmtId="0" fontId="10" fillId="2" borderId="0" xfId="44" applyFill="1" applyBorder="1" applyAlignment="1">
      <alignment horizontal="center" vertical="center"/>
    </xf>
    <xf numFmtId="0" fontId="8" fillId="4" borderId="7" xfId="2" applyFont="1" applyFill="1" applyBorder="1" applyAlignment="1" applyProtection="1">
      <alignment horizontal="center" vertical="center" wrapText="1"/>
    </xf>
    <xf numFmtId="0" fontId="8" fillId="2" borderId="64" xfId="2" applyFont="1" applyFill="1" applyBorder="1" applyAlignment="1" applyProtection="1">
      <alignment vertical="center" wrapText="1"/>
    </xf>
    <xf numFmtId="164" fontId="12" fillId="2" borderId="8" xfId="3" applyNumberFormat="1" applyFont="1" applyFill="1" applyBorder="1" applyAlignment="1" applyProtection="1">
      <alignment horizontal="center" vertical="center"/>
      <protection locked="0"/>
    </xf>
    <xf numFmtId="164" fontId="12" fillId="2" borderId="9" xfId="3" applyNumberFormat="1" applyFont="1" applyFill="1" applyBorder="1" applyAlignment="1" applyProtection="1">
      <alignment horizontal="center" vertical="center"/>
      <protection locked="0"/>
    </xf>
    <xf numFmtId="164" fontId="12" fillId="2" borderId="14" xfId="3" applyNumberFormat="1" applyFont="1" applyFill="1" applyBorder="1" applyAlignment="1" applyProtection="1">
      <alignment horizontal="center" vertical="center"/>
      <protection locked="0"/>
    </xf>
    <xf numFmtId="164" fontId="12" fillId="2" borderId="15" xfId="3" applyNumberFormat="1" applyFont="1" applyFill="1" applyBorder="1" applyAlignment="1" applyProtection="1">
      <alignment horizontal="center" vertical="center"/>
      <protection locked="0"/>
    </xf>
    <xf numFmtId="0" fontId="38" fillId="2" borderId="0" xfId="17" applyFont="1" applyFill="1" applyAlignment="1">
      <alignment horizontal="center" vertical="center"/>
    </xf>
    <xf numFmtId="164" fontId="12" fillId="2" borderId="32" xfId="15" applyNumberFormat="1" applyFont="1" applyFill="1" applyBorder="1" applyAlignment="1" applyProtection="1">
      <alignment horizontal="center" vertical="center"/>
      <protection locked="0"/>
    </xf>
    <xf numFmtId="164" fontId="12" fillId="2" borderId="9" xfId="15" applyNumberFormat="1" applyFont="1" applyFill="1" applyBorder="1" applyAlignment="1" applyProtection="1">
      <alignment horizontal="center" vertical="center"/>
      <protection locked="0"/>
    </xf>
    <xf numFmtId="164" fontId="12" fillId="2" borderId="46" xfId="15" applyNumberFormat="1" applyFont="1" applyFill="1" applyBorder="1" applyAlignment="1" applyProtection="1">
      <alignment horizontal="center" vertical="center"/>
      <protection locked="0"/>
    </xf>
    <xf numFmtId="164" fontId="12" fillId="2" borderId="15" xfId="15" applyNumberFormat="1" applyFont="1" applyFill="1" applyBorder="1" applyAlignment="1" applyProtection="1">
      <alignment horizontal="center" vertical="center"/>
      <protection locked="0"/>
    </xf>
    <xf numFmtId="164" fontId="12" fillId="2" borderId="52" xfId="15" applyNumberFormat="1" applyFont="1" applyFill="1" applyBorder="1" applyAlignment="1" applyProtection="1">
      <alignment horizontal="center" vertical="center"/>
      <protection locked="0"/>
    </xf>
    <xf numFmtId="164" fontId="12" fillId="2" borderId="43" xfId="3" applyNumberFormat="1" applyFont="1" applyFill="1" applyBorder="1" applyAlignment="1" applyProtection="1">
      <alignment horizontal="center" vertical="center"/>
      <protection locked="0"/>
    </xf>
    <xf numFmtId="0" fontId="11" fillId="2" borderId="0" xfId="44" applyFont="1" applyFill="1" applyBorder="1" applyAlignment="1" applyProtection="1">
      <alignment horizontal="center" vertical="center"/>
    </xf>
    <xf numFmtId="0" fontId="5" fillId="2" borderId="0" xfId="3" applyNumberFormat="1" applyFont="1" applyFill="1" applyBorder="1" applyAlignment="1" applyProtection="1">
      <alignment horizontal="left" vertical="center"/>
    </xf>
    <xf numFmtId="0" fontId="14" fillId="2" borderId="0" xfId="5" applyFont="1" applyFill="1" applyBorder="1" applyAlignment="1" applyProtection="1">
      <alignment horizontal="left" vertical="top"/>
    </xf>
    <xf numFmtId="0" fontId="0" fillId="2" borderId="0" xfId="0" applyNumberFormat="1" applyFill="1" applyBorder="1">
      <alignment vertical="top"/>
    </xf>
    <xf numFmtId="0" fontId="0" fillId="15" borderId="0" xfId="0" applyNumberFormat="1" applyFill="1" applyBorder="1">
      <alignment vertical="top"/>
    </xf>
    <xf numFmtId="0" fontId="4" fillId="6" borderId="15" xfId="46" applyNumberFormat="1">
      <alignment horizontal="right" vertical="center" wrapText="1"/>
    </xf>
    <xf numFmtId="0" fontId="96" fillId="0" borderId="0" xfId="2" applyFont="1" applyFill="1" applyAlignment="1" applyProtection="1">
      <alignment vertical="center"/>
    </xf>
    <xf numFmtId="0" fontId="10" fillId="0" borderId="0" xfId="13" applyFont="1" applyFill="1" applyAlignment="1" applyProtection="1">
      <alignment horizontal="center" vertical="center"/>
    </xf>
    <xf numFmtId="0" fontId="8" fillId="2" borderId="0" xfId="2" applyFont="1" applyFill="1" applyBorder="1" applyAlignment="1" applyProtection="1">
      <alignment vertical="center"/>
    </xf>
    <xf numFmtId="164" fontId="12" fillId="2" borderId="10" xfId="3" applyNumberFormat="1" applyFont="1" applyFill="1" applyBorder="1" applyAlignment="1" applyProtection="1">
      <alignment horizontal="center" vertical="center"/>
      <protection locked="0"/>
    </xf>
    <xf numFmtId="164" fontId="12" fillId="2" borderId="16" xfId="3" applyNumberFormat="1" applyFont="1" applyFill="1" applyBorder="1" applyAlignment="1" applyProtection="1">
      <alignment horizontal="center" vertical="center"/>
      <protection locked="0"/>
    </xf>
    <xf numFmtId="164" fontId="16" fillId="2" borderId="0" xfId="3" applyNumberFormat="1" applyFont="1" applyFill="1" applyAlignment="1" applyProtection="1">
      <alignment horizontal="center" vertical="center"/>
    </xf>
    <xf numFmtId="164" fontId="12" fillId="2" borderId="75" xfId="3" applyNumberFormat="1" applyFont="1" applyFill="1" applyBorder="1" applyAlignment="1" applyProtection="1">
      <alignment horizontal="center" vertical="center"/>
    </xf>
    <xf numFmtId="164" fontId="12" fillId="2" borderId="76" xfId="3" applyNumberFormat="1" applyFont="1" applyFill="1" applyBorder="1" applyAlignment="1" applyProtection="1">
      <alignment horizontal="center" vertical="center"/>
    </xf>
    <xf numFmtId="164" fontId="14" fillId="2" borderId="0" xfId="3" applyNumberFormat="1" applyFont="1" applyFill="1" applyBorder="1" applyAlignment="1" applyProtection="1">
      <alignment horizontal="right" vertical="center" wrapText="1"/>
    </xf>
    <xf numFmtId="0" fontId="9" fillId="4" borderId="30" xfId="30" applyFont="1" applyFill="1" applyBorder="1" applyAlignment="1" applyProtection="1">
      <alignment horizontal="center" vertical="center" wrapText="1"/>
    </xf>
    <xf numFmtId="0" fontId="9" fillId="4" borderId="16" xfId="30" applyFont="1" applyFill="1" applyBorder="1" applyAlignment="1" applyProtection="1">
      <alignment horizontal="center" vertical="center" wrapText="1"/>
    </xf>
    <xf numFmtId="0" fontId="9" fillId="16" borderId="16" xfId="30" applyFont="1" applyFill="1" applyBorder="1" applyAlignment="1" applyProtection="1">
      <alignment horizontal="center" vertical="center" wrapText="1"/>
    </xf>
    <xf numFmtId="0" fontId="9" fillId="16" borderId="10" xfId="30" applyFont="1" applyFill="1" applyBorder="1" applyAlignment="1" applyProtection="1">
      <alignment horizontal="center" vertical="center" wrapText="1"/>
    </xf>
    <xf numFmtId="0" fontId="9" fillId="16" borderId="40" xfId="30" applyFont="1" applyFill="1" applyBorder="1" applyAlignment="1" applyProtection="1">
      <alignment horizontal="center" vertical="center" wrapText="1"/>
    </xf>
    <xf numFmtId="0" fontId="9" fillId="16" borderId="15" xfId="30" applyFont="1" applyFill="1" applyBorder="1" applyAlignment="1" applyProtection="1">
      <alignment horizontal="center" vertical="center" wrapText="1"/>
    </xf>
    <xf numFmtId="0" fontId="94" fillId="5" borderId="25" xfId="30" applyFont="1" applyFill="1" applyBorder="1" applyAlignment="1" applyProtection="1">
      <alignment horizontal="left" vertical="center"/>
      <protection locked="0"/>
    </xf>
    <xf numFmtId="0" fontId="14" fillId="4" borderId="52" xfId="5" applyFont="1" applyFill="1" applyBorder="1" applyAlignment="1" applyProtection="1">
      <alignment horizontal="left" vertical="top"/>
    </xf>
    <xf numFmtId="167" fontId="16" fillId="4" borderId="52" xfId="0" applyFont="1" applyFill="1" applyBorder="1" applyAlignment="1">
      <alignment horizontal="left" vertical="top" wrapText="1"/>
    </xf>
    <xf numFmtId="167" fontId="16" fillId="4" borderId="24" xfId="0" applyFont="1" applyFill="1" applyBorder="1" applyAlignment="1">
      <alignment horizontal="left" vertical="top" wrapText="1"/>
    </xf>
    <xf numFmtId="0" fontId="12" fillId="0" borderId="43" xfId="10" applyFont="1" applyFill="1" applyBorder="1" applyAlignment="1">
      <alignment horizontal="center" vertical="center" wrapText="1"/>
    </xf>
    <xf numFmtId="0" fontId="16" fillId="0" borderId="0" xfId="31" applyFont="1" applyFill="1" applyBorder="1" applyAlignment="1" applyProtection="1">
      <alignment horizontal="left" vertical="center"/>
      <protection locked="0"/>
    </xf>
    <xf numFmtId="0" fontId="1" fillId="0" borderId="0" xfId="30" applyAlignment="1" applyProtection="1">
      <alignment horizontal="left"/>
    </xf>
    <xf numFmtId="0" fontId="10" fillId="6" borderId="0" xfId="2" applyFont="1" applyFill="1" applyAlignment="1" applyProtection="1">
      <alignment horizontal="center" vertical="center"/>
    </xf>
    <xf numFmtId="0" fontId="7" fillId="3" borderId="0" xfId="2" applyFont="1" applyFill="1" applyBorder="1" applyAlignment="1">
      <alignment horizontal="left" vertical="center"/>
    </xf>
    <xf numFmtId="167" fontId="0" fillId="2" borderId="0" xfId="0" applyFill="1" applyBorder="1" applyAlignment="1">
      <alignment horizontal="center" vertical="top"/>
    </xf>
    <xf numFmtId="0" fontId="10" fillId="4" borderId="0" xfId="2" applyFont="1" applyFill="1" applyAlignment="1" applyProtection="1">
      <alignment horizontal="center" vertical="center"/>
    </xf>
    <xf numFmtId="0" fontId="10" fillId="0" borderId="0" xfId="2" applyFont="1" applyFill="1" applyAlignment="1" applyProtection="1">
      <alignment horizontal="center" vertical="center" wrapText="1"/>
    </xf>
    <xf numFmtId="10" fontId="10" fillId="6" borderId="33" xfId="12" applyNumberFormat="1" applyFont="1" applyFill="1" applyBorder="1" applyAlignment="1">
      <alignment horizontal="right" vertical="center"/>
    </xf>
    <xf numFmtId="10" fontId="10" fillId="6" borderId="34" xfId="12" applyNumberFormat="1" applyFont="1" applyFill="1" applyBorder="1" applyAlignment="1">
      <alignment horizontal="right" vertical="center"/>
    </xf>
    <xf numFmtId="10" fontId="10" fillId="6" borderId="36" xfId="12" applyNumberFormat="1" applyFont="1" applyFill="1" applyBorder="1" applyAlignment="1">
      <alignment horizontal="right" vertical="center"/>
    </xf>
    <xf numFmtId="164" fontId="10" fillId="6" borderId="72" xfId="2" applyNumberFormat="1" applyFont="1" applyFill="1" applyBorder="1" applyAlignment="1">
      <alignment vertical="center"/>
    </xf>
    <xf numFmtId="164" fontId="12" fillId="5" borderId="14" xfId="10" applyNumberFormat="1" applyFont="1" applyFill="1" applyBorder="1" applyAlignment="1" applyProtection="1">
      <alignment vertical="center"/>
      <protection locked="0"/>
    </xf>
    <xf numFmtId="164" fontId="12" fillId="5" borderId="15" xfId="10" applyNumberFormat="1" applyFont="1" applyFill="1" applyBorder="1" applyAlignment="1" applyProtection="1">
      <alignment vertical="center"/>
      <protection locked="0"/>
    </xf>
    <xf numFmtId="164" fontId="12" fillId="5" borderId="16" xfId="10" applyNumberFormat="1" applyFont="1" applyFill="1" applyBorder="1" applyAlignment="1" applyProtection="1">
      <alignment vertical="center"/>
      <protection locked="0"/>
    </xf>
    <xf numFmtId="164" fontId="12" fillId="5" borderId="9" xfId="10" applyNumberFormat="1" applyFont="1" applyFill="1" applyBorder="1" applyAlignment="1" applyProtection="1">
      <alignment vertical="center"/>
      <protection locked="0"/>
    </xf>
    <xf numFmtId="164" fontId="12" fillId="5" borderId="51" xfId="10" applyNumberFormat="1" applyFont="1" applyFill="1" applyBorder="1" applyAlignment="1" applyProtection="1">
      <alignment vertical="center"/>
      <protection locked="0"/>
    </xf>
    <xf numFmtId="164" fontId="12" fillId="5" borderId="48" xfId="10" applyNumberFormat="1" applyFont="1" applyFill="1" applyBorder="1" applyAlignment="1" applyProtection="1">
      <alignment vertical="center"/>
      <protection locked="0"/>
    </xf>
    <xf numFmtId="164" fontId="12" fillId="5" borderId="17" xfId="10" applyNumberFormat="1" applyFont="1" applyFill="1" applyBorder="1" applyAlignment="1" applyProtection="1">
      <alignment vertical="center"/>
      <protection locked="0"/>
    </xf>
    <xf numFmtId="164" fontId="12" fillId="5" borderId="18" xfId="10" applyNumberFormat="1" applyFont="1" applyFill="1" applyBorder="1" applyAlignment="1" applyProtection="1">
      <alignment vertical="center"/>
      <protection locked="0"/>
    </xf>
    <xf numFmtId="164" fontId="12" fillId="5" borderId="8" xfId="10" applyNumberFormat="1" applyFont="1" applyFill="1" applyBorder="1" applyAlignment="1" applyProtection="1">
      <alignment vertical="center"/>
      <protection locked="0"/>
    </xf>
    <xf numFmtId="0" fontId="7" fillId="3" borderId="0" xfId="3" applyFont="1" applyFill="1" applyBorder="1" applyAlignment="1">
      <alignment horizontal="left" vertical="center"/>
    </xf>
    <xf numFmtId="0" fontId="1" fillId="2" borderId="0" xfId="3" applyFill="1" applyAlignment="1">
      <alignment horizontal="left" vertical="center"/>
    </xf>
    <xf numFmtId="0" fontId="10" fillId="2" borderId="22" xfId="3" applyFont="1" applyFill="1" applyBorder="1" applyAlignment="1">
      <alignment vertical="center"/>
    </xf>
    <xf numFmtId="0" fontId="0" fillId="0" borderId="0" xfId="30" applyFont="1" applyProtection="1"/>
    <xf numFmtId="0" fontId="1" fillId="15" borderId="0" xfId="2" applyFill="1" applyAlignment="1" applyProtection="1">
      <alignment vertical="center"/>
    </xf>
    <xf numFmtId="0" fontId="10" fillId="0" borderId="0" xfId="2" applyFont="1" applyFill="1" applyAlignment="1" applyProtection="1">
      <alignment vertical="center"/>
    </xf>
    <xf numFmtId="164" fontId="10" fillId="5" borderId="12" xfId="2" applyNumberFormat="1" applyFont="1" applyFill="1" applyBorder="1" applyAlignment="1" applyProtection="1">
      <alignment vertical="center"/>
      <protection locked="0"/>
    </xf>
    <xf numFmtId="164" fontId="10" fillId="5" borderId="18" xfId="2" applyNumberFormat="1" applyFont="1" applyFill="1" applyBorder="1" applyAlignment="1" applyProtection="1">
      <alignment vertical="center"/>
      <protection locked="0"/>
    </xf>
    <xf numFmtId="164" fontId="10" fillId="5" borderId="14" xfId="3" applyNumberFormat="1" applyFont="1" applyFill="1" applyBorder="1" applyAlignment="1" applyProtection="1">
      <alignment vertical="center"/>
      <protection locked="0"/>
    </xf>
    <xf numFmtId="164" fontId="10" fillId="5" borderId="9" xfId="3" applyNumberFormat="1" applyFont="1" applyFill="1" applyBorder="1" applyAlignment="1" applyProtection="1">
      <alignment vertical="center"/>
      <protection locked="0"/>
    </xf>
    <xf numFmtId="164" fontId="10" fillId="5" borderId="10" xfId="3" applyNumberFormat="1" applyFont="1" applyFill="1" applyBorder="1" applyAlignment="1" applyProtection="1">
      <alignment vertical="center"/>
      <protection locked="0"/>
    </xf>
    <xf numFmtId="164" fontId="10" fillId="5" borderId="9" xfId="2" applyNumberFormat="1" applyFont="1" applyFill="1" applyBorder="1" applyAlignment="1" applyProtection="1">
      <alignment vertical="center"/>
      <protection locked="0"/>
    </xf>
    <xf numFmtId="164" fontId="10" fillId="5" borderId="8" xfId="2" applyNumberFormat="1" applyFont="1" applyFill="1" applyBorder="1" applyAlignment="1" applyProtection="1">
      <alignment vertical="center"/>
      <protection locked="0"/>
    </xf>
    <xf numFmtId="164" fontId="10" fillId="5" borderId="11" xfId="2" applyNumberFormat="1" applyFont="1" applyFill="1" applyBorder="1" applyAlignment="1" applyProtection="1">
      <alignment vertical="center"/>
      <protection locked="0"/>
    </xf>
    <xf numFmtId="167" fontId="0" fillId="2" borderId="0" xfId="0" applyFill="1" applyProtection="1">
      <alignment vertical="top"/>
      <protection locked="0"/>
    </xf>
    <xf numFmtId="164" fontId="10" fillId="5" borderId="8" xfId="3" applyNumberFormat="1" applyFont="1" applyFill="1" applyBorder="1" applyAlignment="1" applyProtection="1">
      <alignment vertical="center"/>
      <protection locked="0"/>
    </xf>
    <xf numFmtId="164" fontId="10" fillId="5" borderId="16" xfId="3" applyNumberFormat="1" applyFont="1" applyFill="1" applyBorder="1" applyAlignment="1" applyProtection="1">
      <alignment vertical="center"/>
      <protection locked="0"/>
    </xf>
    <xf numFmtId="164" fontId="10" fillId="5" borderId="17" xfId="3" applyNumberFormat="1" applyFont="1" applyFill="1" applyBorder="1" applyAlignment="1" applyProtection="1">
      <alignment vertical="center"/>
      <protection locked="0"/>
    </xf>
    <xf numFmtId="164" fontId="10" fillId="5" borderId="18" xfId="3" applyNumberFormat="1" applyFont="1" applyFill="1" applyBorder="1" applyAlignment="1" applyProtection="1">
      <alignment vertical="center"/>
      <protection locked="0"/>
    </xf>
    <xf numFmtId="164" fontId="10" fillId="5" borderId="19" xfId="3" applyNumberFormat="1" applyFont="1" applyFill="1" applyBorder="1" applyAlignment="1" applyProtection="1">
      <alignment vertical="center"/>
      <protection locked="0"/>
    </xf>
    <xf numFmtId="164" fontId="10" fillId="5" borderId="7" xfId="3" applyNumberFormat="1" applyFont="1" applyFill="1" applyBorder="1" applyAlignment="1" applyProtection="1">
      <alignment vertical="center"/>
      <protection locked="0"/>
    </xf>
    <xf numFmtId="164" fontId="10" fillId="5" borderId="3" xfId="3" applyNumberFormat="1" applyFont="1" applyFill="1" applyBorder="1" applyAlignment="1" applyProtection="1">
      <alignment vertical="center"/>
      <protection locked="0"/>
    </xf>
    <xf numFmtId="164" fontId="10" fillId="5" borderId="4" xfId="3" applyNumberFormat="1" applyFont="1" applyFill="1" applyBorder="1" applyAlignment="1" applyProtection="1">
      <alignment vertical="center"/>
      <protection locked="0"/>
    </xf>
    <xf numFmtId="0" fontId="1" fillId="2" borderId="0" xfId="3" applyFill="1" applyAlignment="1" applyProtection="1">
      <alignment vertical="center"/>
      <protection locked="0"/>
    </xf>
    <xf numFmtId="164" fontId="10" fillId="5" borderId="33" xfId="3" applyNumberFormat="1" applyFont="1" applyFill="1" applyBorder="1" applyAlignment="1" applyProtection="1">
      <alignment vertical="center"/>
      <protection locked="0"/>
    </xf>
    <xf numFmtId="164" fontId="10" fillId="5" borderId="34" xfId="3" applyNumberFormat="1" applyFont="1" applyFill="1" applyBorder="1" applyAlignment="1" applyProtection="1">
      <alignment vertical="center"/>
      <protection locked="0"/>
    </xf>
    <xf numFmtId="164" fontId="10" fillId="5" borderId="36" xfId="3" applyNumberFormat="1" applyFont="1" applyFill="1" applyBorder="1" applyAlignment="1" applyProtection="1">
      <alignment vertical="center"/>
      <protection locked="0"/>
    </xf>
    <xf numFmtId="164" fontId="10" fillId="5" borderId="47" xfId="12" applyNumberFormat="1" applyFont="1" applyFill="1" applyBorder="1" applyAlignment="1" applyProtection="1">
      <alignment horizontal="right" vertical="center"/>
      <protection locked="0"/>
    </xf>
    <xf numFmtId="164" fontId="10" fillId="5" borderId="48" xfId="12" applyNumberFormat="1" applyFont="1" applyFill="1" applyBorder="1" applyAlignment="1" applyProtection="1">
      <alignment horizontal="right" vertical="center"/>
      <protection locked="0"/>
    </xf>
    <xf numFmtId="10" fontId="10" fillId="5" borderId="8" xfId="12" applyNumberFormat="1" applyFont="1" applyFill="1" applyBorder="1" applyAlignment="1" applyProtection="1">
      <alignment horizontal="right" vertical="center"/>
      <protection locked="0"/>
    </xf>
    <xf numFmtId="10" fontId="10" fillId="5" borderId="9" xfId="12" applyNumberFormat="1" applyFont="1" applyFill="1" applyBorder="1" applyAlignment="1" applyProtection="1">
      <alignment horizontal="right" vertical="center"/>
      <protection locked="0"/>
    </xf>
    <xf numFmtId="10" fontId="10" fillId="5" borderId="10" xfId="12" applyNumberFormat="1" applyFont="1" applyFill="1" applyBorder="1" applyAlignment="1" applyProtection="1">
      <alignment horizontal="right" vertical="center"/>
      <protection locked="0"/>
    </xf>
    <xf numFmtId="10" fontId="10" fillId="5" borderId="14" xfId="12" applyNumberFormat="1" applyFont="1" applyFill="1" applyBorder="1" applyAlignment="1" applyProtection="1">
      <alignment horizontal="right" vertical="center"/>
      <protection locked="0"/>
    </xf>
    <xf numFmtId="10" fontId="10" fillId="5" borderId="15" xfId="12" applyNumberFormat="1" applyFont="1" applyFill="1" applyBorder="1" applyAlignment="1" applyProtection="1">
      <alignment horizontal="right" vertical="center"/>
      <protection locked="0"/>
    </xf>
    <xf numFmtId="10" fontId="10" fillId="5" borderId="16" xfId="12" applyNumberFormat="1" applyFont="1" applyFill="1" applyBorder="1" applyAlignment="1" applyProtection="1">
      <alignment horizontal="right" vertical="center"/>
      <protection locked="0"/>
    </xf>
    <xf numFmtId="10" fontId="10" fillId="5" borderId="43" xfId="12" applyNumberFormat="1" applyFont="1" applyFill="1" applyBorder="1" applyAlignment="1" applyProtection="1">
      <alignment horizontal="right" vertical="center"/>
      <protection locked="0"/>
    </xf>
    <xf numFmtId="164" fontId="10" fillId="5" borderId="8" xfId="12" applyNumberFormat="1" applyFont="1" applyFill="1" applyBorder="1" applyAlignment="1" applyProtection="1">
      <alignment horizontal="right" vertical="center"/>
      <protection locked="0"/>
    </xf>
    <xf numFmtId="164" fontId="10" fillId="5" borderId="9" xfId="12" applyNumberFormat="1" applyFont="1" applyFill="1" applyBorder="1" applyAlignment="1" applyProtection="1">
      <alignment horizontal="right" vertical="center"/>
      <protection locked="0"/>
    </xf>
    <xf numFmtId="164" fontId="10" fillId="5" borderId="10" xfId="12" applyNumberFormat="1" applyFont="1" applyFill="1" applyBorder="1" applyAlignment="1" applyProtection="1">
      <alignment horizontal="right" vertical="center"/>
      <protection locked="0"/>
    </xf>
    <xf numFmtId="164" fontId="10" fillId="5" borderId="14" xfId="12" applyNumberFormat="1" applyFont="1" applyFill="1" applyBorder="1" applyAlignment="1" applyProtection="1">
      <alignment horizontal="right" vertical="center"/>
      <protection locked="0"/>
    </xf>
    <xf numFmtId="164" fontId="10" fillId="5" borderId="15" xfId="12" applyNumberFormat="1" applyFont="1" applyFill="1" applyBorder="1" applyAlignment="1" applyProtection="1">
      <alignment horizontal="right" vertical="center"/>
      <protection locked="0"/>
    </xf>
    <xf numFmtId="164" fontId="10" fillId="5" borderId="16" xfId="12" applyNumberFormat="1" applyFont="1" applyFill="1" applyBorder="1" applyAlignment="1" applyProtection="1">
      <alignment horizontal="right" vertical="center"/>
      <protection locked="0"/>
    </xf>
    <xf numFmtId="0" fontId="1" fillId="0" borderId="0" xfId="30" applyAlignment="1" applyProtection="1">
      <alignment wrapText="1"/>
    </xf>
    <xf numFmtId="0" fontId="9" fillId="16" borderId="13" xfId="30" applyFont="1" applyFill="1" applyBorder="1" applyAlignment="1" applyProtection="1">
      <alignment horizontal="center" vertical="center" wrapText="1"/>
    </xf>
    <xf numFmtId="0" fontId="99" fillId="16" borderId="30" xfId="30" applyFont="1" applyFill="1" applyBorder="1" applyAlignment="1" applyProtection="1">
      <alignment horizontal="center" vertical="center" wrapText="1"/>
    </xf>
    <xf numFmtId="167" fontId="0" fillId="2" borderId="0" xfId="0" applyFill="1">
      <alignment vertical="top"/>
    </xf>
    <xf numFmtId="0" fontId="0" fillId="0" borderId="0" xfId="30" applyFont="1" applyAlignment="1" applyProtection="1">
      <alignment wrapText="1"/>
    </xf>
    <xf numFmtId="164" fontId="12" fillId="5" borderId="54" xfId="10" applyNumberFormat="1" applyFont="1" applyFill="1" applyBorder="1" applyAlignment="1" applyProtection="1">
      <alignment vertical="center"/>
      <protection locked="0"/>
    </xf>
    <xf numFmtId="164" fontId="12" fillId="5" borderId="49" xfId="10" applyNumberFormat="1" applyFont="1" applyFill="1" applyBorder="1" applyAlignment="1" applyProtection="1">
      <alignment vertical="center"/>
      <protection locked="0"/>
    </xf>
    <xf numFmtId="0" fontId="10" fillId="15" borderId="0" xfId="2" applyFont="1" applyFill="1" applyAlignment="1" applyProtection="1">
      <alignment horizontal="center" vertical="center" wrapText="1"/>
    </xf>
    <xf numFmtId="0" fontId="10" fillId="15" borderId="0" xfId="2" applyFont="1" applyFill="1" applyAlignment="1" applyProtection="1">
      <alignment horizontal="center" vertical="center" wrapText="1"/>
    </xf>
    <xf numFmtId="0" fontId="11" fillId="0" borderId="0" xfId="2" applyFont="1" applyFill="1" applyAlignment="1" applyProtection="1">
      <alignment vertical="center" wrapText="1"/>
    </xf>
    <xf numFmtId="0" fontId="1" fillId="0" borderId="0" xfId="2" applyFill="1" applyBorder="1" applyAlignment="1" applyProtection="1">
      <alignment vertical="center"/>
    </xf>
    <xf numFmtId="164" fontId="10" fillId="0" borderId="0" xfId="3" applyNumberFormat="1" applyFont="1" applyFill="1" applyBorder="1" applyAlignment="1">
      <alignment vertical="center"/>
    </xf>
    <xf numFmtId="0" fontId="11" fillId="0" borderId="0" xfId="13" applyFont="1" applyFill="1" applyBorder="1" applyAlignment="1" applyProtection="1">
      <alignment horizontal="center" vertical="center"/>
    </xf>
    <xf numFmtId="0" fontId="96" fillId="0" borderId="0" xfId="2" applyFont="1" applyFill="1" applyBorder="1" applyAlignment="1" applyProtection="1">
      <alignment vertical="center"/>
    </xf>
    <xf numFmtId="0" fontId="96" fillId="0" borderId="0" xfId="2" applyFont="1" applyFill="1" applyBorder="1" applyAlignment="1" applyProtection="1">
      <alignment horizontal="center" vertical="center" wrapText="1"/>
    </xf>
    <xf numFmtId="0" fontId="96" fillId="0" borderId="0" xfId="2" applyFont="1" applyFill="1" applyBorder="1" applyAlignment="1" applyProtection="1">
      <alignment horizontal="center" vertical="center"/>
    </xf>
    <xf numFmtId="0" fontId="11" fillId="0" borderId="0" xfId="2" applyFont="1" applyAlignment="1" applyProtection="1">
      <alignment vertical="center" wrapText="1"/>
    </xf>
    <xf numFmtId="0" fontId="1" fillId="0" borderId="0" xfId="2" applyAlignment="1" applyProtection="1">
      <alignment vertical="center" wrapText="1"/>
    </xf>
    <xf numFmtId="0" fontId="10" fillId="15" borderId="0" xfId="2" applyFont="1" applyFill="1" applyAlignment="1" applyProtection="1">
      <alignment horizontal="center" vertical="center" wrapText="1"/>
    </xf>
    <xf numFmtId="0" fontId="0" fillId="4" borderId="0" xfId="0" applyNumberFormat="1" applyFill="1" applyBorder="1">
      <alignment vertical="top"/>
    </xf>
    <xf numFmtId="0" fontId="10" fillId="2" borderId="0" xfId="2" applyFont="1" applyFill="1" applyBorder="1" applyAlignment="1" applyProtection="1">
      <alignment horizontal="center" vertical="center"/>
    </xf>
    <xf numFmtId="0" fontId="10" fillId="2" borderId="0" xfId="2" applyFont="1" applyFill="1" applyAlignment="1" applyProtection="1">
      <alignment horizontal="left" vertical="center"/>
    </xf>
    <xf numFmtId="0" fontId="11" fillId="2" borderId="0" xfId="2" applyFont="1" applyFill="1" applyAlignment="1" applyProtection="1">
      <alignment horizontal="center" vertical="center" wrapText="1"/>
    </xf>
    <xf numFmtId="0" fontId="11" fillId="2" borderId="0" xfId="2" applyFont="1" applyFill="1" applyAlignment="1" applyProtection="1">
      <alignment vertical="center"/>
    </xf>
    <xf numFmtId="167" fontId="0" fillId="2" borderId="0" xfId="0" applyFill="1" applyBorder="1" applyAlignment="1">
      <alignment horizontal="center" vertical="top"/>
    </xf>
    <xf numFmtId="0" fontId="1" fillId="15" borderId="0" xfId="30" applyFill="1" applyProtection="1"/>
    <xf numFmtId="172" fontId="12" fillId="2" borderId="31" xfId="10" applyNumberFormat="1" applyFont="1" applyFill="1" applyBorder="1" applyAlignment="1" applyProtection="1">
      <alignment horizontal="right" vertical="center" wrapText="1"/>
    </xf>
    <xf numFmtId="172" fontId="12" fillId="2" borderId="0" xfId="10" applyNumberFormat="1" applyFont="1" applyFill="1" applyBorder="1" applyAlignment="1" applyProtection="1">
      <alignment horizontal="right" vertical="center" wrapText="1"/>
    </xf>
    <xf numFmtId="0" fontId="19" fillId="2" borderId="0" xfId="10" applyFont="1" applyFill="1" applyBorder="1" applyAlignment="1" applyProtection="1">
      <alignment horizontal="center" vertical="center" wrapText="1"/>
    </xf>
    <xf numFmtId="168" fontId="12" fillId="2" borderId="0" xfId="10" applyNumberFormat="1" applyFont="1" applyFill="1" applyBorder="1" applyAlignment="1" applyProtection="1">
      <alignment horizontal="right" vertical="center" wrapText="1"/>
    </xf>
    <xf numFmtId="165" fontId="12" fillId="2" borderId="0" xfId="10" applyNumberFormat="1" applyFont="1" applyFill="1" applyBorder="1" applyAlignment="1" applyProtection="1">
      <alignment horizontal="right" vertical="center" wrapText="1"/>
    </xf>
    <xf numFmtId="165" fontId="12" fillId="2" borderId="31" xfId="10" applyNumberFormat="1" applyFont="1" applyFill="1" applyBorder="1" applyAlignment="1" applyProtection="1">
      <alignment horizontal="right" vertical="center" wrapText="1"/>
    </xf>
    <xf numFmtId="0" fontId="18" fillId="2" borderId="0" xfId="10" applyFont="1" applyFill="1" applyBorder="1" applyAlignment="1" applyProtection="1">
      <alignment horizontal="center" vertical="center" wrapText="1"/>
    </xf>
    <xf numFmtId="0" fontId="13" fillId="2" borderId="0" xfId="10" applyFont="1" applyFill="1" applyBorder="1" applyAlignment="1" applyProtection="1">
      <alignment horizontal="right" vertical="center" wrapText="1"/>
    </xf>
    <xf numFmtId="3" fontId="12" fillId="2" borderId="0" xfId="10" applyNumberFormat="1" applyFont="1" applyFill="1" applyBorder="1" applyAlignment="1" applyProtection="1">
      <alignment horizontal="right" vertical="center" wrapText="1"/>
    </xf>
    <xf numFmtId="0" fontId="17" fillId="2" borderId="0" xfId="11" applyFont="1" applyFill="1" applyBorder="1" applyAlignment="1" applyProtection="1">
      <alignment vertical="center"/>
    </xf>
    <xf numFmtId="0" fontId="13" fillId="2" borderId="0" xfId="10" applyFont="1" applyFill="1" applyBorder="1" applyAlignment="1" applyProtection="1">
      <alignment horizontal="left" vertical="center" wrapText="1"/>
    </xf>
    <xf numFmtId="0" fontId="8" fillId="4" borderId="9" xfId="10" applyFont="1" applyFill="1" applyBorder="1" applyAlignment="1" applyProtection="1">
      <alignment horizontal="left" vertical="center" wrapText="1"/>
    </xf>
    <xf numFmtId="0" fontId="13" fillId="0" borderId="49" xfId="10" applyNumberFormat="1" applyFont="1" applyFill="1" applyBorder="1" applyAlignment="1" applyProtection="1">
      <alignment horizontal="left" vertical="center" wrapText="1"/>
    </xf>
    <xf numFmtId="0" fontId="13" fillId="0" borderId="15" xfId="10" applyNumberFormat="1" applyFont="1" applyFill="1" applyBorder="1" applyAlignment="1" applyProtection="1">
      <alignment horizontal="left" vertical="center" wrapText="1"/>
    </xf>
    <xf numFmtId="0" fontId="13" fillId="0" borderId="57" xfId="10" applyNumberFormat="1" applyFont="1" applyFill="1" applyBorder="1" applyAlignment="1" applyProtection="1">
      <alignment horizontal="left" vertical="center" wrapText="1"/>
    </xf>
    <xf numFmtId="0" fontId="13" fillId="0" borderId="15" xfId="10" applyFont="1" applyFill="1" applyBorder="1" applyAlignment="1" applyProtection="1">
      <alignment horizontal="left" vertical="center" wrapText="1"/>
    </xf>
    <xf numFmtId="0" fontId="13" fillId="0" borderId="18" xfId="10" applyFont="1" applyFill="1" applyBorder="1" applyAlignment="1" applyProtection="1">
      <alignment horizontal="left" vertical="center" wrapText="1"/>
    </xf>
    <xf numFmtId="164" fontId="10" fillId="5" borderId="17" xfId="2" applyNumberFormat="1" applyFont="1" applyFill="1" applyBorder="1" applyAlignment="1" applyProtection="1">
      <alignment vertical="center"/>
      <protection locked="0"/>
    </xf>
    <xf numFmtId="0" fontId="7" fillId="3" borderId="0" xfId="2" applyFont="1" applyFill="1" applyBorder="1" applyAlignment="1">
      <alignment horizontal="left" vertical="center"/>
    </xf>
    <xf numFmtId="0" fontId="95" fillId="16" borderId="40" xfId="30" applyFont="1" applyFill="1" applyBorder="1" applyAlignment="1" applyProtection="1">
      <alignment horizontal="center" vertical="center" wrapText="1"/>
    </xf>
    <xf numFmtId="0" fontId="10" fillId="0" borderId="0" xfId="2" applyFont="1" applyAlignment="1" applyProtection="1">
      <alignment vertical="center"/>
    </xf>
    <xf numFmtId="0" fontId="8" fillId="4" borderId="25" xfId="3" applyFont="1" applyFill="1" applyBorder="1" applyAlignment="1" applyProtection="1">
      <alignment horizontal="center" vertical="center" wrapText="1"/>
    </xf>
    <xf numFmtId="0" fontId="1" fillId="2" borderId="0" xfId="3" applyFill="1" applyAlignment="1">
      <alignment vertical="center"/>
    </xf>
    <xf numFmtId="10" fontId="10" fillId="5" borderId="7" xfId="12" applyNumberFormat="1" applyFont="1" applyFill="1" applyBorder="1" applyAlignment="1" applyProtection="1">
      <alignment horizontal="right" vertical="center"/>
      <protection locked="0"/>
    </xf>
    <xf numFmtId="10" fontId="10" fillId="5" borderId="3" xfId="12" applyNumberFormat="1" applyFont="1" applyFill="1" applyBorder="1" applyAlignment="1" applyProtection="1">
      <alignment horizontal="right" vertical="center"/>
      <protection locked="0"/>
    </xf>
    <xf numFmtId="10" fontId="10" fillId="5" borderId="4" xfId="12" applyNumberFormat="1" applyFont="1" applyFill="1" applyBorder="1" applyAlignment="1" applyProtection="1">
      <alignment horizontal="right" vertical="center"/>
      <protection locked="0"/>
    </xf>
    <xf numFmtId="167" fontId="1" fillId="2" borderId="0" xfId="76" applyFill="1">
      <alignment vertical="top"/>
    </xf>
    <xf numFmtId="167" fontId="1" fillId="0" borderId="0" xfId="76">
      <alignment vertical="top"/>
    </xf>
    <xf numFmtId="167" fontId="1" fillId="2" borderId="0" xfId="76" applyFill="1" applyBorder="1">
      <alignment vertical="top"/>
    </xf>
    <xf numFmtId="0" fontId="9" fillId="0" borderId="15" xfId="10" applyFont="1" applyFill="1" applyBorder="1" applyAlignment="1" applyProtection="1">
      <alignment horizontal="center" vertical="center"/>
    </xf>
    <xf numFmtId="0" fontId="9" fillId="0" borderId="15" xfId="10" applyFont="1" applyFill="1" applyBorder="1" applyAlignment="1" applyProtection="1">
      <alignment horizontal="center" vertical="center" wrapText="1"/>
    </xf>
    <xf numFmtId="0" fontId="9" fillId="2" borderId="10" xfId="10" applyFont="1" applyFill="1" applyBorder="1" applyAlignment="1" applyProtection="1">
      <alignment horizontal="center" vertical="center" wrapText="1"/>
    </xf>
    <xf numFmtId="0" fontId="9" fillId="0" borderId="60" xfId="10" applyFont="1" applyFill="1" applyBorder="1" applyAlignment="1" applyProtection="1">
      <alignment horizontal="center" vertical="center"/>
    </xf>
    <xf numFmtId="0" fontId="9" fillId="2" borderId="13" xfId="10" applyFont="1" applyFill="1" applyBorder="1" applyAlignment="1" applyProtection="1">
      <alignment horizontal="center" vertical="center" wrapText="1"/>
    </xf>
    <xf numFmtId="0" fontId="9" fillId="0" borderId="49" xfId="10" applyFont="1" applyFill="1" applyBorder="1" applyAlignment="1" applyProtection="1">
      <alignment horizontal="center" vertical="center" wrapText="1"/>
    </xf>
    <xf numFmtId="0" fontId="9" fillId="0" borderId="16" xfId="10" applyFont="1" applyFill="1" applyBorder="1" applyAlignment="1" applyProtection="1">
      <alignment horizontal="center" vertical="center" wrapText="1"/>
    </xf>
    <xf numFmtId="0" fontId="9" fillId="0" borderId="50" xfId="10" applyFont="1" applyFill="1" applyBorder="1" applyAlignment="1" applyProtection="1">
      <alignment horizontal="center" vertical="center" wrapText="1"/>
    </xf>
    <xf numFmtId="0" fontId="9" fillId="0" borderId="18" xfId="10" applyFont="1" applyFill="1" applyBorder="1" applyAlignment="1" applyProtection="1">
      <alignment horizontal="center" vertical="center" wrapText="1"/>
    </xf>
    <xf numFmtId="0" fontId="9" fillId="0" borderId="19" xfId="10" applyFont="1" applyFill="1" applyBorder="1" applyAlignment="1" applyProtection="1">
      <alignment horizontal="center" vertical="center" wrapText="1"/>
    </xf>
    <xf numFmtId="0" fontId="9" fillId="2" borderId="0" xfId="10" applyFont="1" applyFill="1" applyBorder="1" applyAlignment="1" applyProtection="1">
      <alignment horizontal="center" vertical="center" wrapText="1"/>
    </xf>
    <xf numFmtId="0" fontId="6" fillId="3" borderId="124" xfId="10" applyFont="1" applyFill="1" applyBorder="1" applyAlignment="1" applyProtection="1">
      <alignment horizontal="left" vertical="center"/>
    </xf>
    <xf numFmtId="0" fontId="88" fillId="3" borderId="124" xfId="10" applyFont="1" applyFill="1" applyBorder="1" applyAlignment="1" applyProtection="1">
      <alignment horizontal="left" vertical="center"/>
    </xf>
    <xf numFmtId="0" fontId="88" fillId="3" borderId="124" xfId="10" applyFont="1" applyFill="1" applyBorder="1" applyAlignment="1" applyProtection="1">
      <alignment horizontal="right" vertical="center"/>
    </xf>
    <xf numFmtId="0" fontId="42" fillId="2" borderId="0" xfId="10" applyFont="1" applyFill="1" applyAlignment="1" applyProtection="1">
      <alignment vertical="center"/>
    </xf>
    <xf numFmtId="0" fontId="17" fillId="2" borderId="0" xfId="10" applyFont="1" applyFill="1" applyBorder="1" applyAlignment="1" applyProtection="1">
      <alignment horizontal="center" vertical="center" wrapText="1"/>
    </xf>
    <xf numFmtId="0" fontId="13" fillId="2" borderId="0" xfId="10" applyFont="1" applyFill="1" applyBorder="1" applyAlignment="1" applyProtection="1">
      <alignment horizontal="center" vertical="center" wrapText="1"/>
    </xf>
    <xf numFmtId="0" fontId="8" fillId="4" borderId="8" xfId="10" applyFont="1" applyFill="1" applyBorder="1" applyAlignment="1" applyProtection="1">
      <alignment horizontal="center" vertical="center" wrapText="1"/>
    </xf>
    <xf numFmtId="0" fontId="13" fillId="2" borderId="39" xfId="10" applyFont="1" applyFill="1" applyBorder="1" applyAlignment="1" applyProtection="1">
      <alignment horizontal="center" vertical="center" wrapText="1"/>
    </xf>
    <xf numFmtId="0" fontId="13" fillId="2" borderId="39" xfId="10" applyFont="1" applyFill="1" applyBorder="1" applyAlignment="1" applyProtection="1">
      <alignment horizontal="right" vertical="center" wrapText="1"/>
    </xf>
    <xf numFmtId="0" fontId="12" fillId="0" borderId="14" xfId="10" applyFont="1" applyFill="1" applyBorder="1" applyAlignment="1" applyProtection="1">
      <alignment horizontal="center" vertical="center" wrapText="1"/>
    </xf>
    <xf numFmtId="165" fontId="12" fillId="5" borderId="10" xfId="10" applyNumberFormat="1" applyFont="1" applyFill="1" applyBorder="1" applyAlignment="1" applyProtection="1">
      <alignment horizontal="center" vertical="center" wrapText="1"/>
    </xf>
    <xf numFmtId="165" fontId="12" fillId="5" borderId="16" xfId="10" applyNumberFormat="1" applyFont="1" applyFill="1" applyBorder="1" applyAlignment="1" applyProtection="1">
      <alignment horizontal="center" vertical="center" wrapText="1"/>
    </xf>
    <xf numFmtId="0" fontId="12" fillId="0" borderId="17" xfId="10" applyFont="1" applyFill="1" applyBorder="1" applyAlignment="1" applyProtection="1">
      <alignment horizontal="center" vertical="center" wrapText="1"/>
    </xf>
    <xf numFmtId="165" fontId="12" fillId="5" borderId="19" xfId="10" applyNumberFormat="1" applyFont="1" applyFill="1" applyBorder="1" applyAlignment="1" applyProtection="1">
      <alignment horizontal="center" vertical="center" wrapText="1"/>
    </xf>
    <xf numFmtId="0" fontId="17" fillId="0" borderId="0" xfId="10" applyFont="1" applyFill="1" applyBorder="1" applyAlignment="1" applyProtection="1">
      <alignment horizontal="center" vertical="center" wrapText="1"/>
    </xf>
    <xf numFmtId="0" fontId="13" fillId="0" borderId="0" xfId="1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wrapText="1"/>
    </xf>
    <xf numFmtId="0" fontId="42" fillId="2" borderId="0" xfId="10" applyFont="1" applyFill="1" applyBorder="1" applyAlignment="1" applyProtection="1">
      <alignment vertical="center"/>
    </xf>
    <xf numFmtId="0" fontId="97" fillId="0" borderId="6" xfId="31" applyFont="1" applyFill="1" applyBorder="1" applyAlignment="1" applyProtection="1">
      <alignment horizontal="left" vertical="center"/>
    </xf>
    <xf numFmtId="173" fontId="13" fillId="5" borderId="80" xfId="10" applyNumberFormat="1" applyFont="1" applyFill="1" applyBorder="1" applyAlignment="1" applyProtection="1">
      <alignment horizontal="right" vertical="top" wrapText="1"/>
      <protection locked="0"/>
    </xf>
    <xf numFmtId="173" fontId="13" fillId="5" borderId="81" xfId="10" applyNumberFormat="1" applyFont="1" applyFill="1" applyBorder="1" applyAlignment="1" applyProtection="1">
      <alignment horizontal="right" vertical="top" wrapText="1"/>
      <protection locked="0"/>
    </xf>
    <xf numFmtId="173" fontId="13" fillId="5" borderId="109" xfId="10" applyNumberFormat="1" applyFont="1" applyFill="1" applyBorder="1" applyAlignment="1" applyProtection="1">
      <alignment horizontal="right" vertical="top" wrapText="1"/>
      <protection locked="0"/>
    </xf>
    <xf numFmtId="173" fontId="13" fillId="5" borderId="118" xfId="10" applyNumberFormat="1" applyFont="1" applyFill="1" applyBorder="1" applyAlignment="1" applyProtection="1">
      <alignment horizontal="right" vertical="top" wrapText="1"/>
      <protection locked="0"/>
    </xf>
    <xf numFmtId="173" fontId="13" fillId="5" borderId="0" xfId="10" applyNumberFormat="1" applyFont="1" applyFill="1" applyBorder="1" applyAlignment="1" applyProtection="1">
      <alignment horizontal="right" vertical="top" wrapText="1"/>
      <protection locked="0"/>
    </xf>
    <xf numFmtId="173" fontId="13" fillId="5" borderId="119" xfId="10" applyNumberFormat="1" applyFont="1" applyFill="1" applyBorder="1" applyAlignment="1" applyProtection="1">
      <alignment horizontal="right" vertical="top" wrapText="1"/>
      <protection locked="0"/>
    </xf>
    <xf numFmtId="173" fontId="13" fillId="5" borderId="121" xfId="10" applyNumberFormat="1" applyFont="1" applyFill="1" applyBorder="1" applyAlignment="1" applyProtection="1">
      <alignment horizontal="right" vertical="top" wrapText="1"/>
      <protection locked="0"/>
    </xf>
    <xf numFmtId="173" fontId="13" fillId="5" borderId="39" xfId="10" applyNumberFormat="1" applyFont="1" applyFill="1" applyBorder="1" applyAlignment="1" applyProtection="1">
      <alignment horizontal="right" vertical="top" wrapText="1"/>
      <protection locked="0"/>
    </xf>
    <xf numFmtId="173" fontId="13" fillId="5" borderId="122" xfId="10" applyNumberFormat="1" applyFont="1" applyFill="1" applyBorder="1" applyAlignment="1" applyProtection="1">
      <alignment horizontal="right" vertical="top" wrapText="1"/>
      <protection locked="0"/>
    </xf>
    <xf numFmtId="173" fontId="16" fillId="0" borderId="0" xfId="0" applyNumberFormat="1" applyFont="1" applyBorder="1" applyAlignment="1">
      <alignment horizontal="right" vertical="center" wrapText="1"/>
    </xf>
    <xf numFmtId="173" fontId="4" fillId="5" borderId="115" xfId="10" applyNumberFormat="1" applyFont="1" applyFill="1" applyBorder="1" applyAlignment="1" applyProtection="1">
      <alignment horizontal="right" vertical="top" wrapText="1"/>
      <protection locked="0"/>
    </xf>
    <xf numFmtId="173" fontId="4" fillId="5" borderId="31" xfId="10" applyNumberFormat="1" applyFont="1" applyFill="1" applyBorder="1" applyAlignment="1" applyProtection="1">
      <alignment horizontal="right" vertical="top" wrapText="1"/>
      <protection locked="0"/>
    </xf>
    <xf numFmtId="173" fontId="4" fillId="5" borderId="37" xfId="10" applyNumberFormat="1" applyFont="1" applyFill="1" applyBorder="1" applyAlignment="1" applyProtection="1">
      <alignment horizontal="right" vertical="top" wrapText="1"/>
      <protection locked="0"/>
    </xf>
    <xf numFmtId="173" fontId="4" fillId="5" borderId="81" xfId="10" applyNumberFormat="1" applyFont="1" applyFill="1" applyBorder="1" applyAlignment="1" applyProtection="1">
      <alignment horizontal="right" vertical="top" wrapText="1"/>
      <protection locked="0"/>
    </xf>
    <xf numFmtId="173" fontId="4" fillId="5" borderId="116" xfId="10" applyNumberFormat="1" applyFont="1" applyFill="1" applyBorder="1" applyAlignment="1" applyProtection="1">
      <alignment horizontal="right" vertical="top" wrapText="1"/>
      <protection locked="0"/>
    </xf>
    <xf numFmtId="173" fontId="4" fillId="5" borderId="0" xfId="10" applyNumberFormat="1" applyFont="1" applyFill="1" applyBorder="1" applyAlignment="1" applyProtection="1">
      <alignment horizontal="right" vertical="top" wrapText="1"/>
      <protection locked="0"/>
    </xf>
    <xf numFmtId="173" fontId="4" fillId="5" borderId="20" xfId="10" applyNumberFormat="1" applyFont="1" applyFill="1" applyBorder="1" applyAlignment="1" applyProtection="1">
      <alignment horizontal="right" vertical="top" wrapText="1"/>
      <protection locked="0"/>
    </xf>
    <xf numFmtId="173" fontId="4" fillId="5" borderId="39" xfId="10" applyNumberFormat="1" applyFont="1" applyFill="1" applyBorder="1" applyAlignment="1" applyProtection="1">
      <alignment horizontal="right" vertical="top" wrapText="1"/>
      <protection locked="0"/>
    </xf>
    <xf numFmtId="173" fontId="4" fillId="5" borderId="59" xfId="10" applyNumberFormat="1" applyFont="1" applyFill="1" applyBorder="1" applyAlignment="1" applyProtection="1">
      <alignment horizontal="right" vertical="top" wrapText="1"/>
      <protection locked="0"/>
    </xf>
    <xf numFmtId="164" fontId="12" fillId="5" borderId="30" xfId="10" applyNumberFormat="1" applyFont="1" applyFill="1" applyBorder="1" applyAlignment="1" applyProtection="1">
      <alignment vertical="center"/>
      <protection locked="0"/>
    </xf>
    <xf numFmtId="164" fontId="12" fillId="5" borderId="35" xfId="10" applyNumberFormat="1" applyFont="1" applyFill="1" applyBorder="1" applyAlignment="1" applyProtection="1">
      <alignment vertical="center"/>
      <protection locked="0"/>
    </xf>
    <xf numFmtId="0" fontId="8" fillId="4" borderId="25" xfId="3" applyFont="1" applyFill="1" applyBorder="1" applyAlignment="1" applyProtection="1">
      <alignment horizontal="center" vertical="center" wrapText="1"/>
    </xf>
    <xf numFmtId="0" fontId="1" fillId="2" borderId="0" xfId="3" applyFill="1" applyAlignment="1">
      <alignment vertical="center"/>
    </xf>
    <xf numFmtId="0" fontId="97" fillId="0" borderId="25" xfId="31" applyFont="1" applyFill="1" applyBorder="1" applyAlignment="1" applyProtection="1">
      <alignment horizontal="left" vertical="center"/>
    </xf>
    <xf numFmtId="0" fontId="1" fillId="2" borderId="0" xfId="2" applyFill="1" applyAlignment="1" applyProtection="1">
      <alignment vertical="center"/>
    </xf>
    <xf numFmtId="167" fontId="0" fillId="2" borderId="0" xfId="0" applyFill="1">
      <alignment vertical="top"/>
    </xf>
    <xf numFmtId="0" fontId="10" fillId="0" borderId="0" xfId="2" applyFont="1" applyFill="1" applyAlignment="1" applyProtection="1">
      <alignment horizontal="center" vertical="center"/>
    </xf>
    <xf numFmtId="0" fontId="11" fillId="11" borderId="152" xfId="44" applyFont="1" applyBorder="1" applyAlignment="1" applyProtection="1">
      <alignment horizontal="center" vertical="center"/>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13" fillId="0" borderId="14" xfId="5" applyNumberFormat="1" applyFont="1" applyFill="1" applyBorder="1" applyAlignment="1" applyProtection="1">
      <alignment horizontal="center" vertical="top"/>
    </xf>
    <xf numFmtId="0" fontId="10" fillId="15" borderId="0" xfId="2" applyFont="1" applyFill="1" applyAlignment="1" applyProtection="1">
      <alignment horizontal="center" vertical="center" wrapText="1"/>
    </xf>
    <xf numFmtId="0" fontId="16" fillId="0" borderId="0" xfId="5" applyFont="1" applyFill="1" applyBorder="1" applyAlignment="1">
      <alignment horizontal="left" vertical="top"/>
    </xf>
    <xf numFmtId="0" fontId="34" fillId="0" borderId="0" xfId="20" applyFill="1" applyAlignment="1">
      <alignment vertical="top"/>
    </xf>
    <xf numFmtId="0" fontId="16" fillId="0" borderId="0" xfId="20" applyFont="1" applyFill="1" applyBorder="1" applyAlignment="1">
      <alignment vertical="top"/>
    </xf>
    <xf numFmtId="0" fontId="34" fillId="0" borderId="0" xfId="20" applyFill="1" applyBorder="1" applyAlignment="1">
      <alignment vertical="top"/>
    </xf>
    <xf numFmtId="0" fontId="16" fillId="0" borderId="0" xfId="20" applyFont="1" applyFill="1" applyBorder="1" applyAlignment="1">
      <alignment vertical="top" wrapText="1"/>
    </xf>
    <xf numFmtId="0" fontId="34" fillId="0" borderId="0" xfId="20" applyFill="1" applyBorder="1" applyAlignment="1">
      <alignment vertical="top" wrapText="1"/>
    </xf>
    <xf numFmtId="0" fontId="16" fillId="0" borderId="0" xfId="5" applyFont="1" applyFill="1" applyBorder="1" applyAlignment="1">
      <alignment vertical="top"/>
    </xf>
    <xf numFmtId="0" fontId="34" fillId="0" borderId="0" xfId="20" applyFont="1" applyFill="1" applyBorder="1" applyAlignment="1">
      <alignment vertical="top"/>
    </xf>
    <xf numFmtId="0" fontId="34" fillId="0" borderId="0" xfId="20" applyFill="1" applyAlignment="1"/>
    <xf numFmtId="0" fontId="34" fillId="15" borderId="0" xfId="20" applyFill="1" applyBorder="1" applyAlignment="1">
      <alignment vertical="top"/>
    </xf>
    <xf numFmtId="0" fontId="16" fillId="15" borderId="0" xfId="20" applyFont="1" applyFill="1" applyBorder="1" applyAlignment="1">
      <alignment vertical="top"/>
    </xf>
    <xf numFmtId="167" fontId="0" fillId="2" borderId="0" xfId="0" applyFill="1" applyBorder="1" applyAlignment="1">
      <alignment horizontal="center" vertical="top"/>
    </xf>
    <xf numFmtId="0" fontId="14" fillId="4" borderId="52" xfId="5" applyFont="1" applyFill="1" applyBorder="1" applyAlignment="1" applyProtection="1">
      <alignment horizontal="left" vertical="top"/>
    </xf>
    <xf numFmtId="0" fontId="14" fillId="4" borderId="24" xfId="5" applyFont="1" applyFill="1" applyBorder="1" applyAlignment="1" applyProtection="1">
      <alignment horizontal="left" vertical="top"/>
    </xf>
    <xf numFmtId="167" fontId="0" fillId="2" borderId="0" xfId="0" applyFill="1" applyBorder="1" applyAlignment="1">
      <alignment horizontal="center" vertical="top"/>
    </xf>
    <xf numFmtId="0" fontId="9" fillId="0" borderId="9" xfId="12" applyFont="1" applyFill="1" applyBorder="1" applyAlignment="1">
      <alignment horizontal="center" vertical="center"/>
    </xf>
    <xf numFmtId="0" fontId="9" fillId="0" borderId="15" xfId="12" applyFont="1" applyFill="1" applyBorder="1" applyAlignment="1">
      <alignment horizontal="center" vertical="center"/>
    </xf>
    <xf numFmtId="0" fontId="9" fillId="0" borderId="62" xfId="12" applyFont="1" applyFill="1" applyBorder="1" applyAlignment="1">
      <alignment horizontal="center" vertical="center"/>
    </xf>
    <xf numFmtId="0" fontId="9" fillId="0" borderId="2" xfId="12" applyFont="1" applyFill="1" applyBorder="1" applyAlignment="1">
      <alignment horizontal="center" vertical="center"/>
    </xf>
    <xf numFmtId="0" fontId="4" fillId="0" borderId="15" xfId="12" applyFont="1" applyFill="1" applyBorder="1" applyAlignment="1">
      <alignment vertical="center"/>
    </xf>
    <xf numFmtId="0" fontId="11" fillId="0" borderId="15" xfId="12" applyFont="1" applyFill="1" applyBorder="1" applyAlignment="1">
      <alignment horizontal="center" vertical="center"/>
    </xf>
    <xf numFmtId="0" fontId="4" fillId="0" borderId="12" xfId="12" applyFont="1" applyFill="1" applyBorder="1" applyAlignment="1">
      <alignment vertical="center"/>
    </xf>
    <xf numFmtId="0" fontId="34" fillId="12" borderId="0" xfId="20" applyFill="1" applyBorder="1" applyAlignment="1">
      <alignment vertical="top"/>
    </xf>
    <xf numFmtId="0" fontId="44" fillId="4" borderId="81" xfId="10" applyFont="1" applyFill="1" applyBorder="1" applyAlignment="1">
      <alignment horizontal="centerContinuous" vertical="center" wrapText="1"/>
    </xf>
    <xf numFmtId="0" fontId="48" fillId="4" borderId="104" xfId="10" applyFont="1" applyFill="1" applyBorder="1" applyAlignment="1">
      <alignment horizontal="center" vertical="center" wrapText="1"/>
    </xf>
    <xf numFmtId="0" fontId="12" fillId="2" borderId="0" xfId="10" applyNumberFormat="1" applyFont="1" applyFill="1" applyBorder="1" applyAlignment="1">
      <alignment horizontal="left" vertical="center" wrapText="1"/>
    </xf>
    <xf numFmtId="0" fontId="9" fillId="0" borderId="50" xfId="10" applyFont="1" applyFill="1" applyBorder="1" applyAlignment="1">
      <alignment horizontal="center" vertical="center" wrapText="1"/>
    </xf>
    <xf numFmtId="49" fontId="12" fillId="5" borderId="6" xfId="10" applyNumberFormat="1" applyFont="1" applyFill="1" applyBorder="1" applyAlignment="1" applyProtection="1">
      <alignment horizontal="center" vertical="center" wrapText="1"/>
      <protection locked="0"/>
    </xf>
    <xf numFmtId="0" fontId="8" fillId="4" borderId="9" xfId="10" applyFont="1" applyFill="1" applyBorder="1" applyAlignment="1">
      <alignment horizontal="left" vertical="center"/>
    </xf>
    <xf numFmtId="0" fontId="13" fillId="2" borderId="9" xfId="10" applyFont="1" applyFill="1" applyBorder="1" applyAlignment="1">
      <alignment horizontal="center" vertical="center" wrapText="1"/>
    </xf>
    <xf numFmtId="0" fontId="13" fillId="2" borderId="10" xfId="10" applyFont="1" applyFill="1" applyBorder="1" applyAlignment="1">
      <alignment horizontal="center" vertical="center" wrapText="1"/>
    </xf>
    <xf numFmtId="0" fontId="9" fillId="0" borderId="16" xfId="10" quotePrefix="1" applyFont="1" applyFill="1" applyBorder="1" applyAlignment="1">
      <alignment horizontal="center" vertical="center" wrapText="1"/>
    </xf>
    <xf numFmtId="0" fontId="9" fillId="0" borderId="18" xfId="10" applyNumberFormat="1" applyFont="1" applyFill="1" applyBorder="1" applyAlignment="1">
      <alignment horizontal="center" vertical="center" wrapText="1"/>
    </xf>
    <xf numFmtId="49" fontId="9" fillId="0" borderId="49" xfId="10" applyNumberFormat="1" applyFont="1" applyFill="1" applyBorder="1" applyAlignment="1">
      <alignment horizontal="center" vertical="center" wrapText="1"/>
    </xf>
    <xf numFmtId="172" fontId="12" fillId="5" borderId="14" xfId="10" applyNumberFormat="1" applyFont="1" applyFill="1" applyBorder="1" applyAlignment="1" applyProtection="1">
      <alignment horizontal="right" vertical="center" wrapText="1"/>
      <protection locked="0"/>
    </xf>
    <xf numFmtId="168" fontId="12" fillId="5" borderId="15" xfId="10" applyNumberFormat="1" applyFont="1" applyFill="1" applyBorder="1" applyAlignment="1" applyProtection="1">
      <alignment horizontal="right" vertical="center" wrapText="1"/>
      <protection locked="0"/>
    </xf>
    <xf numFmtId="3" fontId="12" fillId="5" borderId="18" xfId="10" applyNumberFormat="1" applyFont="1" applyFill="1" applyBorder="1" applyAlignment="1" applyProtection="1">
      <alignment horizontal="right" vertical="center" wrapText="1"/>
      <protection locked="0"/>
    </xf>
    <xf numFmtId="0" fontId="13" fillId="0" borderId="0" xfId="10" applyFont="1" applyFill="1" applyBorder="1" applyAlignment="1">
      <alignment horizontal="left" vertical="center"/>
    </xf>
    <xf numFmtId="0" fontId="9" fillId="0" borderId="0" xfId="10" applyFont="1" applyFill="1" applyBorder="1" applyAlignment="1">
      <alignment horizontal="center" vertical="center" wrapText="1"/>
    </xf>
    <xf numFmtId="49" fontId="13" fillId="0" borderId="14" xfId="5" applyNumberFormat="1" applyFont="1" applyFill="1" applyBorder="1" applyAlignment="1" applyProtection="1">
      <alignment horizontal="center" vertical="top"/>
    </xf>
    <xf numFmtId="49" fontId="13" fillId="0" borderId="14" xfId="5" applyNumberFormat="1" applyFont="1" applyFill="1" applyBorder="1" applyAlignment="1" applyProtection="1">
      <alignment horizontal="center" vertical="top" wrapText="1"/>
    </xf>
    <xf numFmtId="49" fontId="13" fillId="0" borderId="14" xfId="10" applyNumberFormat="1" applyFont="1" applyBorder="1" applyAlignment="1">
      <alignment horizontal="center" vertical="center"/>
    </xf>
    <xf numFmtId="49" fontId="13" fillId="0" borderId="17" xfId="10" applyNumberFormat="1" applyFont="1" applyBorder="1" applyAlignment="1">
      <alignment horizontal="center" vertical="center"/>
    </xf>
    <xf numFmtId="168" fontId="12" fillId="5" borderId="60" xfId="10" applyNumberFormat="1" applyFont="1" applyFill="1" applyBorder="1" applyAlignment="1" applyProtection="1">
      <alignment horizontal="right" vertical="center" wrapText="1"/>
      <protection locked="0"/>
    </xf>
    <xf numFmtId="3" fontId="12" fillId="5" borderId="45" xfId="10" applyNumberFormat="1" applyFont="1" applyFill="1" applyBorder="1" applyAlignment="1" applyProtection="1">
      <alignment horizontal="right" vertical="center" wrapText="1"/>
      <protection locked="0"/>
    </xf>
    <xf numFmtId="172" fontId="12" fillId="5" borderId="54" xfId="10" applyNumberFormat="1" applyFont="1" applyFill="1" applyBorder="1" applyAlignment="1" applyProtection="1">
      <alignment horizontal="right" vertical="center" wrapText="1"/>
      <protection locked="0"/>
    </xf>
    <xf numFmtId="168" fontId="12" fillId="0" borderId="77" xfId="10" applyNumberFormat="1" applyFont="1" applyFill="1" applyBorder="1" applyAlignment="1" applyProtection="1">
      <alignment horizontal="right" vertical="center" wrapText="1"/>
      <protection locked="0"/>
    </xf>
    <xf numFmtId="3" fontId="12" fillId="0" borderId="20" xfId="10" applyNumberFormat="1" applyFont="1" applyFill="1" applyBorder="1" applyAlignment="1" applyProtection="1">
      <alignment horizontal="right" vertical="center" wrapText="1"/>
      <protection locked="0"/>
    </xf>
    <xf numFmtId="168" fontId="12" fillId="5" borderId="27" xfId="10" applyNumberFormat="1" applyFont="1" applyFill="1" applyBorder="1" applyAlignment="1" applyProtection="1">
      <alignment horizontal="right" vertical="center" wrapText="1"/>
      <protection locked="0"/>
    </xf>
    <xf numFmtId="3" fontId="12" fillId="5" borderId="35" xfId="10" applyNumberFormat="1" applyFont="1" applyFill="1" applyBorder="1" applyAlignment="1" applyProtection="1">
      <alignment horizontal="right" vertical="center" wrapText="1"/>
      <protection locked="0"/>
    </xf>
    <xf numFmtId="168" fontId="12" fillId="0" borderId="28" xfId="10" applyNumberFormat="1" applyFont="1" applyFill="1" applyBorder="1" applyAlignment="1" applyProtection="1">
      <alignment horizontal="right" vertical="center" wrapText="1"/>
      <protection locked="0"/>
    </xf>
    <xf numFmtId="168" fontId="12" fillId="0" borderId="64" xfId="10" applyNumberFormat="1" applyFont="1" applyFill="1" applyBorder="1" applyAlignment="1" applyProtection="1">
      <alignment horizontal="right" vertical="center" wrapText="1"/>
      <protection locked="0"/>
    </xf>
    <xf numFmtId="3" fontId="12" fillId="0" borderId="31" xfId="10" applyNumberFormat="1" applyFont="1" applyFill="1" applyBorder="1" applyAlignment="1" applyProtection="1">
      <alignment horizontal="right" vertical="center" wrapText="1"/>
      <protection locked="0"/>
    </xf>
    <xf numFmtId="3" fontId="12" fillId="0" borderId="0" xfId="10" applyNumberFormat="1" applyFont="1" applyFill="1" applyBorder="1" applyAlignment="1" applyProtection="1">
      <alignment horizontal="right" vertical="center" wrapText="1"/>
      <protection locked="0"/>
    </xf>
    <xf numFmtId="172" fontId="12" fillId="0" borderId="0" xfId="10" applyNumberFormat="1" applyFont="1" applyFill="1" applyBorder="1" applyAlignment="1" applyProtection="1">
      <alignment horizontal="right" vertical="center" wrapText="1"/>
      <protection locked="0"/>
    </xf>
    <xf numFmtId="0" fontId="34" fillId="76" borderId="0" xfId="20" applyFill="1" applyBorder="1" applyAlignment="1">
      <alignment vertical="top"/>
    </xf>
    <xf numFmtId="0" fontId="34" fillId="77" borderId="0" xfId="20" applyFill="1" applyBorder="1" applyAlignment="1">
      <alignment vertical="top"/>
    </xf>
    <xf numFmtId="49" fontId="34" fillId="76" borderId="0" xfId="20" applyNumberFormat="1" applyFill="1" applyBorder="1" applyAlignment="1">
      <alignment vertical="top"/>
    </xf>
    <xf numFmtId="0" fontId="48" fillId="4" borderId="81" xfId="10" applyFont="1" applyFill="1" applyBorder="1" applyAlignment="1">
      <alignment horizontal="center" vertical="center" wrapText="1"/>
    </xf>
    <xf numFmtId="0" fontId="48" fillId="4" borderId="98" xfId="10" applyFont="1" applyFill="1" applyBorder="1" applyAlignment="1">
      <alignment horizontal="center" vertical="center" wrapText="1"/>
    </xf>
    <xf numFmtId="0" fontId="48" fillId="4" borderId="64" xfId="10" applyFont="1" applyFill="1" applyBorder="1" applyAlignment="1">
      <alignment horizontal="center" vertical="center" wrapText="1"/>
    </xf>
    <xf numFmtId="0" fontId="9" fillId="0" borderId="49" xfId="10" applyFont="1" applyFill="1" applyBorder="1" applyAlignment="1">
      <alignment horizontal="center" vertical="center" wrapText="1"/>
    </xf>
    <xf numFmtId="0" fontId="4" fillId="0" borderId="0" xfId="10" applyFont="1" applyAlignment="1">
      <alignment wrapText="1"/>
    </xf>
    <xf numFmtId="0" fontId="6" fillId="3" borderId="0" xfId="10" applyFont="1" applyFill="1" applyAlignment="1">
      <alignment horizontal="center" vertical="top" wrapText="1"/>
    </xf>
    <xf numFmtId="0" fontId="6" fillId="3" borderId="0" xfId="10" applyFont="1" applyFill="1" applyAlignment="1">
      <alignment horizontal="left" vertical="top" wrapText="1"/>
    </xf>
    <xf numFmtId="1" fontId="6" fillId="3" borderId="0" xfId="10" applyNumberFormat="1" applyFont="1" applyFill="1" applyAlignment="1">
      <alignment horizontal="left" vertical="top" wrapText="1"/>
    </xf>
    <xf numFmtId="0" fontId="34" fillId="0" borderId="0" xfId="5601"/>
    <xf numFmtId="0" fontId="13" fillId="0" borderId="0" xfId="10" applyFont="1" applyAlignment="1">
      <alignment horizontal="center" vertical="top" wrapText="1"/>
    </xf>
    <xf numFmtId="0" fontId="4" fillId="0" borderId="0" xfId="10" applyFont="1" applyAlignment="1">
      <alignment horizontal="left" vertical="top" wrapText="1"/>
    </xf>
    <xf numFmtId="0" fontId="4" fillId="0" borderId="0" xfId="10" applyFont="1" applyAlignment="1">
      <alignment horizontal="center" vertical="top" wrapText="1"/>
    </xf>
    <xf numFmtId="1" fontId="4" fillId="0" borderId="0" xfId="10" applyNumberFormat="1" applyFont="1" applyAlignment="1">
      <alignment horizontal="left" vertical="top" wrapText="1"/>
    </xf>
    <xf numFmtId="0" fontId="77" fillId="0" borderId="0" xfId="10" applyFont="1" applyAlignment="1">
      <alignment horizontal="left" vertical="top" wrapText="1"/>
    </xf>
    <xf numFmtId="0" fontId="65" fillId="0" borderId="0" xfId="10" applyFont="1" applyAlignment="1">
      <alignment horizontal="center" vertical="top" wrapText="1"/>
    </xf>
    <xf numFmtId="0" fontId="79" fillId="0" borderId="0" xfId="10" applyFont="1" applyAlignment="1">
      <alignment horizontal="center" vertical="center" wrapText="1"/>
    </xf>
    <xf numFmtId="0" fontId="27" fillId="4" borderId="176" xfId="10" applyFont="1" applyFill="1" applyBorder="1" applyAlignment="1">
      <alignment horizontal="left" vertical="center" wrapText="1"/>
    </xf>
    <xf numFmtId="0" fontId="48" fillId="4" borderId="77" xfId="10" applyFont="1" applyFill="1" applyBorder="1" applyAlignment="1">
      <alignment horizontal="center" vertical="center" wrapText="1"/>
    </xf>
    <xf numFmtId="0" fontId="34" fillId="0" borderId="0" xfId="5601" applyAlignment="1">
      <alignment horizontal="center"/>
    </xf>
    <xf numFmtId="0" fontId="79" fillId="0" borderId="31" xfId="10" applyFont="1" applyBorder="1" applyAlignment="1">
      <alignment horizontal="center" vertical="center" wrapText="1"/>
    </xf>
    <xf numFmtId="0" fontId="27" fillId="4" borderId="113" xfId="10" applyFont="1" applyFill="1" applyBorder="1" applyAlignment="1">
      <alignment horizontal="left" vertical="center" wrapText="1"/>
    </xf>
    <xf numFmtId="0" fontId="48" fillId="4" borderId="0" xfId="10" applyFont="1" applyFill="1" applyBorder="1" applyAlignment="1">
      <alignment horizontal="center" vertical="center" wrapText="1"/>
    </xf>
    <xf numFmtId="1" fontId="48" fillId="4" borderId="0" xfId="10" applyNumberFormat="1" applyFont="1" applyFill="1" applyBorder="1" applyAlignment="1">
      <alignment horizontal="center" vertical="center" wrapText="1"/>
    </xf>
    <xf numFmtId="0" fontId="163" fillId="4" borderId="177" xfId="10" applyFont="1" applyFill="1" applyBorder="1" applyAlignment="1">
      <alignment horizontal="centerContinuous" vertical="center"/>
    </xf>
    <xf numFmtId="0" fontId="48" fillId="4" borderId="84" xfId="10" applyFont="1" applyFill="1" applyBorder="1" applyAlignment="1">
      <alignment horizontal="centerContinuous" vertical="center"/>
    </xf>
    <xf numFmtId="0" fontId="48" fillId="4" borderId="178" xfId="10" applyFont="1" applyFill="1" applyBorder="1" applyAlignment="1">
      <alignment horizontal="centerContinuous" vertical="center"/>
    </xf>
    <xf numFmtId="0" fontId="34" fillId="0" borderId="0" xfId="5601" applyBorder="1" applyAlignment="1">
      <alignment horizontal="center"/>
    </xf>
    <xf numFmtId="0" fontId="79" fillId="0" borderId="0" xfId="10" applyFont="1" applyBorder="1" applyAlignment="1">
      <alignment horizontal="center" vertical="center" wrapText="1"/>
    </xf>
    <xf numFmtId="0" fontId="61" fillId="0" borderId="0" xfId="10" applyFont="1" applyAlignment="1">
      <alignment wrapText="1"/>
    </xf>
    <xf numFmtId="1" fontId="15" fillId="4" borderId="81" xfId="10" applyNumberFormat="1" applyFont="1" applyFill="1" applyBorder="1" applyAlignment="1">
      <alignment horizontal="left" vertical="top" wrapText="1"/>
    </xf>
    <xf numFmtId="0" fontId="8" fillId="4" borderId="81" xfId="10" applyFont="1" applyFill="1" applyBorder="1" applyAlignment="1">
      <alignment horizontal="left" vertical="top" wrapText="1"/>
    </xf>
    <xf numFmtId="167" fontId="73" fillId="4" borderId="112" xfId="6433" applyFont="1" applyFill="1" applyBorder="1" applyAlignment="1">
      <alignment horizontal="center" vertical="center" wrapText="1"/>
    </xf>
    <xf numFmtId="167" fontId="73" fillId="4" borderId="109" xfId="6433" applyFont="1" applyFill="1" applyBorder="1" applyAlignment="1">
      <alignment horizontal="center" vertical="center" wrapText="1"/>
    </xf>
    <xf numFmtId="167" fontId="73" fillId="4" borderId="80" xfId="6433" applyFont="1" applyFill="1" applyBorder="1" applyAlignment="1">
      <alignment horizontal="center" vertical="center" wrapText="1"/>
    </xf>
    <xf numFmtId="167" fontId="73" fillId="4" borderId="109" xfId="6433" applyFont="1" applyFill="1" applyBorder="1" applyAlignment="1">
      <alignment horizontal="right" vertical="center" wrapText="1"/>
    </xf>
    <xf numFmtId="167" fontId="73" fillId="4" borderId="179" xfId="6433" applyFont="1" applyFill="1" applyBorder="1" applyAlignment="1">
      <alignment horizontal="center" vertical="center" wrapText="1"/>
    </xf>
    <xf numFmtId="0" fontId="59" fillId="0" borderId="0" xfId="10" applyFont="1" applyAlignment="1">
      <alignment wrapText="1"/>
    </xf>
    <xf numFmtId="1" fontId="73" fillId="4" borderId="84" xfId="10" applyNumberFormat="1" applyFont="1" applyFill="1" applyBorder="1" applyAlignment="1">
      <alignment horizontal="left" vertical="top" wrapText="1"/>
    </xf>
    <xf numFmtId="0" fontId="81" fillId="4" borderId="84" xfId="10" applyFont="1" applyFill="1" applyBorder="1" applyAlignment="1">
      <alignment horizontal="left" vertical="top" wrapText="1"/>
    </xf>
    <xf numFmtId="167" fontId="48" fillId="4" borderId="113" xfId="6433" applyFont="1" applyFill="1" applyBorder="1" applyAlignment="1">
      <alignment horizontal="right" vertical="top" wrapText="1"/>
    </xf>
    <xf numFmtId="167" fontId="48" fillId="4" borderId="114" xfId="6433" applyFont="1" applyFill="1" applyBorder="1" applyAlignment="1">
      <alignment horizontal="right" vertical="top" wrapText="1"/>
    </xf>
    <xf numFmtId="167" fontId="76" fillId="4" borderId="114" xfId="6433" applyFont="1" applyFill="1" applyBorder="1" applyAlignment="1">
      <alignment horizontal="center" vertical="center" wrapText="1"/>
    </xf>
    <xf numFmtId="167" fontId="76" fillId="4" borderId="83" xfId="6433" applyFont="1" applyFill="1" applyBorder="1" applyAlignment="1">
      <alignment horizontal="center" vertical="center" wrapText="1"/>
    </xf>
    <xf numFmtId="167" fontId="76" fillId="4" borderId="113" xfId="6433" applyFont="1" applyFill="1" applyBorder="1" applyAlignment="1">
      <alignment horizontal="center" vertical="center" wrapText="1"/>
    </xf>
    <xf numFmtId="49" fontId="48" fillId="4" borderId="114" xfId="6433" applyNumberFormat="1" applyFont="1" applyFill="1" applyBorder="1" applyAlignment="1">
      <alignment horizontal="right" vertical="top" wrapText="1"/>
    </xf>
    <xf numFmtId="167" fontId="76" fillId="4" borderId="180" xfId="6433" applyFont="1" applyFill="1" applyBorder="1" applyAlignment="1">
      <alignment horizontal="center" vertical="center" wrapText="1"/>
    </xf>
    <xf numFmtId="3" fontId="13" fillId="0" borderId="115" xfId="10" applyNumberFormat="1" applyFont="1" applyFill="1" applyBorder="1" applyAlignment="1" applyProtection="1">
      <alignment horizontal="left" vertical="top" wrapText="1"/>
    </xf>
    <xf numFmtId="0" fontId="13" fillId="13" borderId="0" xfId="10" applyFont="1" applyFill="1" applyBorder="1" applyAlignment="1" applyProtection="1">
      <alignment horizontal="center" vertical="top" wrapText="1"/>
    </xf>
    <xf numFmtId="0" fontId="13" fillId="13" borderId="0" xfId="10" applyFont="1" applyFill="1" applyBorder="1" applyAlignment="1" applyProtection="1">
      <alignment horizontal="left" vertical="top" wrapText="1"/>
    </xf>
    <xf numFmtId="21" fontId="13" fillId="13" borderId="0" xfId="10" applyNumberFormat="1" applyFont="1" applyFill="1" applyBorder="1" applyAlignment="1" applyProtection="1">
      <alignment horizontal="left" vertical="top" wrapText="1"/>
    </xf>
    <xf numFmtId="1" fontId="13" fillId="13" borderId="0" xfId="10" applyNumberFormat="1" applyFont="1" applyFill="1" applyBorder="1" applyAlignment="1" applyProtection="1">
      <alignment horizontal="left" vertical="top" wrapText="1"/>
    </xf>
    <xf numFmtId="173" fontId="13" fillId="5" borderId="31" xfId="10" applyNumberFormat="1" applyFont="1" applyFill="1" applyBorder="1" applyAlignment="1" applyProtection="1">
      <alignment horizontal="right" vertical="top" wrapText="1"/>
      <protection locked="0"/>
    </xf>
    <xf numFmtId="183" fontId="13" fillId="5" borderId="0" xfId="6395" applyNumberFormat="1" applyFont="1" applyFill="1" applyBorder="1" applyAlignment="1" applyProtection="1">
      <alignment horizontal="right" vertical="top" wrapText="1"/>
      <protection locked="0"/>
    </xf>
    <xf numFmtId="0" fontId="13" fillId="5" borderId="31" xfId="10" applyNumberFormat="1" applyFont="1" applyFill="1" applyBorder="1" applyAlignment="1" applyProtection="1">
      <alignment horizontal="left" vertical="top" wrapText="1"/>
      <protection locked="0"/>
    </xf>
    <xf numFmtId="0" fontId="13" fillId="5" borderId="0" xfId="10" applyNumberFormat="1" applyFont="1" applyFill="1" applyBorder="1" applyAlignment="1" applyProtection="1">
      <alignment horizontal="left" vertical="top" wrapText="1"/>
      <protection locked="0"/>
    </xf>
    <xf numFmtId="0" fontId="13" fillId="5" borderId="82" xfId="10" applyNumberFormat="1" applyFont="1" applyFill="1" applyBorder="1" applyAlignment="1" applyProtection="1">
      <alignment horizontal="left" vertical="top" wrapText="1"/>
      <protection locked="0"/>
    </xf>
    <xf numFmtId="0" fontId="13" fillId="5" borderId="20" xfId="10" applyNumberFormat="1" applyFont="1" applyFill="1" applyBorder="1" applyAlignment="1" applyProtection="1">
      <alignment horizontal="left" vertical="top" wrapText="1"/>
      <protection locked="0"/>
    </xf>
    <xf numFmtId="3" fontId="13" fillId="0" borderId="31" xfId="10" applyNumberFormat="1" applyFont="1" applyFill="1" applyBorder="1" applyAlignment="1" applyProtection="1">
      <alignment horizontal="left" vertical="top" wrapText="1"/>
    </xf>
    <xf numFmtId="0" fontId="13" fillId="5" borderId="117" xfId="10" applyNumberFormat="1" applyFont="1" applyFill="1" applyBorder="1" applyAlignment="1" applyProtection="1">
      <alignment horizontal="left" vertical="top" wrapText="1"/>
      <protection locked="0"/>
    </xf>
    <xf numFmtId="3" fontId="13" fillId="0" borderId="37" xfId="10" applyNumberFormat="1" applyFont="1" applyFill="1" applyBorder="1" applyAlignment="1" applyProtection="1">
      <alignment horizontal="left" vertical="top" wrapText="1"/>
    </xf>
    <xf numFmtId="173" fontId="13" fillId="5" borderId="37" xfId="10" applyNumberFormat="1" applyFont="1" applyFill="1" applyBorder="1" applyAlignment="1" applyProtection="1">
      <alignment horizontal="right" vertical="top" wrapText="1"/>
      <protection locked="0"/>
    </xf>
    <xf numFmtId="183" fontId="13" fillId="5" borderId="39" xfId="6395" applyNumberFormat="1" applyFont="1" applyFill="1" applyBorder="1" applyAlignment="1" applyProtection="1">
      <alignment horizontal="right" vertical="top" wrapText="1"/>
      <protection locked="0"/>
    </xf>
    <xf numFmtId="0" fontId="13" fillId="5" borderId="37" xfId="10" applyNumberFormat="1" applyFont="1" applyFill="1" applyBorder="1" applyAlignment="1" applyProtection="1">
      <alignment horizontal="left" vertical="top" wrapText="1"/>
      <protection locked="0"/>
    </xf>
    <xf numFmtId="0" fontId="13" fillId="5" borderId="39" xfId="10" applyNumberFormat="1" applyFont="1" applyFill="1" applyBorder="1" applyAlignment="1" applyProtection="1">
      <alignment horizontal="left" vertical="top" wrapText="1"/>
      <protection locked="0"/>
    </xf>
    <xf numFmtId="0" fontId="13" fillId="5" borderId="120" xfId="10" applyNumberFormat="1" applyFont="1" applyFill="1" applyBorder="1" applyAlignment="1" applyProtection="1">
      <alignment horizontal="left" vertical="top" wrapText="1"/>
      <protection locked="0"/>
    </xf>
    <xf numFmtId="0" fontId="13" fillId="5" borderId="59" xfId="10" applyNumberFormat="1" applyFont="1" applyFill="1" applyBorder="1" applyAlignment="1" applyProtection="1">
      <alignment horizontal="left" vertical="top" wrapText="1"/>
      <protection locked="0"/>
    </xf>
    <xf numFmtId="3" fontId="13" fillId="0" borderId="64" xfId="10" applyNumberFormat="1" applyFont="1" applyFill="1" applyBorder="1" applyAlignment="1">
      <alignment horizontal="left" vertical="top" wrapText="1"/>
    </xf>
    <xf numFmtId="0" fontId="13" fillId="0" borderId="64" xfId="10" applyFont="1" applyFill="1" applyBorder="1" applyAlignment="1">
      <alignment horizontal="center" vertical="top" wrapText="1"/>
    </xf>
    <xf numFmtId="0" fontId="13" fillId="0" borderId="64" xfId="10" applyFont="1" applyFill="1" applyBorder="1" applyAlignment="1" applyProtection="1">
      <alignment horizontal="left" vertical="top" wrapText="1"/>
      <protection locked="0"/>
    </xf>
    <xf numFmtId="0" fontId="13" fillId="0" borderId="64" xfId="10" applyFont="1" applyFill="1" applyBorder="1" applyAlignment="1" applyProtection="1">
      <alignment horizontal="center" vertical="top" wrapText="1"/>
      <protection locked="0"/>
    </xf>
    <xf numFmtId="165" fontId="13" fillId="0" borderId="64" xfId="10" applyNumberFormat="1" applyFont="1" applyFill="1" applyBorder="1" applyAlignment="1" applyProtection="1">
      <alignment horizontal="left" vertical="top" wrapText="1"/>
      <protection locked="0"/>
    </xf>
    <xf numFmtId="1" fontId="13" fillId="0" borderId="64" xfId="10" applyNumberFormat="1" applyFont="1" applyFill="1" applyBorder="1" applyAlignment="1" applyProtection="1">
      <alignment horizontal="left" vertical="top" wrapText="1"/>
      <protection locked="0"/>
    </xf>
    <xf numFmtId="184" fontId="13" fillId="0" borderId="64" xfId="10" applyNumberFormat="1" applyFont="1" applyFill="1" applyBorder="1" applyAlignment="1" applyProtection="1">
      <alignment horizontal="center" vertical="top" wrapText="1"/>
      <protection locked="0"/>
    </xf>
    <xf numFmtId="184" fontId="13" fillId="0" borderId="64" xfId="10" applyNumberFormat="1" applyFont="1" applyFill="1" applyBorder="1" applyAlignment="1" applyProtection="1">
      <alignment horizontal="right" vertical="top" wrapText="1"/>
      <protection locked="0"/>
    </xf>
    <xf numFmtId="185" fontId="13" fillId="0" borderId="64" xfId="6395" applyNumberFormat="1" applyFont="1" applyFill="1" applyBorder="1" applyAlignment="1" applyProtection="1">
      <alignment horizontal="right" vertical="top" wrapText="1"/>
      <protection locked="0"/>
    </xf>
    <xf numFmtId="165" fontId="13" fillId="0" borderId="64" xfId="10" applyNumberFormat="1" applyFont="1" applyFill="1" applyBorder="1" applyAlignment="1" applyProtection="1">
      <alignment horizontal="right" vertical="top" wrapText="1"/>
      <protection locked="0"/>
    </xf>
    <xf numFmtId="0" fontId="13" fillId="0" borderId="64" xfId="10" applyFont="1" applyFill="1" applyBorder="1" applyAlignment="1" applyProtection="1">
      <alignment horizontal="right" vertical="top" wrapText="1"/>
      <protection locked="0"/>
    </xf>
    <xf numFmtId="3" fontId="13" fillId="0" borderId="0" xfId="10" applyNumberFormat="1" applyFont="1" applyFill="1" applyBorder="1" applyAlignment="1">
      <alignment horizontal="left" vertical="top" wrapText="1"/>
    </xf>
    <xf numFmtId="0" fontId="13" fillId="0" borderId="0" xfId="10" applyFont="1" applyFill="1" applyBorder="1" applyAlignment="1" applyProtection="1">
      <alignment horizontal="left" vertical="top" wrapText="1"/>
      <protection locked="0"/>
    </xf>
    <xf numFmtId="0" fontId="13" fillId="0" borderId="0" xfId="10" applyFont="1" applyFill="1" applyBorder="1" applyAlignment="1" applyProtection="1">
      <alignment horizontal="center" vertical="top" wrapText="1"/>
      <protection locked="0"/>
    </xf>
    <xf numFmtId="1" fontId="13" fillId="0" borderId="0" xfId="10" applyNumberFormat="1" applyFont="1" applyFill="1" applyBorder="1" applyAlignment="1" applyProtection="1">
      <alignment horizontal="left" vertical="top" wrapText="1"/>
      <protection locked="0"/>
    </xf>
    <xf numFmtId="184" fontId="13" fillId="0" borderId="0" xfId="10" applyNumberFormat="1" applyFont="1" applyFill="1" applyBorder="1" applyAlignment="1" applyProtection="1">
      <alignment horizontal="center" vertical="top" wrapText="1"/>
      <protection locked="0"/>
    </xf>
    <xf numFmtId="184" fontId="13" fillId="0" borderId="0" xfId="10" applyNumberFormat="1" applyFont="1" applyFill="1" applyBorder="1" applyAlignment="1" applyProtection="1">
      <alignment horizontal="right" vertical="top" wrapText="1"/>
      <protection locked="0"/>
    </xf>
    <xf numFmtId="185" fontId="13" fillId="0" borderId="0" xfId="6395" applyNumberFormat="1" applyFont="1" applyFill="1" applyBorder="1" applyAlignment="1" applyProtection="1">
      <alignment horizontal="right" vertical="top" wrapText="1"/>
      <protection locked="0"/>
    </xf>
    <xf numFmtId="165" fontId="13" fillId="0" borderId="0" xfId="10" applyNumberFormat="1" applyFont="1" applyFill="1" applyBorder="1" applyAlignment="1" applyProtection="1">
      <alignment horizontal="right" vertical="top" wrapText="1"/>
      <protection locked="0"/>
    </xf>
    <xf numFmtId="10" fontId="13" fillId="0" borderId="0" xfId="10" applyNumberFormat="1" applyFont="1" applyFill="1" applyBorder="1" applyAlignment="1" applyProtection="1">
      <alignment horizontal="left" vertical="top" wrapText="1"/>
      <protection locked="0"/>
    </xf>
    <xf numFmtId="10" fontId="13" fillId="0" borderId="0" xfId="10" applyNumberFormat="1" applyFont="1" applyFill="1" applyBorder="1" applyAlignment="1" applyProtection="1">
      <alignment horizontal="right" vertical="top" wrapText="1"/>
      <protection locked="0"/>
    </xf>
    <xf numFmtId="0" fontId="14" fillId="0" borderId="0" xfId="5" applyFont="1" applyFill="1" applyAlignment="1">
      <alignment vertical="center"/>
    </xf>
    <xf numFmtId="0" fontId="13" fillId="0" borderId="0" xfId="10" applyFont="1" applyFill="1" applyBorder="1" applyAlignment="1" applyProtection="1">
      <alignment horizontal="right" vertical="top" wrapText="1"/>
      <protection locked="0"/>
    </xf>
    <xf numFmtId="0" fontId="13" fillId="11" borderId="15" xfId="5" applyFill="1" applyBorder="1"/>
    <xf numFmtId="0" fontId="73" fillId="4" borderId="178" xfId="10" applyFont="1" applyFill="1" applyBorder="1" applyAlignment="1">
      <alignment horizontal="left" vertical="top" wrapText="1"/>
    </xf>
    <xf numFmtId="0" fontId="6" fillId="3" borderId="181" xfId="9200" applyFont="1" applyFill="1" applyBorder="1" applyAlignment="1">
      <alignment horizontal="left" vertical="center"/>
    </xf>
    <xf numFmtId="0" fontId="6" fillId="3" borderId="182" xfId="9200" applyFont="1" applyFill="1" applyBorder="1" applyAlignment="1">
      <alignment horizontal="left" vertical="center"/>
    </xf>
    <xf numFmtId="0" fontId="6" fillId="3" borderId="183" xfId="9200" applyFont="1" applyFill="1" applyBorder="1" applyAlignment="1">
      <alignment horizontal="left" vertical="center"/>
    </xf>
    <xf numFmtId="0" fontId="13" fillId="0" borderId="123" xfId="10" applyFont="1" applyFill="1" applyBorder="1" applyAlignment="1">
      <alignment horizontal="left" vertical="top" wrapText="1"/>
    </xf>
    <xf numFmtId="49" fontId="4" fillId="0" borderId="0" xfId="32" applyNumberFormat="1" applyFont="1" applyBorder="1" applyAlignment="1">
      <alignment horizontal="left" vertical="center" wrapText="1"/>
    </xf>
    <xf numFmtId="1" fontId="13" fillId="0" borderId="123" xfId="10" applyNumberFormat="1" applyFont="1" applyFill="1" applyBorder="1" applyAlignment="1">
      <alignment horizontal="left" vertical="top" wrapText="1"/>
    </xf>
    <xf numFmtId="0" fontId="87" fillId="0" borderId="146" xfId="32" applyNumberFormat="1" applyFont="1" applyBorder="1" applyAlignment="1">
      <alignment horizontal="left" vertical="center"/>
    </xf>
    <xf numFmtId="0" fontId="13" fillId="0" borderId="147" xfId="10" applyFont="1" applyFill="1" applyBorder="1" applyAlignment="1">
      <alignment horizontal="left" vertical="top" wrapText="1"/>
    </xf>
    <xf numFmtId="49" fontId="98" fillId="0" borderId="147" xfId="32" applyNumberFormat="1" applyFont="1" applyBorder="1" applyAlignment="1">
      <alignment horizontal="left" vertical="top" wrapText="1"/>
    </xf>
    <xf numFmtId="49" fontId="4" fillId="0" borderId="148" xfId="32" applyNumberFormat="1" applyFont="1" applyBorder="1" applyAlignment="1">
      <alignment horizontal="center" vertical="top" wrapText="1"/>
    </xf>
    <xf numFmtId="49" fontId="4" fillId="0" borderId="123" xfId="32" applyNumberFormat="1" applyFont="1" applyFill="1" applyBorder="1" applyAlignment="1">
      <alignment horizontal="center" vertical="top" wrapText="1"/>
    </xf>
    <xf numFmtId="49" fontId="4" fillId="0" borderId="0" xfId="32" applyNumberFormat="1" applyFont="1" applyFill="1" applyBorder="1" applyAlignment="1">
      <alignment horizontal="left" vertical="center" wrapText="1"/>
    </xf>
    <xf numFmtId="49" fontId="1" fillId="0" borderId="0" xfId="32" applyNumberFormat="1" applyBorder="1" applyAlignment="1">
      <alignment horizontal="left" vertical="center" wrapText="1"/>
    </xf>
    <xf numFmtId="49" fontId="1" fillId="0" borderId="0" xfId="32" applyNumberFormat="1" applyFill="1" applyBorder="1" applyAlignment="1">
      <alignment horizontal="left" vertical="center" wrapText="1"/>
    </xf>
    <xf numFmtId="0" fontId="4" fillId="0" borderId="90" xfId="0" applyNumberFormat="1" applyFont="1" applyBorder="1" applyAlignment="1">
      <alignment horizontal="right" vertical="center" wrapText="1"/>
    </xf>
    <xf numFmtId="0" fontId="4" fillId="0" borderId="0" xfId="0" applyNumberFormat="1" applyFont="1" applyBorder="1" applyAlignment="1">
      <alignment horizontal="right" vertical="center" wrapText="1"/>
    </xf>
    <xf numFmtId="0" fontId="4" fillId="0" borderId="91" xfId="0" applyNumberFormat="1" applyFont="1" applyBorder="1" applyAlignment="1">
      <alignment horizontal="right" vertical="center" wrapText="1"/>
    </xf>
    <xf numFmtId="0" fontId="4" fillId="0" borderId="93" xfId="0" applyNumberFormat="1" applyFont="1" applyBorder="1" applyAlignment="1">
      <alignment horizontal="right" vertical="center" wrapText="1"/>
    </xf>
    <xf numFmtId="0" fontId="4" fillId="0" borderId="94" xfId="0" applyNumberFormat="1" applyFont="1" applyBorder="1" applyAlignment="1">
      <alignment horizontal="right" vertical="center" wrapText="1"/>
    </xf>
    <xf numFmtId="0" fontId="4" fillId="0" borderId="95" xfId="0" applyNumberFormat="1" applyFont="1" applyBorder="1" applyAlignment="1">
      <alignment horizontal="right" vertical="center" wrapText="1"/>
    </xf>
    <xf numFmtId="167" fontId="63" fillId="10" borderId="86" xfId="0" applyNumberFormat="1" applyFont="1" applyFill="1" applyBorder="1" applyAlignment="1">
      <alignment horizontal="right" vertical="center" wrapText="1"/>
    </xf>
    <xf numFmtId="167" fontId="63" fillId="10" borderId="87" xfId="0" applyNumberFormat="1" applyFont="1" applyFill="1" applyBorder="1" applyAlignment="1">
      <alignment horizontal="right" vertical="center" wrapText="1"/>
    </xf>
    <xf numFmtId="167" fontId="63" fillId="10" borderId="88" xfId="0" applyNumberFormat="1" applyFont="1" applyFill="1" applyBorder="1" applyAlignment="1">
      <alignment horizontal="right" vertical="center" wrapText="1"/>
    </xf>
    <xf numFmtId="49" fontId="87" fillId="0" borderId="0" xfId="32" applyNumberFormat="1" applyFont="1" applyAlignment="1">
      <alignment horizontal="left" vertical="center"/>
    </xf>
    <xf numFmtId="0" fontId="52" fillId="4" borderId="178" xfId="10" applyFont="1" applyFill="1" applyBorder="1" applyAlignment="1">
      <alignment horizontal="center" vertical="center" wrapText="1"/>
    </xf>
    <xf numFmtId="0" fontId="9" fillId="4" borderId="40" xfId="30" applyFont="1" applyFill="1" applyBorder="1" applyAlignment="1" applyProtection="1">
      <alignment horizontal="center" vertical="center" wrapText="1"/>
    </xf>
    <xf numFmtId="0" fontId="48" fillId="4" borderId="82" xfId="10" applyFont="1" applyFill="1" applyBorder="1" applyAlignment="1">
      <alignment horizontal="center" vertical="center" wrapText="1"/>
    </xf>
    <xf numFmtId="0" fontId="48" fillId="4" borderId="83" xfId="10" applyFont="1" applyFill="1" applyBorder="1" applyAlignment="1">
      <alignment horizontal="center" vertical="center" wrapText="1"/>
    </xf>
    <xf numFmtId="0" fontId="48" fillId="4" borderId="83" xfId="10" applyFont="1" applyFill="1" applyBorder="1" applyAlignment="1">
      <alignment vertical="center" wrapText="1"/>
    </xf>
    <xf numFmtId="0" fontId="48" fillId="4" borderId="84" xfId="10" applyFont="1" applyFill="1" applyBorder="1" applyAlignment="1">
      <alignment vertical="center" wrapText="1"/>
    </xf>
    <xf numFmtId="0" fontId="48" fillId="4" borderId="84" xfId="10" applyFont="1" applyFill="1" applyBorder="1" applyAlignment="1">
      <alignment horizontal="center" vertical="center" wrapText="1"/>
    </xf>
    <xf numFmtId="0" fontId="48" fillId="4" borderId="85" xfId="10" applyFont="1" applyFill="1" applyBorder="1" applyAlignment="1">
      <alignment vertical="center" wrapText="1"/>
    </xf>
    <xf numFmtId="0" fontId="48" fillId="4" borderId="85" xfId="10" applyFont="1" applyFill="1" applyBorder="1" applyAlignment="1">
      <alignment horizontal="center" vertical="center" wrapText="1"/>
    </xf>
    <xf numFmtId="0" fontId="48" fillId="4" borderId="84" xfId="10" applyFont="1" applyFill="1" applyBorder="1" applyAlignment="1">
      <alignment horizontal="right" vertical="center" wrapText="1"/>
    </xf>
    <xf numFmtId="0" fontId="48" fillId="4" borderId="85" xfId="10" applyFont="1" applyFill="1" applyBorder="1" applyAlignment="1">
      <alignment horizontal="right" vertical="center" wrapText="1"/>
    </xf>
    <xf numFmtId="0" fontId="48" fillId="4" borderId="114" xfId="10" applyFont="1" applyFill="1" applyBorder="1" applyAlignment="1">
      <alignment horizontal="center" vertical="center" wrapText="1"/>
    </xf>
    <xf numFmtId="0" fontId="48" fillId="4" borderId="83" xfId="10" applyFont="1" applyFill="1" applyBorder="1" applyAlignment="1">
      <alignment horizontal="right" vertical="center" wrapText="1"/>
    </xf>
    <xf numFmtId="0" fontId="48" fillId="4" borderId="114" xfId="10" applyFont="1" applyFill="1" applyBorder="1" applyAlignment="1">
      <alignment horizontal="right" vertical="center" wrapText="1"/>
    </xf>
    <xf numFmtId="0" fontId="13" fillId="13" borderId="82" xfId="10" applyNumberFormat="1" applyFont="1" applyFill="1" applyBorder="1" applyAlignment="1" applyProtection="1">
      <alignment horizontal="center" vertical="top" wrapText="1"/>
    </xf>
    <xf numFmtId="0" fontId="13" fillId="13" borderId="81" xfId="10" applyFont="1" applyFill="1" applyBorder="1" applyAlignment="1" applyProtection="1">
      <alignment horizontal="left" vertical="top" wrapText="1"/>
    </xf>
    <xf numFmtId="0" fontId="13" fillId="13" borderId="82" xfId="10" applyFont="1" applyFill="1" applyBorder="1" applyAlignment="1" applyProtection="1">
      <alignment horizontal="left" vertical="top" wrapText="1"/>
    </xf>
    <xf numFmtId="0" fontId="13" fillId="13" borderId="109" xfId="10" applyFont="1" applyFill="1" applyBorder="1" applyAlignment="1" applyProtection="1">
      <alignment horizontal="left" vertical="top" wrapText="1"/>
    </xf>
    <xf numFmtId="0" fontId="13" fillId="13" borderId="117" xfId="10" applyNumberFormat="1" applyFont="1" applyFill="1" applyBorder="1" applyAlignment="1" applyProtection="1">
      <alignment horizontal="center" vertical="top" wrapText="1"/>
    </xf>
    <xf numFmtId="0" fontId="13" fillId="13" borderId="117" xfId="10" applyFont="1" applyFill="1" applyBorder="1" applyAlignment="1" applyProtection="1">
      <alignment horizontal="left" vertical="top" wrapText="1"/>
    </xf>
    <xf numFmtId="0" fontId="13" fillId="13" borderId="119" xfId="10" applyFont="1" applyFill="1" applyBorder="1" applyAlignment="1" applyProtection="1">
      <alignment horizontal="left" vertical="top" wrapText="1"/>
    </xf>
    <xf numFmtId="0" fontId="13" fillId="13" borderId="120" xfId="10" applyNumberFormat="1" applyFont="1" applyFill="1" applyBorder="1" applyAlignment="1" applyProtection="1">
      <alignment horizontal="center" vertical="top" wrapText="1"/>
    </xf>
    <xf numFmtId="0" fontId="13" fillId="13" borderId="39" xfId="10" applyFont="1" applyFill="1" applyBorder="1" applyAlignment="1" applyProtection="1">
      <alignment horizontal="left" vertical="top" wrapText="1"/>
    </xf>
    <xf numFmtId="0" fontId="13" fillId="13" borderId="120" xfId="10" applyFont="1" applyFill="1" applyBorder="1" applyAlignment="1" applyProtection="1">
      <alignment horizontal="left" vertical="top" wrapText="1"/>
    </xf>
    <xf numFmtId="0" fontId="13" fillId="13" borderId="122" xfId="10" applyFont="1" applyFill="1" applyBorder="1" applyAlignment="1" applyProtection="1">
      <alignment horizontal="left" vertical="top" wrapText="1"/>
    </xf>
    <xf numFmtId="0" fontId="48" fillId="4" borderId="180" xfId="10" applyFont="1" applyFill="1" applyBorder="1" applyAlignment="1">
      <alignment vertical="center" wrapText="1"/>
    </xf>
    <xf numFmtId="0" fontId="8" fillId="4" borderId="179" xfId="10" applyFont="1" applyFill="1" applyBorder="1" applyAlignment="1">
      <alignment horizontal="left" vertical="top" wrapText="1"/>
    </xf>
    <xf numFmtId="0" fontId="73" fillId="4" borderId="180" xfId="10" applyFont="1" applyFill="1" applyBorder="1" applyAlignment="1">
      <alignment horizontal="left" vertical="top" wrapText="1"/>
    </xf>
    <xf numFmtId="0" fontId="13" fillId="13" borderId="179" xfId="10" applyFont="1" applyFill="1" applyBorder="1" applyAlignment="1" applyProtection="1">
      <alignment horizontal="left" vertical="top" wrapText="1"/>
    </xf>
    <xf numFmtId="0" fontId="13" fillId="13" borderId="190" xfId="10" applyFont="1" applyFill="1" applyBorder="1" applyAlignment="1" applyProtection="1">
      <alignment horizontal="left" vertical="top" wrapText="1"/>
    </xf>
    <xf numFmtId="0" fontId="13" fillId="13" borderId="191" xfId="10" applyFont="1" applyFill="1" applyBorder="1" applyAlignment="1" applyProtection="1">
      <alignment horizontal="left" vertical="top" wrapText="1"/>
    </xf>
    <xf numFmtId="0" fontId="48" fillId="4" borderId="178" xfId="10" applyFont="1" applyFill="1" applyBorder="1" applyAlignment="1">
      <alignment horizontal="center" vertical="center" wrapText="1"/>
    </xf>
    <xf numFmtId="0" fontId="165" fillId="4" borderId="81" xfId="10" applyFont="1" applyFill="1" applyBorder="1" applyAlignment="1">
      <alignment horizontal="centerContinuous" vertical="center"/>
    </xf>
    <xf numFmtId="0" fontId="165" fillId="4" borderId="116" xfId="10" applyFont="1" applyFill="1" applyBorder="1" applyAlignment="1">
      <alignment horizontal="centerContinuous" vertical="center"/>
    </xf>
    <xf numFmtId="0" fontId="80" fillId="4" borderId="81" xfId="10" applyFont="1" applyFill="1" applyBorder="1" applyAlignment="1">
      <alignment horizontal="centerContinuous" vertical="center"/>
    </xf>
    <xf numFmtId="165" fontId="13" fillId="13" borderId="81" xfId="10" applyNumberFormat="1" applyFont="1" applyFill="1" applyBorder="1" applyAlignment="1" applyProtection="1">
      <alignment horizontal="right" vertical="top" wrapText="1"/>
    </xf>
    <xf numFmtId="165" fontId="13" fillId="13" borderId="82" xfId="10" applyNumberFormat="1" applyFont="1" applyFill="1" applyBorder="1" applyAlignment="1" applyProtection="1">
      <alignment horizontal="right" vertical="top" wrapText="1"/>
    </xf>
    <xf numFmtId="165" fontId="13" fillId="13" borderId="0" xfId="10" applyNumberFormat="1" applyFont="1" applyFill="1" applyBorder="1" applyAlignment="1" applyProtection="1">
      <alignment horizontal="right" vertical="top" wrapText="1"/>
    </xf>
    <xf numFmtId="165" fontId="13" fillId="13" borderId="117" xfId="10" applyNumberFormat="1" applyFont="1" applyFill="1" applyBorder="1" applyAlignment="1" applyProtection="1">
      <alignment horizontal="right" vertical="top" wrapText="1"/>
    </xf>
    <xf numFmtId="165" fontId="13" fillId="13" borderId="39" xfId="10" applyNumberFormat="1" applyFont="1" applyFill="1" applyBorder="1" applyAlignment="1" applyProtection="1">
      <alignment horizontal="right" vertical="top" wrapText="1"/>
    </xf>
    <xf numFmtId="165" fontId="13" fillId="13" borderId="120" xfId="10" applyNumberFormat="1" applyFont="1" applyFill="1" applyBorder="1" applyAlignment="1" applyProtection="1">
      <alignment horizontal="right" vertical="top" wrapText="1"/>
    </xf>
    <xf numFmtId="0" fontId="14" fillId="4" borderId="52" xfId="5" applyFont="1" applyFill="1" applyBorder="1" applyAlignment="1" applyProtection="1">
      <alignment horizontal="left" vertical="top"/>
    </xf>
    <xf numFmtId="0" fontId="9" fillId="2" borderId="9" xfId="10" applyFont="1" applyFill="1" applyBorder="1" applyAlignment="1" applyProtection="1">
      <alignment horizontal="center" vertical="center" wrapText="1"/>
    </xf>
    <xf numFmtId="165" fontId="12" fillId="5" borderId="9" xfId="10" applyNumberFormat="1" applyFont="1" applyFill="1" applyBorder="1" applyAlignment="1" applyProtection="1">
      <alignment horizontal="center" vertical="center" wrapText="1"/>
    </xf>
    <xf numFmtId="0" fontId="9" fillId="2" borderId="15" xfId="10" applyFont="1" applyFill="1" applyBorder="1" applyAlignment="1" applyProtection="1">
      <alignment horizontal="center" vertical="center" wrapText="1"/>
    </xf>
    <xf numFmtId="165" fontId="12" fillId="5" borderId="15" xfId="10" applyNumberFormat="1" applyFont="1" applyFill="1" applyBorder="1" applyAlignment="1" applyProtection="1">
      <alignment horizontal="center" vertical="center" wrapText="1"/>
    </xf>
    <xf numFmtId="165" fontId="12" fillId="5" borderId="18" xfId="10" applyNumberFormat="1" applyFont="1" applyFill="1" applyBorder="1" applyAlignment="1" applyProtection="1">
      <alignment horizontal="center" vertical="center" wrapText="1"/>
    </xf>
    <xf numFmtId="0" fontId="9" fillId="0" borderId="9" xfId="10" applyFont="1" applyFill="1" applyBorder="1" applyAlignment="1" applyProtection="1">
      <alignment horizontal="center" vertical="center" wrapText="1"/>
    </xf>
    <xf numFmtId="3" fontId="12" fillId="5" borderId="15" xfId="10" applyNumberFormat="1" applyFont="1" applyFill="1" applyBorder="1" applyAlignment="1" applyProtection="1">
      <alignment horizontal="center" vertical="center" wrapText="1"/>
    </xf>
    <xf numFmtId="0" fontId="8" fillId="4" borderId="10" xfId="10" applyFont="1" applyFill="1" applyBorder="1" applyAlignment="1" applyProtection="1">
      <alignment horizontal="left" vertical="center" wrapText="1"/>
    </xf>
    <xf numFmtId="0" fontId="9" fillId="2" borderId="71" xfId="10" applyFont="1" applyFill="1" applyBorder="1" applyAlignment="1" applyProtection="1">
      <alignment horizontal="center" vertical="center" wrapText="1"/>
    </xf>
    <xf numFmtId="0" fontId="9" fillId="2" borderId="63" xfId="10" applyFont="1" applyFill="1" applyBorder="1" applyAlignment="1" applyProtection="1">
      <alignment horizontal="center" vertical="center" wrapText="1"/>
    </xf>
    <xf numFmtId="0" fontId="9" fillId="2" borderId="16" xfId="10" applyFont="1" applyFill="1" applyBorder="1" applyAlignment="1" applyProtection="1">
      <alignment horizontal="center" vertical="center" wrapText="1"/>
    </xf>
    <xf numFmtId="0" fontId="8" fillId="4" borderId="2" xfId="4" applyFont="1" applyFill="1" applyBorder="1" applyAlignment="1" applyProtection="1">
      <alignment horizontal="center" vertical="center" wrapText="1"/>
    </xf>
    <xf numFmtId="0" fontId="8" fillId="4" borderId="5" xfId="4" applyFont="1" applyFill="1" applyBorder="1" applyAlignment="1" applyProtection="1">
      <alignment horizontal="centerContinuous" vertical="center"/>
    </xf>
    <xf numFmtId="0" fontId="82" fillId="4" borderId="5" xfId="4" applyFont="1" applyFill="1" applyBorder="1" applyAlignment="1" applyProtection="1">
      <alignment horizontal="centerContinuous" vertical="center"/>
    </xf>
    <xf numFmtId="0" fontId="8" fillId="4" borderId="6" xfId="4" applyFont="1" applyFill="1" applyBorder="1" applyAlignment="1" applyProtection="1">
      <alignment horizontal="centerContinuous" vertical="center"/>
    </xf>
    <xf numFmtId="0" fontId="52" fillId="4" borderId="1" xfId="4" applyFont="1" applyFill="1" applyBorder="1" applyAlignment="1" applyProtection="1">
      <alignment horizontal="centerContinuous" vertical="center"/>
    </xf>
    <xf numFmtId="0" fontId="9" fillId="2" borderId="18" xfId="10" applyFont="1" applyFill="1" applyBorder="1" applyAlignment="1" applyProtection="1">
      <alignment horizontal="center" vertical="center" wrapText="1"/>
    </xf>
    <xf numFmtId="0" fontId="9" fillId="2" borderId="31" xfId="10" applyFont="1" applyFill="1" applyBorder="1" applyAlignment="1" applyProtection="1">
      <alignment horizontal="center" vertical="center" wrapText="1"/>
    </xf>
    <xf numFmtId="168" fontId="12" fillId="5" borderId="14" xfId="10" applyNumberFormat="1" applyFont="1" applyFill="1" applyBorder="1" applyAlignment="1" applyProtection="1">
      <alignment horizontal="right" vertical="center" wrapText="1"/>
      <protection locked="0"/>
    </xf>
    <xf numFmtId="168" fontId="12" fillId="5" borderId="16" xfId="10" applyNumberFormat="1" applyFont="1" applyFill="1" applyBorder="1" applyAlignment="1" applyProtection="1">
      <alignment horizontal="right" vertical="center" wrapText="1"/>
      <protection locked="0"/>
    </xf>
    <xf numFmtId="3" fontId="12" fillId="2" borderId="31" xfId="10" applyNumberFormat="1" applyFont="1" applyFill="1" applyBorder="1" applyAlignment="1" applyProtection="1">
      <alignment horizontal="right" vertical="center" wrapText="1"/>
    </xf>
    <xf numFmtId="168" fontId="12" fillId="5" borderId="17" xfId="10" applyNumberFormat="1" applyFont="1" applyFill="1" applyBorder="1" applyAlignment="1" applyProtection="1">
      <alignment horizontal="right" vertical="center" wrapText="1"/>
      <protection locked="0"/>
    </xf>
    <xf numFmtId="168" fontId="12" fillId="5" borderId="18" xfId="10" applyNumberFormat="1" applyFont="1" applyFill="1" applyBorder="1" applyAlignment="1" applyProtection="1">
      <alignment horizontal="right" vertical="center" wrapText="1"/>
      <protection locked="0"/>
    </xf>
    <xf numFmtId="168" fontId="12" fillId="5" borderId="19" xfId="10" applyNumberFormat="1" applyFont="1" applyFill="1" applyBorder="1" applyAlignment="1" applyProtection="1">
      <alignment horizontal="right" vertical="center" wrapText="1"/>
      <protection locked="0"/>
    </xf>
    <xf numFmtId="4" fontId="12" fillId="5" borderId="8" xfId="10" applyNumberFormat="1" applyFont="1" applyFill="1" applyBorder="1" applyAlignment="1" applyProtection="1">
      <alignment horizontal="right" vertical="center" wrapText="1"/>
      <protection locked="0"/>
    </xf>
    <xf numFmtId="4" fontId="12" fillId="5" borderId="9" xfId="10" applyNumberFormat="1" applyFont="1" applyFill="1" applyBorder="1" applyAlignment="1" applyProtection="1">
      <alignment horizontal="right" vertical="center" wrapText="1"/>
      <protection locked="0"/>
    </xf>
    <xf numFmtId="4" fontId="12" fillId="2" borderId="0" xfId="10" applyNumberFormat="1" applyFont="1" applyFill="1" applyBorder="1" applyAlignment="1" applyProtection="1">
      <alignment horizontal="right" vertical="center" wrapText="1"/>
    </xf>
    <xf numFmtId="0" fontId="97" fillId="2" borderId="28" xfId="3" applyNumberFormat="1" applyFont="1" applyFill="1" applyBorder="1" applyAlignment="1" applyProtection="1">
      <alignment vertical="center"/>
    </xf>
    <xf numFmtId="0" fontId="15" fillId="2" borderId="64" xfId="5" applyFont="1" applyFill="1" applyBorder="1" applyAlignment="1" applyProtection="1">
      <alignment horizontal="left" vertical="center"/>
    </xf>
    <xf numFmtId="0" fontId="15" fillId="2" borderId="64" xfId="5" applyFont="1" applyFill="1" applyBorder="1" applyAlignment="1" applyProtection="1">
      <alignment vertical="center"/>
    </xf>
    <xf numFmtId="0" fontId="15" fillId="2" borderId="77" xfId="5" applyFont="1" applyFill="1" applyBorder="1" applyAlignment="1" applyProtection="1">
      <alignment vertical="center"/>
    </xf>
    <xf numFmtId="3" fontId="13" fillId="0" borderId="14" xfId="5" applyNumberFormat="1" applyFont="1" applyFill="1" applyBorder="1" applyAlignment="1" applyProtection="1">
      <alignment horizontal="center" vertical="top"/>
    </xf>
    <xf numFmtId="0" fontId="97" fillId="4" borderId="43" xfId="5" applyFont="1" applyFill="1" applyBorder="1" applyAlignment="1" applyProtection="1">
      <alignment horizontal="left" vertical="center"/>
    </xf>
    <xf numFmtId="0" fontId="13" fillId="0" borderId="15" xfId="2735" applyNumberFormat="1" applyFont="1" applyFill="1" applyBorder="1" applyAlignment="1" applyProtection="1">
      <alignment horizontal="left" vertical="center" wrapText="1"/>
    </xf>
    <xf numFmtId="0" fontId="13" fillId="0" borderId="15" xfId="0" applyNumberFormat="1" applyFont="1" applyFill="1" applyBorder="1" applyAlignment="1" applyProtection="1">
      <alignment horizontal="left" vertical="center" wrapText="1"/>
    </xf>
    <xf numFmtId="0" fontId="13" fillId="0" borderId="0" xfId="0" applyNumberFormat="1" applyFont="1" applyFill="1" applyAlignment="1" applyProtection="1">
      <alignment horizontal="left" vertical="center" wrapText="1"/>
    </xf>
    <xf numFmtId="0" fontId="13" fillId="0" borderId="18" xfId="10" applyNumberFormat="1" applyFont="1" applyFill="1" applyBorder="1" applyAlignment="1" applyProtection="1">
      <alignment horizontal="left" vertical="center" wrapText="1"/>
    </xf>
    <xf numFmtId="0" fontId="8" fillId="4" borderId="5" xfId="4" applyFont="1" applyFill="1" applyBorder="1" applyAlignment="1" applyProtection="1">
      <alignment horizontal="center" vertical="center" wrapText="1"/>
    </xf>
    <xf numFmtId="167" fontId="0" fillId="0" borderId="0" xfId="0" applyBorder="1" applyAlignment="1">
      <alignment horizontal="left" vertical="center"/>
    </xf>
    <xf numFmtId="0" fontId="13" fillId="0" borderId="0" xfId="5" applyNumberFormat="1" applyFont="1" applyFill="1" applyBorder="1" applyAlignment="1" applyProtection="1">
      <alignment horizontal="left" vertical="top" wrapText="1"/>
    </xf>
    <xf numFmtId="0" fontId="1" fillId="0" borderId="0" xfId="30" applyAlignment="1" applyProtection="1">
      <alignment horizontal="right" vertical="center"/>
    </xf>
    <xf numFmtId="0" fontId="1" fillId="15" borderId="0" xfId="30" applyFill="1" applyAlignment="1" applyProtection="1">
      <alignment horizontal="left" vertical="center"/>
    </xf>
    <xf numFmtId="0" fontId="9" fillId="5" borderId="46" xfId="10" applyFont="1" applyFill="1" applyBorder="1" applyAlignment="1" applyProtection="1">
      <alignment horizontal="center" vertical="center" wrapText="1"/>
      <protection locked="0"/>
    </xf>
    <xf numFmtId="0" fontId="9" fillId="5" borderId="52" xfId="10" applyFont="1" applyFill="1" applyBorder="1" applyAlignment="1" applyProtection="1">
      <alignment horizontal="center" vertical="center" wrapText="1"/>
      <protection locked="0"/>
    </xf>
    <xf numFmtId="0" fontId="9" fillId="5" borderId="71" xfId="10" applyFont="1" applyFill="1" applyBorder="1" applyAlignment="1" applyProtection="1">
      <alignment horizontal="center" vertical="center" wrapText="1"/>
      <protection locked="0"/>
    </xf>
    <xf numFmtId="0" fontId="9" fillId="5" borderId="57" xfId="10" applyFont="1" applyFill="1" applyBorder="1" applyAlignment="1" applyProtection="1">
      <alignment horizontal="center" vertical="center" wrapText="1"/>
      <protection locked="0"/>
    </xf>
    <xf numFmtId="0" fontId="9" fillId="5" borderId="73" xfId="10" applyFont="1" applyFill="1" applyBorder="1" applyAlignment="1" applyProtection="1">
      <alignment horizontal="center" vertical="center" wrapText="1"/>
      <protection locked="0"/>
    </xf>
    <xf numFmtId="167" fontId="0" fillId="0" borderId="0" xfId="0" applyFill="1" applyBorder="1" applyAlignment="1">
      <alignment horizontal="left" vertical="top" wrapText="1"/>
    </xf>
    <xf numFmtId="167" fontId="0" fillId="0" borderId="0" xfId="0" applyFill="1" applyBorder="1" applyAlignment="1">
      <alignment horizontal="left" vertical="center"/>
    </xf>
    <xf numFmtId="167" fontId="16" fillId="0" borderId="0" xfId="0" applyFont="1" applyFill="1" applyBorder="1" applyAlignment="1">
      <alignment horizontal="left" vertical="top" wrapText="1"/>
    </xf>
    <xf numFmtId="167" fontId="16" fillId="0" borderId="0" xfId="2735" applyFont="1" applyFill="1" applyBorder="1" applyAlignment="1">
      <alignment horizontal="left" vertical="top" wrapText="1"/>
    </xf>
    <xf numFmtId="167" fontId="0" fillId="0" borderId="31" xfId="0" applyFill="1" applyBorder="1" applyAlignment="1">
      <alignment horizontal="left" vertical="top" wrapText="1"/>
    </xf>
    <xf numFmtId="0" fontId="14" fillId="4" borderId="52" xfId="5" applyFont="1" applyFill="1" applyBorder="1" applyAlignment="1" applyProtection="1">
      <alignment horizontal="left" vertical="top"/>
    </xf>
    <xf numFmtId="3" fontId="12" fillId="5" borderId="18" xfId="10" applyNumberFormat="1" applyFont="1" applyFill="1" applyBorder="1" applyAlignment="1" applyProtection="1">
      <alignment horizontal="center" vertical="center" wrapText="1"/>
    </xf>
    <xf numFmtId="3" fontId="12" fillId="5" borderId="19" xfId="10" applyNumberFormat="1" applyFont="1" applyFill="1" applyBorder="1" applyAlignment="1" applyProtection="1">
      <alignment horizontal="center" vertical="center" wrapText="1"/>
    </xf>
    <xf numFmtId="0" fontId="9" fillId="0" borderId="46" xfId="10" applyFont="1" applyFill="1" applyBorder="1" applyAlignment="1" applyProtection="1">
      <alignment horizontal="center" vertical="center" wrapText="1"/>
    </xf>
    <xf numFmtId="0" fontId="9" fillId="0" borderId="0" xfId="10" applyFont="1" applyFill="1" applyBorder="1" applyAlignment="1" applyProtection="1">
      <alignment horizontal="center" vertical="center" wrapText="1"/>
    </xf>
    <xf numFmtId="0" fontId="166" fillId="4" borderId="43" xfId="5" applyFont="1" applyFill="1" applyBorder="1" applyAlignment="1" applyProtection="1">
      <alignment horizontal="left" vertical="center"/>
    </xf>
    <xf numFmtId="0" fontId="10" fillId="15" borderId="0" xfId="2" applyFont="1" applyFill="1" applyAlignment="1" applyProtection="1">
      <alignment horizontal="center" vertical="center" wrapText="1"/>
    </xf>
    <xf numFmtId="0" fontId="1" fillId="4" borderId="0" xfId="13" applyFill="1" applyAlignment="1" applyProtection="1">
      <alignment horizontal="center" vertical="center"/>
    </xf>
    <xf numFmtId="0" fontId="0" fillId="0" borderId="0" xfId="30" applyFont="1" applyFill="1" applyAlignment="1" applyProtection="1">
      <alignment horizontal="left" vertical="center"/>
    </xf>
    <xf numFmtId="0" fontId="1" fillId="0" borderId="0" xfId="30" applyFill="1" applyAlignment="1" applyProtection="1">
      <alignment horizontal="right" vertical="center"/>
    </xf>
    <xf numFmtId="0" fontId="48" fillId="4" borderId="84" xfId="10" applyFont="1" applyFill="1" applyBorder="1" applyAlignment="1">
      <alignment horizontal="center" vertical="center" wrapText="1"/>
    </xf>
    <xf numFmtId="0" fontId="13" fillId="13" borderId="80" xfId="10" applyNumberFormat="1" applyFont="1" applyFill="1" applyBorder="1" applyAlignment="1" applyProtection="1">
      <alignment horizontal="center" vertical="top" wrapText="1"/>
    </xf>
    <xf numFmtId="0" fontId="13" fillId="13" borderId="81" xfId="10" applyNumberFormat="1" applyFont="1" applyFill="1" applyBorder="1" applyAlignment="1" applyProtection="1">
      <alignment horizontal="center" vertical="top" wrapText="1"/>
    </xf>
    <xf numFmtId="0" fontId="13" fillId="13" borderId="118" xfId="10" applyNumberFormat="1" applyFont="1" applyFill="1" applyBorder="1" applyAlignment="1" applyProtection="1">
      <alignment horizontal="center" vertical="top" wrapText="1"/>
    </xf>
    <xf numFmtId="0" fontId="13" fillId="13" borderId="0" xfId="10" applyNumberFormat="1" applyFont="1" applyFill="1" applyBorder="1" applyAlignment="1" applyProtection="1">
      <alignment horizontal="center" vertical="top" wrapText="1"/>
    </xf>
    <xf numFmtId="0" fontId="13" fillId="13" borderId="121" xfId="10" applyNumberFormat="1" applyFont="1" applyFill="1" applyBorder="1" applyAlignment="1" applyProtection="1">
      <alignment horizontal="center" vertical="top" wrapText="1"/>
    </xf>
    <xf numFmtId="0" fontId="13" fillId="13" borderId="39" xfId="10" applyNumberFormat="1" applyFont="1" applyFill="1" applyBorder="1" applyAlignment="1" applyProtection="1">
      <alignment horizontal="center" vertical="top" wrapText="1"/>
    </xf>
    <xf numFmtId="0" fontId="44" fillId="4" borderId="80" xfId="10" applyFont="1" applyFill="1" applyBorder="1" applyAlignment="1">
      <alignment horizontal="centerContinuous" vertical="center" wrapText="1"/>
    </xf>
    <xf numFmtId="0" fontId="44" fillId="4" borderId="116" xfId="10" applyFont="1" applyFill="1" applyBorder="1" applyAlignment="1">
      <alignment horizontal="centerContinuous" vertical="center" wrapText="1"/>
    </xf>
    <xf numFmtId="0" fontId="73" fillId="4" borderId="178" xfId="10" applyFont="1" applyFill="1" applyBorder="1" applyAlignment="1">
      <alignment horizontal="right" vertical="top" wrapText="1"/>
    </xf>
    <xf numFmtId="0" fontId="13" fillId="5" borderId="116" xfId="10" applyNumberFormat="1" applyFont="1" applyFill="1" applyBorder="1" applyAlignment="1" applyProtection="1">
      <alignment horizontal="right" vertical="top" wrapText="1"/>
      <protection locked="0"/>
    </xf>
    <xf numFmtId="0" fontId="13" fillId="5" borderId="20" xfId="10" applyNumberFormat="1" applyFont="1" applyFill="1" applyBorder="1" applyAlignment="1" applyProtection="1">
      <alignment horizontal="right" vertical="top" wrapText="1"/>
      <protection locked="0"/>
    </xf>
    <xf numFmtId="0" fontId="13" fillId="5" borderId="59" xfId="10" applyNumberFormat="1" applyFont="1" applyFill="1" applyBorder="1" applyAlignment="1" applyProtection="1">
      <alignment horizontal="right" vertical="top" wrapText="1"/>
      <protection locked="0"/>
    </xf>
    <xf numFmtId="171" fontId="13" fillId="13" borderId="80" xfId="10" applyNumberFormat="1" applyFont="1" applyFill="1" applyBorder="1" applyAlignment="1" applyProtection="1">
      <alignment horizontal="right" vertical="top" wrapText="1"/>
    </xf>
    <xf numFmtId="171" fontId="13" fillId="13" borderId="81" xfId="10" applyNumberFormat="1" applyFont="1" applyFill="1" applyBorder="1" applyAlignment="1" applyProtection="1">
      <alignment horizontal="right" vertical="top" wrapText="1"/>
    </xf>
    <xf numFmtId="171" fontId="13" fillId="13" borderId="82" xfId="10" applyNumberFormat="1" applyFont="1" applyFill="1" applyBorder="1" applyAlignment="1" applyProtection="1">
      <alignment horizontal="right" vertical="top" wrapText="1"/>
    </xf>
    <xf numFmtId="171" fontId="13" fillId="13" borderId="118" xfId="10" applyNumberFormat="1" applyFont="1" applyFill="1" applyBorder="1" applyAlignment="1" applyProtection="1">
      <alignment horizontal="right" vertical="top" wrapText="1"/>
    </xf>
    <xf numFmtId="171" fontId="13" fillId="13" borderId="0" xfId="10" applyNumberFormat="1" applyFont="1" applyFill="1" applyBorder="1" applyAlignment="1" applyProtection="1">
      <alignment horizontal="right" vertical="top" wrapText="1"/>
    </xf>
    <xf numFmtId="171" fontId="13" fillId="13" borderId="117" xfId="10" applyNumberFormat="1" applyFont="1" applyFill="1" applyBorder="1" applyAlignment="1" applyProtection="1">
      <alignment horizontal="right" vertical="top" wrapText="1"/>
    </xf>
    <xf numFmtId="171" fontId="13" fillId="13" borderId="121" xfId="10" applyNumberFormat="1" applyFont="1" applyFill="1" applyBorder="1" applyAlignment="1" applyProtection="1">
      <alignment horizontal="right" vertical="top" wrapText="1"/>
    </xf>
    <xf numFmtId="171" fontId="13" fillId="13" borderId="39" xfId="10" applyNumberFormat="1" applyFont="1" applyFill="1" applyBorder="1" applyAlignment="1" applyProtection="1">
      <alignment horizontal="right" vertical="top" wrapText="1"/>
    </xf>
    <xf numFmtId="171" fontId="13" fillId="13" borderId="120" xfId="10" applyNumberFormat="1" applyFont="1" applyFill="1" applyBorder="1" applyAlignment="1" applyProtection="1">
      <alignment horizontal="right" vertical="top" wrapText="1"/>
    </xf>
    <xf numFmtId="0" fontId="13" fillId="13" borderId="109" xfId="10" applyFont="1" applyFill="1" applyBorder="1" applyAlignment="1" applyProtection="1">
      <alignment horizontal="center" vertical="top" wrapText="1"/>
    </xf>
    <xf numFmtId="0" fontId="13" fillId="13" borderId="119" xfId="10" applyFont="1" applyFill="1" applyBorder="1" applyAlignment="1" applyProtection="1">
      <alignment horizontal="center" vertical="top" wrapText="1"/>
    </xf>
    <xf numFmtId="0" fontId="13" fillId="13" borderId="122" xfId="10" applyFont="1" applyFill="1" applyBorder="1" applyAlignment="1" applyProtection="1">
      <alignment horizontal="center" vertical="top" wrapText="1"/>
    </xf>
    <xf numFmtId="0" fontId="84" fillId="4" borderId="85" xfId="10" applyFont="1" applyFill="1" applyBorder="1" applyAlignment="1">
      <alignment horizontal="left" vertical="top" wrapText="1"/>
    </xf>
    <xf numFmtId="0" fontId="81" fillId="4" borderId="178" xfId="10" applyFont="1" applyFill="1" applyBorder="1" applyAlignment="1">
      <alignment horizontal="right" vertical="top" wrapText="1"/>
    </xf>
    <xf numFmtId="0" fontId="48" fillId="4" borderId="98" xfId="10" applyFont="1" applyFill="1" applyBorder="1" applyAlignment="1">
      <alignment horizontal="center" vertical="center" wrapText="1"/>
    </xf>
    <xf numFmtId="0" fontId="48" fillId="4" borderId="64" xfId="10" applyFont="1" applyFill="1" applyBorder="1" applyAlignment="1">
      <alignment horizontal="center" vertical="center" wrapText="1"/>
    </xf>
    <xf numFmtId="0" fontId="48" fillId="4" borderId="99" xfId="10" applyFont="1" applyFill="1" applyBorder="1" applyAlignment="1">
      <alignment horizontal="center" vertical="center" wrapText="1"/>
    </xf>
    <xf numFmtId="0" fontId="10" fillId="21" borderId="0" xfId="2" applyFont="1" applyFill="1" applyAlignment="1" applyProtection="1">
      <alignment horizontal="center" vertical="center"/>
    </xf>
    <xf numFmtId="4" fontId="12" fillId="0" borderId="0" xfId="10" applyNumberFormat="1" applyFont="1" applyFill="1" applyBorder="1" applyAlignment="1" applyProtection="1">
      <alignment horizontal="right" vertical="center" wrapText="1"/>
    </xf>
    <xf numFmtId="0" fontId="48" fillId="4" borderId="189" xfId="10" applyFont="1" applyFill="1" applyBorder="1" applyAlignment="1">
      <alignment horizontal="center" vertical="center" wrapText="1"/>
    </xf>
    <xf numFmtId="4" fontId="12" fillId="5" borderId="10" xfId="10" applyNumberFormat="1" applyFont="1" applyFill="1" applyBorder="1" applyAlignment="1" applyProtection="1">
      <alignment horizontal="right" vertical="center" wrapText="1"/>
      <protection locked="0"/>
    </xf>
    <xf numFmtId="165" fontId="12" fillId="5" borderId="11" xfId="10" applyNumberFormat="1" applyFont="1" applyFill="1" applyBorder="1" applyAlignment="1" applyProtection="1">
      <alignment horizontal="right" vertical="center" wrapText="1"/>
      <protection locked="0"/>
    </xf>
    <xf numFmtId="165" fontId="12" fillId="5" borderId="12" xfId="10" applyNumberFormat="1" applyFont="1" applyFill="1" applyBorder="1" applyAlignment="1" applyProtection="1">
      <alignment horizontal="right" vertical="center" wrapText="1"/>
      <protection locked="0"/>
    </xf>
    <xf numFmtId="4" fontId="12" fillId="0" borderId="39" xfId="10" applyNumberFormat="1" applyFont="1" applyFill="1" applyBorder="1" applyAlignment="1" applyProtection="1">
      <alignment horizontal="right" vertical="center" wrapText="1"/>
    </xf>
    <xf numFmtId="4" fontId="12" fillId="0" borderId="59" xfId="10" applyNumberFormat="1" applyFont="1" applyFill="1" applyBorder="1" applyAlignment="1" applyProtection="1">
      <alignment horizontal="right" vertical="center" wrapText="1"/>
    </xf>
    <xf numFmtId="4" fontId="12" fillId="5" borderId="7" xfId="10" applyNumberFormat="1" applyFont="1" applyFill="1" applyBorder="1" applyAlignment="1" applyProtection="1">
      <alignment horizontal="right" vertical="center" wrapText="1"/>
      <protection locked="0"/>
    </xf>
    <xf numFmtId="4" fontId="12" fillId="5" borderId="3" xfId="10" applyNumberFormat="1" applyFont="1" applyFill="1" applyBorder="1" applyAlignment="1" applyProtection="1">
      <alignment horizontal="right" vertical="center" wrapText="1"/>
      <protection locked="0"/>
    </xf>
    <xf numFmtId="4" fontId="12" fillId="5" borderId="4" xfId="10" applyNumberFormat="1" applyFont="1" applyFill="1" applyBorder="1" applyAlignment="1" applyProtection="1">
      <alignment horizontal="right" vertical="center" wrapText="1"/>
      <protection locked="0"/>
    </xf>
    <xf numFmtId="4" fontId="12" fillId="0" borderId="31" xfId="10" applyNumberFormat="1" applyFont="1" applyFill="1" applyBorder="1" applyAlignment="1" applyProtection="1">
      <alignment horizontal="right" vertical="center" wrapText="1"/>
    </xf>
    <xf numFmtId="0" fontId="13" fillId="13" borderId="82" xfId="10" applyFont="1" applyFill="1" applyBorder="1" applyAlignment="1" applyProtection="1">
      <alignment horizontal="right" vertical="top" wrapText="1"/>
    </xf>
    <xf numFmtId="0" fontId="13" fillId="13" borderId="117" xfId="10" applyFont="1" applyFill="1" applyBorder="1" applyAlignment="1" applyProtection="1">
      <alignment horizontal="right" vertical="top" wrapText="1"/>
    </xf>
    <xf numFmtId="0" fontId="13" fillId="13" borderId="120" xfId="10" applyFont="1" applyFill="1" applyBorder="1" applyAlignment="1" applyProtection="1">
      <alignment horizontal="right" vertical="top" wrapText="1"/>
    </xf>
    <xf numFmtId="0" fontId="13" fillId="5" borderId="20" xfId="10" applyFont="1" applyFill="1" applyBorder="1" applyAlignment="1" applyProtection="1">
      <alignment horizontal="right" vertical="top" wrapText="1"/>
      <protection locked="0"/>
    </xf>
    <xf numFmtId="0" fontId="13" fillId="5" borderId="59" xfId="10" applyFont="1" applyFill="1" applyBorder="1" applyAlignment="1" applyProtection="1">
      <alignment horizontal="right" vertical="top" wrapText="1"/>
      <protection locked="0"/>
    </xf>
    <xf numFmtId="184" fontId="13" fillId="6" borderId="0" xfId="10" applyNumberFormat="1" applyFont="1" applyFill="1" applyBorder="1" applyAlignment="1" applyProtection="1">
      <alignment horizontal="right" vertical="top" wrapText="1"/>
    </xf>
    <xf numFmtId="0" fontId="13" fillId="4" borderId="41" xfId="31" applyFont="1" applyFill="1" applyBorder="1" applyAlignment="1">
      <alignment horizontal="left" vertical="center" wrapText="1"/>
    </xf>
    <xf numFmtId="0" fontId="78" fillId="0" borderId="64" xfId="31" applyFont="1" applyFill="1" applyBorder="1" applyAlignment="1">
      <alignment horizontal="left" vertical="center" wrapText="1"/>
    </xf>
    <xf numFmtId="0" fontId="86" fillId="0" borderId="0" xfId="4" applyFont="1" applyFill="1" applyAlignment="1">
      <alignment vertical="center"/>
    </xf>
    <xf numFmtId="0" fontId="13" fillId="13" borderId="109" xfId="10" applyNumberFormat="1" applyFont="1" applyFill="1" applyBorder="1" applyAlignment="1" applyProtection="1">
      <alignment horizontal="center" vertical="top" wrapText="1"/>
    </xf>
    <xf numFmtId="0" fontId="13" fillId="13" borderId="119" xfId="10" applyNumberFormat="1" applyFont="1" applyFill="1" applyBorder="1" applyAlignment="1" applyProtection="1">
      <alignment horizontal="center" vertical="top" wrapText="1"/>
    </xf>
    <xf numFmtId="0" fontId="13" fillId="13" borderId="122" xfId="10" applyNumberFormat="1" applyFont="1" applyFill="1" applyBorder="1" applyAlignment="1" applyProtection="1">
      <alignment horizontal="center" vertical="top" wrapText="1"/>
    </xf>
    <xf numFmtId="0" fontId="16" fillId="78" borderId="0" xfId="20" applyFont="1" applyFill="1" applyBorder="1" applyAlignment="1">
      <alignment vertical="top"/>
    </xf>
    <xf numFmtId="0" fontId="34" fillId="78" borderId="0" xfId="20" applyFill="1" applyBorder="1" applyAlignment="1">
      <alignment vertical="top"/>
    </xf>
    <xf numFmtId="0" fontId="16" fillId="76" borderId="0" xfId="20" applyFont="1" applyFill="1" applyBorder="1" applyAlignment="1">
      <alignment vertical="top"/>
    </xf>
    <xf numFmtId="3" fontId="16" fillId="78" borderId="0" xfId="20" applyNumberFormat="1" applyFont="1" applyFill="1" applyBorder="1" applyAlignment="1">
      <alignment vertical="top"/>
    </xf>
    <xf numFmtId="3" fontId="34" fillId="78" borderId="0" xfId="20" applyNumberFormat="1" applyFill="1" applyBorder="1" applyAlignment="1">
      <alignment vertical="top"/>
    </xf>
    <xf numFmtId="3" fontId="16" fillId="76" borderId="0" xfId="20" applyNumberFormat="1" applyFont="1" applyFill="1" applyBorder="1" applyAlignment="1">
      <alignment vertical="top"/>
    </xf>
    <xf numFmtId="3" fontId="34" fillId="76" borderId="0" xfId="20" applyNumberFormat="1" applyFill="1" applyBorder="1" applyAlignment="1">
      <alignment vertical="top"/>
    </xf>
    <xf numFmtId="49" fontId="13" fillId="0" borderId="195" xfId="33" applyNumberFormat="1" applyFont="1" applyBorder="1" applyAlignment="1">
      <alignment horizontal="left" vertical="top" wrapText="1"/>
    </xf>
    <xf numFmtId="0" fontId="16" fillId="0" borderId="0" xfId="32" applyFont="1" applyBorder="1" applyAlignment="1">
      <alignment horizontal="left" vertical="top" wrapText="1"/>
    </xf>
    <xf numFmtId="0" fontId="16" fillId="0" borderId="196" xfId="32" applyFont="1" applyBorder="1" applyAlignment="1">
      <alignment horizontal="left" vertical="top" wrapText="1"/>
    </xf>
    <xf numFmtId="0" fontId="13" fillId="0" borderId="197" xfId="33" applyNumberFormat="1" applyFont="1" applyFill="1" applyBorder="1" applyAlignment="1">
      <alignment horizontal="left" vertical="top" wrapText="1"/>
    </xf>
    <xf numFmtId="0" fontId="13" fillId="0" borderId="123" xfId="33" applyNumberFormat="1" applyFont="1" applyFill="1" applyBorder="1" applyAlignment="1">
      <alignment horizontal="left" vertical="top" wrapText="1"/>
    </xf>
    <xf numFmtId="173" fontId="4" fillId="0" borderId="0" xfId="0" applyNumberFormat="1" applyFont="1" applyBorder="1" applyAlignment="1">
      <alignment horizontal="right" vertical="center" wrapText="1"/>
    </xf>
    <xf numFmtId="173" fontId="4" fillId="0" borderId="117" xfId="0" applyNumberFormat="1" applyFont="1" applyBorder="1" applyAlignment="1">
      <alignment horizontal="right" vertical="center" wrapText="1"/>
    </xf>
    <xf numFmtId="173" fontId="4" fillId="0" borderId="84" xfId="0" applyNumberFormat="1" applyFont="1" applyBorder="1" applyAlignment="1">
      <alignment horizontal="right" vertical="center" wrapText="1"/>
    </xf>
    <xf numFmtId="173" fontId="4" fillId="0" borderId="85" xfId="0" applyNumberFormat="1" applyFont="1" applyBorder="1" applyAlignment="1">
      <alignment horizontal="right" vertical="center" wrapText="1"/>
    </xf>
    <xf numFmtId="49" fontId="8" fillId="0" borderId="197" xfId="33" applyNumberFormat="1" applyFont="1" applyBorder="1" applyAlignment="1">
      <alignment horizontal="left" vertical="top" wrapText="1"/>
    </xf>
    <xf numFmtId="0" fontId="8" fillId="0" borderId="123" xfId="32" applyFont="1" applyBorder="1" applyAlignment="1">
      <alignment horizontal="left" vertical="top" wrapText="1"/>
    </xf>
    <xf numFmtId="168" fontId="13" fillId="13" borderId="109" xfId="10" applyNumberFormat="1" applyFont="1" applyFill="1" applyBorder="1" applyAlignment="1" applyProtection="1">
      <alignment horizontal="right" vertical="top" wrapText="1"/>
    </xf>
    <xf numFmtId="168" fontId="13" fillId="13" borderId="119" xfId="10" applyNumberFormat="1" applyFont="1" applyFill="1" applyBorder="1" applyAlignment="1" applyProtection="1">
      <alignment horizontal="right" vertical="top" wrapText="1"/>
    </xf>
    <xf numFmtId="168" fontId="13" fillId="13" borderId="122" xfId="10" applyNumberFormat="1" applyFont="1" applyFill="1" applyBorder="1" applyAlignment="1" applyProtection="1">
      <alignment horizontal="right" vertical="top" wrapText="1"/>
    </xf>
    <xf numFmtId="0" fontId="86" fillId="4" borderId="201" xfId="32" applyFont="1" applyFill="1" applyBorder="1" applyAlignment="1">
      <alignment horizontal="center" vertical="center" wrapText="1"/>
    </xf>
    <xf numFmtId="0" fontId="87" fillId="4" borderId="202" xfId="32" applyFont="1" applyFill="1" applyBorder="1" applyAlignment="1">
      <alignment horizontal="left" vertical="center" wrapText="1"/>
    </xf>
    <xf numFmtId="0" fontId="87" fillId="4" borderId="203" xfId="32" applyFont="1" applyFill="1" applyBorder="1" applyAlignment="1">
      <alignment horizontal="center" vertical="center" wrapText="1"/>
    </xf>
    <xf numFmtId="0" fontId="87" fillId="0" borderId="199" xfId="32" applyNumberFormat="1" applyFont="1" applyBorder="1" applyAlignment="1">
      <alignment horizontal="left" vertical="center"/>
    </xf>
    <xf numFmtId="49" fontId="4" fillId="0" borderId="200" xfId="32" applyNumberFormat="1" applyFont="1" applyBorder="1" applyAlignment="1">
      <alignment horizontal="center" vertical="top" wrapText="1"/>
    </xf>
    <xf numFmtId="49" fontId="4" fillId="0" borderId="197" xfId="32" applyNumberFormat="1" applyFont="1" applyBorder="1" applyAlignment="1">
      <alignment horizontal="center" vertical="top" wrapText="1"/>
    </xf>
    <xf numFmtId="49" fontId="4" fillId="0" borderId="198" xfId="32" applyNumberFormat="1" applyFont="1" applyBorder="1" applyAlignment="1">
      <alignment horizontal="center" vertical="top" wrapText="1"/>
    </xf>
    <xf numFmtId="0" fontId="4" fillId="0" borderId="197" xfId="32" applyNumberFormat="1" applyFont="1" applyBorder="1" applyAlignment="1">
      <alignment horizontal="center" vertical="top" wrapText="1"/>
    </xf>
    <xf numFmtId="0" fontId="4" fillId="0" borderId="197" xfId="32" applyNumberFormat="1" applyFont="1" applyFill="1" applyBorder="1" applyAlignment="1">
      <alignment horizontal="center" vertical="top" wrapText="1"/>
    </xf>
    <xf numFmtId="0" fontId="13" fillId="0" borderId="197" xfId="32" applyNumberFormat="1" applyFont="1" applyBorder="1" applyAlignment="1">
      <alignment horizontal="center" vertical="top" wrapText="1"/>
    </xf>
    <xf numFmtId="0" fontId="13" fillId="0" borderId="199" xfId="32" applyNumberFormat="1" applyFont="1" applyBorder="1" applyAlignment="1">
      <alignment horizontal="center" vertical="top" wrapText="1"/>
    </xf>
    <xf numFmtId="49" fontId="4" fillId="0" borderId="198" xfId="32" applyNumberFormat="1" applyFont="1" applyFill="1" applyBorder="1" applyAlignment="1">
      <alignment horizontal="center" vertical="top" wrapText="1"/>
    </xf>
    <xf numFmtId="49" fontId="1" fillId="0" borderId="198" xfId="32" applyNumberFormat="1" applyBorder="1" applyAlignment="1">
      <alignment horizontal="center" vertical="top" wrapText="1"/>
    </xf>
    <xf numFmtId="49" fontId="4" fillId="0" borderId="204" xfId="32" applyNumberFormat="1" applyFont="1" applyBorder="1" applyAlignment="1">
      <alignment horizontal="center" vertical="top" wrapText="1"/>
    </xf>
    <xf numFmtId="49" fontId="4" fillId="0" borderId="205" xfId="32" applyNumberFormat="1" applyFont="1" applyBorder="1" applyAlignment="1">
      <alignment horizontal="left" vertical="top" wrapText="1"/>
    </xf>
    <xf numFmtId="49" fontId="1" fillId="0" borderId="206" xfId="32" applyNumberFormat="1" applyBorder="1" applyAlignment="1">
      <alignment horizontal="center" vertical="top" wrapText="1"/>
    </xf>
    <xf numFmtId="0" fontId="13" fillId="0" borderId="204" xfId="33" applyNumberFormat="1" applyFont="1" applyFill="1" applyBorder="1" applyAlignment="1">
      <alignment horizontal="left" vertical="top" wrapText="1"/>
    </xf>
    <xf numFmtId="0" fontId="13" fillId="0" borderId="205" xfId="33" applyNumberFormat="1" applyFont="1" applyFill="1" applyBorder="1" applyAlignment="1">
      <alignment horizontal="left" vertical="top" wrapText="1"/>
    </xf>
    <xf numFmtId="0" fontId="12" fillId="7" borderId="25" xfId="10" applyNumberFormat="1" applyFont="1" applyFill="1" applyBorder="1" applyAlignment="1" applyProtection="1">
      <alignment horizontal="center" vertical="center" wrapText="1"/>
      <protection locked="0"/>
    </xf>
    <xf numFmtId="22" fontId="1" fillId="0" borderId="0" xfId="30" quotePrefix="1" applyNumberFormat="1" applyFont="1"/>
    <xf numFmtId="164" fontId="10" fillId="5" borderId="17" xfId="3" applyNumberFormat="1" applyFont="1" applyFill="1" applyBorder="1" applyAlignment="1" applyProtection="1">
      <alignment horizontal="right" vertical="center"/>
      <protection locked="0"/>
    </xf>
    <xf numFmtId="164" fontId="10" fillId="5" borderId="18" xfId="3" applyNumberFormat="1" applyFont="1" applyFill="1" applyBorder="1" applyAlignment="1" applyProtection="1">
      <alignment horizontal="right" vertical="center"/>
      <protection locked="0"/>
    </xf>
    <xf numFmtId="164" fontId="10" fillId="5" borderId="19" xfId="3" applyNumberFormat="1" applyFont="1" applyFill="1" applyBorder="1" applyAlignment="1" applyProtection="1">
      <alignment horizontal="right" vertical="center"/>
      <protection locked="0"/>
    </xf>
    <xf numFmtId="164" fontId="10" fillId="6" borderId="221" xfId="3" applyNumberFormat="1" applyFont="1" applyFill="1" applyBorder="1" applyAlignment="1" applyProtection="1">
      <alignment horizontal="right" vertical="center"/>
    </xf>
    <xf numFmtId="164" fontId="10" fillId="6" borderId="222" xfId="3" applyNumberFormat="1" applyFont="1" applyFill="1" applyBorder="1" applyAlignment="1" applyProtection="1">
      <alignment vertical="center"/>
    </xf>
    <xf numFmtId="0" fontId="0" fillId="0" borderId="0" xfId="30" applyFont="1" applyFill="1" applyBorder="1" applyProtection="1"/>
    <xf numFmtId="0" fontId="1" fillId="0" borderId="0" xfId="30" applyFill="1" applyBorder="1" applyProtection="1"/>
    <xf numFmtId="0" fontId="0" fillId="5" borderId="0" xfId="0" applyNumberFormat="1" applyFill="1" applyBorder="1" applyAlignment="1" applyProtection="1">
      <alignment vertical="center" wrapText="1"/>
      <protection locked="0"/>
    </xf>
    <xf numFmtId="184" fontId="0" fillId="102" borderId="0" xfId="0" applyNumberFormat="1" applyFill="1" applyBorder="1" applyAlignment="1" applyProtection="1">
      <alignment vertical="center" wrapText="1"/>
      <protection locked="0"/>
    </xf>
    <xf numFmtId="184" fontId="0" fillId="5" borderId="0" xfId="0" applyNumberFormat="1" applyFill="1" applyBorder="1" applyAlignment="1" applyProtection="1">
      <alignment vertical="center" wrapText="1"/>
      <protection locked="0"/>
    </xf>
    <xf numFmtId="0" fontId="0" fillId="102" borderId="0" xfId="0" applyNumberFormat="1" applyFill="1" applyBorder="1" applyAlignment="1" applyProtection="1">
      <alignment vertical="center" wrapText="1"/>
      <protection locked="0"/>
    </xf>
    <xf numFmtId="21" fontId="13" fillId="5" borderId="0" xfId="10" applyNumberFormat="1" applyFont="1" applyFill="1" applyBorder="1" applyAlignment="1" applyProtection="1">
      <alignment horizontal="right" vertical="top" wrapText="1"/>
      <protection locked="0"/>
    </xf>
    <xf numFmtId="21" fontId="13" fillId="5" borderId="118" xfId="10" applyNumberFormat="1" applyFont="1" applyFill="1" applyBorder="1" applyAlignment="1" applyProtection="1">
      <alignment horizontal="right" vertical="top" wrapText="1"/>
      <protection locked="0"/>
    </xf>
    <xf numFmtId="21" fontId="13" fillId="5" borderId="127" xfId="10" applyNumberFormat="1" applyFont="1" applyFill="1" applyBorder="1" applyAlignment="1" applyProtection="1">
      <alignment horizontal="right" vertical="top" wrapText="1"/>
      <protection locked="0"/>
    </xf>
    <xf numFmtId="21" fontId="13" fillId="5" borderId="131" xfId="10" applyNumberFormat="1" applyFont="1" applyFill="1" applyBorder="1" applyAlignment="1" applyProtection="1">
      <alignment horizontal="right" vertical="top" wrapText="1"/>
      <protection locked="0"/>
    </xf>
    <xf numFmtId="21" fontId="13" fillId="5" borderId="132" xfId="10" applyNumberFormat="1" applyFont="1" applyFill="1" applyBorder="1" applyAlignment="1" applyProtection="1">
      <alignment horizontal="right" vertical="top" wrapText="1"/>
      <protection locked="0"/>
    </xf>
    <xf numFmtId="21" fontId="13" fillId="5" borderId="137" xfId="10" applyNumberFormat="1" applyFont="1" applyFill="1" applyBorder="1" applyAlignment="1" applyProtection="1">
      <alignment horizontal="right" vertical="top" wrapText="1"/>
      <protection locked="0"/>
    </xf>
    <xf numFmtId="21" fontId="13" fillId="5" borderId="117" xfId="10" applyNumberFormat="1" applyFont="1" applyFill="1" applyBorder="1" applyAlignment="1" applyProtection="1">
      <alignment horizontal="right" vertical="top" wrapText="1"/>
      <protection locked="0"/>
    </xf>
    <xf numFmtId="9" fontId="13" fillId="5" borderId="0" xfId="7" applyFont="1" applyFill="1" applyBorder="1" applyAlignment="1" applyProtection="1">
      <alignment horizontal="right" vertical="top" wrapText="1"/>
      <protection locked="0"/>
    </xf>
    <xf numFmtId="2" fontId="13" fillId="5" borderId="118" xfId="10" applyNumberFormat="1" applyFont="1" applyFill="1" applyBorder="1" applyAlignment="1" applyProtection="1">
      <alignment horizontal="right" vertical="top" wrapText="1"/>
      <protection locked="0"/>
    </xf>
    <xf numFmtId="2" fontId="13" fillId="5" borderId="0" xfId="10" applyNumberFormat="1" applyFont="1" applyFill="1" applyBorder="1" applyAlignment="1" applyProtection="1">
      <alignment horizontal="right" vertical="top" wrapText="1"/>
      <protection locked="0"/>
    </xf>
    <xf numFmtId="167" fontId="0" fillId="5" borderId="68" xfId="0" applyFill="1" applyBorder="1" applyAlignment="1">
      <alignment vertical="center" wrapText="1"/>
    </xf>
    <xf numFmtId="167" fontId="0" fillId="5" borderId="0" xfId="0" applyFill="1" applyBorder="1" applyAlignment="1">
      <alignment vertical="center" wrapText="1"/>
    </xf>
    <xf numFmtId="167" fontId="0" fillId="5" borderId="62" xfId="0" applyFill="1" applyBorder="1" applyAlignment="1">
      <alignment vertical="center" wrapText="1"/>
    </xf>
    <xf numFmtId="167" fontId="4" fillId="5" borderId="68" xfId="0" applyFont="1" applyFill="1" applyBorder="1" applyAlignment="1">
      <alignment vertical="center" wrapText="1"/>
    </xf>
    <xf numFmtId="167" fontId="4" fillId="5" borderId="0" xfId="0" applyFont="1" applyFill="1" applyBorder="1" applyAlignment="1">
      <alignment vertical="center" wrapText="1"/>
    </xf>
    <xf numFmtId="3" fontId="4" fillId="5" borderId="0" xfId="0" applyNumberFormat="1" applyFont="1" applyFill="1" applyBorder="1" applyAlignment="1">
      <alignment vertical="center" wrapText="1"/>
    </xf>
    <xf numFmtId="0" fontId="4" fillId="5" borderId="0" xfId="0" applyNumberFormat="1" applyFont="1" applyFill="1" applyBorder="1" applyAlignment="1">
      <alignment vertical="center" wrapText="1"/>
    </xf>
    <xf numFmtId="188" fontId="13" fillId="5" borderId="0" xfId="10" applyNumberFormat="1" applyFont="1" applyFill="1" applyBorder="1" applyAlignment="1" applyProtection="1">
      <alignment horizontal="right" vertical="top" wrapText="1"/>
      <protection locked="0"/>
    </xf>
    <xf numFmtId="188" fontId="13" fillId="5" borderId="118" xfId="10" applyNumberFormat="1" applyFont="1" applyFill="1" applyBorder="1" applyAlignment="1" applyProtection="1">
      <alignment horizontal="right" vertical="top" wrapText="1"/>
      <protection locked="0"/>
    </xf>
    <xf numFmtId="188" fontId="13" fillId="5" borderId="127" xfId="10" applyNumberFormat="1" applyFont="1" applyFill="1" applyBorder="1" applyAlignment="1" applyProtection="1">
      <alignment horizontal="right" vertical="top" wrapText="1"/>
      <protection locked="0"/>
    </xf>
    <xf numFmtId="188" fontId="13" fillId="5" borderId="131" xfId="10" applyNumberFormat="1" applyFont="1" applyFill="1" applyBorder="1" applyAlignment="1" applyProtection="1">
      <alignment horizontal="right" vertical="top" wrapText="1"/>
      <protection locked="0"/>
    </xf>
    <xf numFmtId="188" fontId="13" fillId="5" borderId="132" xfId="10" applyNumberFormat="1" applyFont="1" applyFill="1" applyBorder="1" applyAlignment="1" applyProtection="1">
      <alignment horizontal="right" vertical="top" wrapText="1"/>
      <protection locked="0"/>
    </xf>
    <xf numFmtId="188" fontId="13" fillId="5" borderId="137" xfId="10" applyNumberFormat="1" applyFont="1" applyFill="1" applyBorder="1" applyAlignment="1" applyProtection="1">
      <alignment horizontal="right" vertical="top" wrapText="1"/>
      <protection locked="0"/>
    </xf>
    <xf numFmtId="188" fontId="13" fillId="5" borderId="138" xfId="10" applyNumberFormat="1" applyFont="1" applyFill="1" applyBorder="1" applyAlignment="1" applyProtection="1">
      <alignment horizontal="right" vertical="top" wrapText="1"/>
      <protection locked="0"/>
    </xf>
    <xf numFmtId="188" fontId="13" fillId="5" borderId="117" xfId="10" applyNumberFormat="1" applyFont="1" applyFill="1" applyBorder="1" applyAlignment="1" applyProtection="1">
      <alignment horizontal="right" vertical="top" wrapText="1"/>
      <protection locked="0"/>
    </xf>
    <xf numFmtId="2" fontId="13" fillId="5" borderId="127" xfId="10" applyNumberFormat="1" applyFont="1" applyFill="1" applyBorder="1" applyAlignment="1" applyProtection="1">
      <alignment horizontal="right" vertical="top" wrapText="1"/>
      <protection locked="0"/>
    </xf>
    <xf numFmtId="2" fontId="13" fillId="5" borderId="131" xfId="10" applyNumberFormat="1" applyFont="1" applyFill="1" applyBorder="1" applyAlignment="1" applyProtection="1">
      <alignment horizontal="right" vertical="top" wrapText="1"/>
      <protection locked="0"/>
    </xf>
    <xf numFmtId="2" fontId="13" fillId="5" borderId="132" xfId="10" applyNumberFormat="1" applyFont="1" applyFill="1" applyBorder="1" applyAlignment="1" applyProtection="1">
      <alignment horizontal="right" vertical="top" wrapText="1"/>
      <protection locked="0"/>
    </xf>
    <xf numFmtId="2" fontId="13" fillId="5" borderId="137" xfId="10" applyNumberFormat="1" applyFont="1" applyFill="1" applyBorder="1" applyAlignment="1" applyProtection="1">
      <alignment horizontal="right" vertical="top" wrapText="1"/>
      <protection locked="0"/>
    </xf>
    <xf numFmtId="2" fontId="13" fillId="5" borderId="138" xfId="10" applyNumberFormat="1" applyFont="1" applyFill="1" applyBorder="1" applyAlignment="1" applyProtection="1">
      <alignment horizontal="right" vertical="top" wrapText="1"/>
      <protection locked="0"/>
    </xf>
    <xf numFmtId="2" fontId="13" fillId="5" borderId="117" xfId="10" applyNumberFormat="1" applyFont="1" applyFill="1" applyBorder="1" applyAlignment="1" applyProtection="1">
      <alignment horizontal="right" vertical="top" wrapText="1"/>
      <protection locked="0"/>
    </xf>
    <xf numFmtId="166" fontId="13" fillId="5" borderId="118" xfId="10" applyNumberFormat="1" applyFont="1" applyFill="1" applyBorder="1" applyAlignment="1" applyProtection="1">
      <alignment horizontal="right" vertical="top" wrapText="1"/>
      <protection locked="0"/>
    </xf>
    <xf numFmtId="166" fontId="13" fillId="5" borderId="0" xfId="10" applyNumberFormat="1" applyFont="1" applyFill="1" applyBorder="1" applyAlignment="1" applyProtection="1">
      <alignment horizontal="right" vertical="top" wrapText="1"/>
      <protection locked="0"/>
    </xf>
    <xf numFmtId="166" fontId="13" fillId="5" borderId="127" xfId="10" applyNumberFormat="1" applyFont="1" applyFill="1" applyBorder="1" applyAlignment="1" applyProtection="1">
      <alignment horizontal="right" vertical="top" wrapText="1"/>
      <protection locked="0"/>
    </xf>
    <xf numFmtId="166" fontId="13" fillId="5" borderId="131" xfId="10" applyNumberFormat="1" applyFont="1" applyFill="1" applyBorder="1" applyAlignment="1" applyProtection="1">
      <alignment horizontal="right" vertical="top" wrapText="1"/>
      <protection locked="0"/>
    </xf>
    <xf numFmtId="166" fontId="13" fillId="5" borderId="132" xfId="10" applyNumberFormat="1" applyFont="1" applyFill="1" applyBorder="1" applyAlignment="1" applyProtection="1">
      <alignment horizontal="right" vertical="top" wrapText="1"/>
      <protection locked="0"/>
    </xf>
    <xf numFmtId="166" fontId="13" fillId="5" borderId="137" xfId="10" applyNumberFormat="1" applyFont="1" applyFill="1" applyBorder="1" applyAlignment="1" applyProtection="1">
      <alignment horizontal="right" vertical="top" wrapText="1"/>
      <protection locked="0"/>
    </xf>
    <xf numFmtId="166" fontId="13" fillId="5" borderId="138" xfId="10" applyNumberFormat="1" applyFont="1" applyFill="1" applyBorder="1" applyAlignment="1" applyProtection="1">
      <alignment horizontal="right" vertical="top" wrapText="1"/>
      <protection locked="0"/>
    </xf>
    <xf numFmtId="166" fontId="13" fillId="5" borderId="117" xfId="10" applyNumberFormat="1" applyFont="1" applyFill="1" applyBorder="1" applyAlignment="1" applyProtection="1">
      <alignment horizontal="right" vertical="top" wrapText="1"/>
      <protection locked="0"/>
    </xf>
    <xf numFmtId="165" fontId="13" fillId="5" borderId="0" xfId="7" applyNumberFormat="1" applyFont="1" applyFill="1" applyBorder="1" applyAlignment="1" applyProtection="1">
      <alignment horizontal="right" vertical="top" wrapText="1"/>
      <protection locked="0"/>
    </xf>
    <xf numFmtId="1" fontId="13" fillId="5" borderId="118" xfId="10" applyNumberFormat="1" applyFont="1" applyFill="1" applyBorder="1" applyAlignment="1" applyProtection="1">
      <alignment horizontal="right" vertical="top" wrapText="1"/>
      <protection locked="0"/>
    </xf>
    <xf numFmtId="1" fontId="13" fillId="5" borderId="0" xfId="10" applyNumberFormat="1" applyFont="1" applyFill="1" applyBorder="1" applyAlignment="1" applyProtection="1">
      <alignment horizontal="right" vertical="top" wrapText="1"/>
      <protection locked="0"/>
    </xf>
    <xf numFmtId="0" fontId="13" fillId="13" borderId="0" xfId="10" applyNumberFormat="1" applyFont="1" applyFill="1" applyBorder="1" applyAlignment="1" applyProtection="1">
      <alignment horizontal="left" vertical="top" wrapText="1"/>
    </xf>
    <xf numFmtId="49" fontId="12" fillId="5" borderId="25" xfId="10" applyNumberFormat="1" applyFont="1" applyFill="1" applyBorder="1" applyAlignment="1" applyProtection="1">
      <alignment horizontal="center" vertical="center" wrapText="1"/>
      <protection locked="0"/>
    </xf>
    <xf numFmtId="1" fontId="12" fillId="5" borderId="7" xfId="10" applyNumberFormat="1" applyFont="1" applyFill="1" applyBorder="1" applyAlignment="1" applyProtection="1">
      <alignment horizontal="right" vertical="center" wrapText="1"/>
      <protection locked="0"/>
    </xf>
    <xf numFmtId="1" fontId="12" fillId="5" borderId="3" xfId="10" applyNumberFormat="1" applyFont="1" applyFill="1" applyBorder="1" applyAlignment="1" applyProtection="1">
      <alignment horizontal="right" vertical="center" wrapText="1"/>
      <protection locked="0"/>
    </xf>
    <xf numFmtId="1" fontId="12" fillId="5" borderId="4" xfId="10" applyNumberFormat="1" applyFont="1" applyFill="1" applyBorder="1" applyAlignment="1" applyProtection="1">
      <alignment horizontal="right" vertical="center" wrapText="1"/>
      <protection locked="0"/>
    </xf>
    <xf numFmtId="21" fontId="13" fillId="5" borderId="20" xfId="10" applyNumberFormat="1" applyFont="1" applyFill="1" applyBorder="1" applyAlignment="1" applyProtection="1">
      <alignment horizontal="right" vertical="top" wrapText="1"/>
      <protection locked="0"/>
    </xf>
    <xf numFmtId="189" fontId="4" fillId="5" borderId="68" xfId="0" applyNumberFormat="1" applyFont="1" applyFill="1" applyBorder="1" applyAlignment="1">
      <alignment vertical="center" wrapText="1"/>
    </xf>
    <xf numFmtId="189" fontId="4" fillId="5" borderId="0" xfId="0" applyNumberFormat="1" applyFont="1" applyFill="1" applyBorder="1" applyAlignment="1">
      <alignment vertical="center" wrapText="1"/>
    </xf>
    <xf numFmtId="189" fontId="4" fillId="5" borderId="62" xfId="0" applyNumberFormat="1" applyFont="1" applyFill="1" applyBorder="1" applyAlignment="1">
      <alignment vertical="center" wrapText="1"/>
    </xf>
    <xf numFmtId="167" fontId="4" fillId="5" borderId="62" xfId="0" applyFont="1" applyFill="1" applyBorder="1" applyAlignment="1">
      <alignment vertical="center" wrapText="1"/>
    </xf>
    <xf numFmtId="166" fontId="13" fillId="5" borderId="20" xfId="10" applyNumberFormat="1" applyFont="1" applyFill="1" applyBorder="1" applyAlignment="1" applyProtection="1">
      <alignment horizontal="right" vertical="top" wrapText="1"/>
      <protection locked="0"/>
    </xf>
    <xf numFmtId="10" fontId="211" fillId="5" borderId="223" xfId="0" applyNumberFormat="1" applyFont="1" applyFill="1" applyBorder="1" applyAlignment="1">
      <alignment horizontal="right" vertical="center" wrapText="1"/>
    </xf>
    <xf numFmtId="10" fontId="12" fillId="5" borderId="14" xfId="5639" applyNumberFormat="1" applyFont="1" applyFill="1" applyBorder="1" applyAlignment="1" applyProtection="1">
      <alignment vertical="center"/>
      <protection locked="0"/>
    </xf>
    <xf numFmtId="10" fontId="12" fillId="5" borderId="15" xfId="5639" applyNumberFormat="1" applyFont="1" applyFill="1" applyBorder="1" applyAlignment="1" applyProtection="1">
      <alignment vertical="center"/>
      <protection locked="0"/>
    </xf>
    <xf numFmtId="10" fontId="12" fillId="5" borderId="16" xfId="5639" applyNumberFormat="1" applyFont="1" applyFill="1" applyBorder="1" applyAlignment="1" applyProtection="1">
      <alignment vertical="center"/>
      <protection locked="0"/>
    </xf>
    <xf numFmtId="164" fontId="12" fillId="5" borderId="14" xfId="5639" applyNumberFormat="1" applyFont="1" applyFill="1" applyBorder="1" applyAlignment="1" applyProtection="1">
      <alignment vertical="center"/>
      <protection locked="0"/>
    </xf>
    <xf numFmtId="164" fontId="12" fillId="5" borderId="15" xfId="5639" applyNumberFormat="1" applyFont="1" applyFill="1" applyBorder="1" applyAlignment="1" applyProtection="1">
      <alignment vertical="center"/>
      <protection locked="0"/>
    </xf>
    <xf numFmtId="164" fontId="12" fillId="5" borderId="16" xfId="5639" applyNumberFormat="1" applyFont="1" applyFill="1" applyBorder="1" applyAlignment="1" applyProtection="1">
      <alignment vertical="center"/>
      <protection locked="0"/>
    </xf>
    <xf numFmtId="164" fontId="12" fillId="5" borderId="17" xfId="5639" applyNumberFormat="1" applyFont="1" applyFill="1" applyBorder="1" applyAlignment="1" applyProtection="1">
      <alignment vertical="center"/>
      <protection locked="0"/>
    </xf>
    <xf numFmtId="164" fontId="12" fillId="5" borderId="18" xfId="5639" applyNumberFormat="1" applyFont="1" applyFill="1" applyBorder="1" applyAlignment="1" applyProtection="1">
      <alignment vertical="center"/>
      <protection locked="0"/>
    </xf>
    <xf numFmtId="164" fontId="12" fillId="5" borderId="19" xfId="5639" applyNumberFormat="1" applyFont="1" applyFill="1" applyBorder="1" applyAlignment="1" applyProtection="1">
      <alignment vertical="center"/>
      <protection locked="0"/>
    </xf>
    <xf numFmtId="167" fontId="2" fillId="0" borderId="0" xfId="0" applyFont="1">
      <alignment vertical="top"/>
    </xf>
    <xf numFmtId="167" fontId="212" fillId="0" borderId="0" xfId="0" applyFont="1" applyAlignment="1">
      <alignment horizontal="left" vertical="top"/>
    </xf>
    <xf numFmtId="0" fontId="1" fillId="0" borderId="0" xfId="30" applyAlignment="1" applyProtection="1">
      <alignment horizontal="left" wrapText="1"/>
    </xf>
    <xf numFmtId="167" fontId="36" fillId="0" borderId="0" xfId="0" applyFont="1" applyBorder="1" applyAlignment="1">
      <alignment horizontal="left" vertical="top" wrapText="1"/>
    </xf>
    <xf numFmtId="167" fontId="36" fillId="0" borderId="0" xfId="0" applyFont="1" applyAlignment="1">
      <alignment horizontal="left" vertical="top" wrapText="1"/>
    </xf>
    <xf numFmtId="167" fontId="36" fillId="0" borderId="0" xfId="0" applyFont="1" applyBorder="1" applyAlignment="1">
      <alignment horizontal="left" vertical="top"/>
    </xf>
    <xf numFmtId="167" fontId="0" fillId="0" borderId="0" xfId="0" applyAlignment="1">
      <alignment horizontal="left" vertical="top"/>
    </xf>
    <xf numFmtId="167" fontId="0" fillId="0" borderId="0" xfId="0" applyAlignment="1">
      <alignment horizontal="left" vertical="top" wrapText="1"/>
    </xf>
    <xf numFmtId="167" fontId="0" fillId="0" borderId="0" xfId="0" applyFont="1" applyBorder="1" applyAlignment="1">
      <alignment horizontal="left" vertical="top" wrapText="1"/>
    </xf>
    <xf numFmtId="167" fontId="0" fillId="0" borderId="0" xfId="0" applyFont="1" applyAlignment="1">
      <alignment horizontal="left" vertical="top" wrapText="1"/>
    </xf>
    <xf numFmtId="0" fontId="48" fillId="4" borderId="100" xfId="10" applyFont="1" applyFill="1" applyBorder="1" applyAlignment="1">
      <alignment horizontal="center" vertical="center" wrapText="1"/>
    </xf>
    <xf numFmtId="167" fontId="0" fillId="0" borderId="101" xfId="0" applyBorder="1" applyAlignment="1">
      <alignment horizontal="center" vertical="center" wrapText="1"/>
    </xf>
    <xf numFmtId="167" fontId="0" fillId="0" borderId="175" xfId="0" applyBorder="1" applyAlignment="1">
      <alignment horizontal="center" vertical="center" wrapText="1"/>
    </xf>
    <xf numFmtId="0" fontId="48" fillId="4" borderId="107" xfId="10" applyFont="1" applyFill="1" applyBorder="1" applyAlignment="1">
      <alignment horizontal="center" vertical="center" wrapText="1"/>
    </xf>
    <xf numFmtId="167" fontId="0" fillId="0" borderId="108" xfId="0" applyBorder="1" applyAlignment="1">
      <alignment horizontal="center" vertical="center" wrapText="1"/>
    </xf>
    <xf numFmtId="167" fontId="0" fillId="0" borderId="125" xfId="0" applyBorder="1" applyAlignment="1">
      <alignment horizontal="center" vertical="center" wrapText="1"/>
    </xf>
    <xf numFmtId="167" fontId="0" fillId="0" borderId="105" xfId="0" applyBorder="1" applyAlignment="1">
      <alignment horizontal="center" vertical="center" wrapText="1"/>
    </xf>
    <xf numFmtId="167" fontId="0" fillId="0" borderId="142" xfId="0" applyBorder="1" applyAlignment="1">
      <alignment horizontal="center" vertical="center" wrapText="1"/>
    </xf>
    <xf numFmtId="0" fontId="48" fillId="4" borderId="125" xfId="10" applyFont="1" applyFill="1" applyBorder="1" applyAlignment="1">
      <alignment horizontal="center" vertical="center" wrapText="1"/>
    </xf>
    <xf numFmtId="167" fontId="10" fillId="0" borderId="110" xfId="0" applyFont="1" applyBorder="1" applyAlignment="1">
      <alignment horizontal="center" vertical="center" wrapText="1"/>
    </xf>
    <xf numFmtId="167" fontId="10" fillId="0" borderId="111" xfId="0" applyFont="1" applyBorder="1" applyAlignment="1">
      <alignment horizontal="center" vertical="center" wrapText="1"/>
    </xf>
    <xf numFmtId="0" fontId="48" fillId="4" borderId="108" xfId="10" applyFont="1" applyFill="1" applyBorder="1" applyAlignment="1">
      <alignment horizontal="center" vertical="center" wrapText="1"/>
    </xf>
    <xf numFmtId="167" fontId="76" fillId="4" borderId="0" xfId="0" applyFont="1" applyFill="1" applyBorder="1" applyAlignment="1">
      <alignment horizontal="center" vertical="center" wrapText="1"/>
    </xf>
    <xf numFmtId="167" fontId="44" fillId="0" borderId="0" xfId="0" applyFont="1" applyBorder="1" applyAlignment="1">
      <alignment horizontal="center" vertical="center" wrapText="1"/>
    </xf>
    <xf numFmtId="167" fontId="44" fillId="0" borderId="20" xfId="0" applyFont="1" applyBorder="1" applyAlignment="1">
      <alignment horizontal="center" vertical="center" wrapText="1"/>
    </xf>
    <xf numFmtId="0" fontId="48" fillId="4" borderId="101" xfId="10" applyFont="1" applyFill="1" applyBorder="1" applyAlignment="1">
      <alignment horizontal="center" vertical="center" wrapText="1"/>
    </xf>
    <xf numFmtId="0" fontId="48" fillId="4" borderId="175" xfId="10" applyFont="1" applyFill="1" applyBorder="1" applyAlignment="1">
      <alignment horizontal="center" vertical="center" wrapText="1"/>
    </xf>
    <xf numFmtId="0" fontId="48" fillId="4" borderId="98" xfId="10" applyFont="1" applyFill="1" applyBorder="1" applyAlignment="1">
      <alignment horizontal="center" vertical="center" wrapText="1"/>
    </xf>
    <xf numFmtId="0" fontId="48" fillId="4" borderId="64" xfId="10" applyFont="1" applyFill="1" applyBorder="1" applyAlignment="1">
      <alignment horizontal="center" vertical="center" wrapText="1"/>
    </xf>
    <xf numFmtId="0" fontId="48" fillId="4" borderId="99" xfId="10" applyFont="1" applyFill="1" applyBorder="1" applyAlignment="1">
      <alignment horizontal="center" vertical="center" wrapText="1"/>
    </xf>
    <xf numFmtId="0" fontId="48" fillId="4" borderId="80" xfId="10" applyFont="1" applyFill="1" applyBorder="1" applyAlignment="1">
      <alignment horizontal="center" vertical="center" wrapText="1"/>
    </xf>
    <xf numFmtId="0" fontId="48" fillId="4" borderId="81" xfId="10" applyFont="1" applyFill="1" applyBorder="1" applyAlignment="1">
      <alignment horizontal="center" vertical="center" wrapText="1"/>
    </xf>
    <xf numFmtId="0" fontId="48" fillId="4" borderId="82" xfId="10" applyFont="1" applyFill="1" applyBorder="1" applyAlignment="1">
      <alignment horizontal="center" vertical="center" wrapText="1"/>
    </xf>
    <xf numFmtId="0" fontId="76" fillId="4" borderId="80" xfId="10" applyFont="1" applyFill="1" applyBorder="1" applyAlignment="1">
      <alignment horizontal="center" vertical="center" wrapText="1"/>
    </xf>
    <xf numFmtId="0" fontId="44" fillId="4" borderId="81" xfId="10" applyFont="1" applyFill="1" applyBorder="1" applyAlignment="1">
      <alignment horizontal="center" vertical="center" wrapText="1"/>
    </xf>
    <xf numFmtId="0" fontId="44" fillId="4" borderId="82" xfId="10" applyFont="1" applyFill="1" applyBorder="1" applyAlignment="1">
      <alignment horizontal="center" vertical="center" wrapText="1"/>
    </xf>
    <xf numFmtId="0" fontId="80" fillId="4" borderId="80" xfId="10" applyFont="1" applyFill="1" applyBorder="1" applyAlignment="1">
      <alignment horizontal="center" vertical="center" wrapText="1"/>
    </xf>
    <xf numFmtId="0" fontId="80" fillId="4" borderId="81" xfId="10" applyFont="1" applyFill="1" applyBorder="1" applyAlignment="1">
      <alignment horizontal="center" vertical="center" wrapText="1"/>
    </xf>
    <xf numFmtId="167" fontId="0" fillId="0" borderId="82" xfId="0" applyBorder="1" applyAlignment="1">
      <alignment horizontal="center" vertical="center" wrapText="1"/>
    </xf>
    <xf numFmtId="0" fontId="80" fillId="4" borderId="82" xfId="10" applyFont="1" applyFill="1" applyBorder="1" applyAlignment="1">
      <alignment horizontal="center" vertical="center" wrapText="1"/>
    </xf>
    <xf numFmtId="0" fontId="83" fillId="4" borderId="81" xfId="10" applyFont="1" applyFill="1" applyBorder="1" applyAlignment="1">
      <alignment horizontal="center" vertical="center" wrapText="1"/>
    </xf>
    <xf numFmtId="0" fontId="83" fillId="4" borderId="82" xfId="10" applyFont="1" applyFill="1" applyBorder="1" applyAlignment="1">
      <alignment horizontal="center" vertical="center" wrapText="1"/>
    </xf>
    <xf numFmtId="0" fontId="89" fillId="4" borderId="80" xfId="10" applyFont="1" applyFill="1" applyBorder="1" applyAlignment="1">
      <alignment horizontal="center" vertical="center" wrapText="1"/>
    </xf>
    <xf numFmtId="0" fontId="90" fillId="4" borderId="81" xfId="10" applyFont="1" applyFill="1" applyBorder="1" applyAlignment="1">
      <alignment horizontal="center" vertical="center" wrapText="1"/>
    </xf>
    <xf numFmtId="0" fontId="90" fillId="4" borderId="82" xfId="10" applyFont="1" applyFill="1" applyBorder="1" applyAlignment="1">
      <alignment horizontal="center" vertical="center" wrapText="1"/>
    </xf>
    <xf numFmtId="0" fontId="89" fillId="4" borderId="107" xfId="10" applyFont="1" applyFill="1" applyBorder="1" applyAlignment="1">
      <alignment horizontal="center" vertical="center" wrapText="1"/>
    </xf>
    <xf numFmtId="167" fontId="36" fillId="0" borderId="108" xfId="0" applyFont="1" applyBorder="1" applyAlignment="1">
      <alignment horizontal="center" vertical="center" wrapText="1"/>
    </xf>
    <xf numFmtId="167" fontId="36" fillId="0" borderId="125" xfId="0" applyFont="1" applyBorder="1" applyAlignment="1">
      <alignment horizontal="center" vertical="center" wrapText="1"/>
    </xf>
    <xf numFmtId="0" fontId="76" fillId="4" borderId="81" xfId="10" applyFont="1" applyFill="1" applyBorder="1" applyAlignment="1">
      <alignment horizontal="center" vertical="center" wrapText="1"/>
    </xf>
    <xf numFmtId="0" fontId="76" fillId="4" borderId="82" xfId="10" applyFont="1" applyFill="1" applyBorder="1" applyAlignment="1">
      <alignment horizontal="center" vertical="center" wrapText="1"/>
    </xf>
    <xf numFmtId="49" fontId="13" fillId="0" borderId="0" xfId="33" applyNumberFormat="1" applyFont="1" applyAlignment="1">
      <alignment horizontal="left" vertical="center" wrapText="1"/>
    </xf>
    <xf numFmtId="0" fontId="16" fillId="0" borderId="0" xfId="32" applyFont="1" applyAlignment="1">
      <alignment horizontal="left" vertical="center" wrapText="1"/>
    </xf>
    <xf numFmtId="49" fontId="13" fillId="0" borderId="0" xfId="33" applyNumberFormat="1" applyFont="1" applyAlignment="1">
      <alignment horizontal="left" vertical="top" wrapText="1"/>
    </xf>
    <xf numFmtId="0" fontId="16" fillId="0" borderId="0" xfId="32" applyFont="1" applyAlignment="1">
      <alignment horizontal="left" vertical="top" wrapText="1"/>
    </xf>
    <xf numFmtId="49" fontId="13" fillId="0" borderId="184" xfId="33" applyNumberFormat="1" applyFont="1" applyBorder="1" applyAlignment="1">
      <alignment horizontal="left" vertical="center" wrapText="1"/>
    </xf>
    <xf numFmtId="0" fontId="16" fillId="0" borderId="0" xfId="32" applyFont="1" applyBorder="1" applyAlignment="1">
      <alignment horizontal="left" vertical="center" wrapText="1"/>
    </xf>
    <xf numFmtId="0" fontId="16" fillId="0" borderId="185" xfId="32" applyFont="1" applyBorder="1" applyAlignment="1">
      <alignment horizontal="left" vertical="center" wrapText="1"/>
    </xf>
    <xf numFmtId="49" fontId="13" fillId="0" borderId="186" xfId="33" applyNumberFormat="1" applyFont="1" applyBorder="1" applyAlignment="1">
      <alignment horizontal="left" vertical="top" wrapText="1"/>
    </xf>
    <xf numFmtId="0" fontId="16" fillId="0" borderId="187" xfId="32" applyFont="1" applyBorder="1" applyAlignment="1">
      <alignment horizontal="left" vertical="top" wrapText="1"/>
    </xf>
    <xf numFmtId="0" fontId="16" fillId="0" borderId="188" xfId="32" applyFont="1" applyBorder="1" applyAlignment="1">
      <alignment horizontal="left" vertical="top" wrapText="1"/>
    </xf>
    <xf numFmtId="49" fontId="126" fillId="0" borderId="0" xfId="33" applyNumberFormat="1" applyFont="1" applyAlignment="1">
      <alignment horizontal="left" vertical="center" wrapText="1"/>
    </xf>
    <xf numFmtId="167" fontId="4" fillId="0" borderId="0" xfId="0" applyFont="1" applyAlignment="1">
      <alignment horizontal="left" vertical="center" wrapText="1"/>
    </xf>
    <xf numFmtId="167" fontId="44" fillId="0" borderId="82" xfId="0" applyFont="1" applyBorder="1" applyAlignment="1">
      <alignment horizontal="center" vertical="center" wrapText="1"/>
    </xf>
    <xf numFmtId="0" fontId="48" fillId="4" borderId="83" xfId="10" applyFont="1" applyFill="1" applyBorder="1" applyAlignment="1">
      <alignment horizontal="center" vertical="center" wrapText="1"/>
    </xf>
    <xf numFmtId="167" fontId="0" fillId="0" borderId="84" xfId="0" applyBorder="1" applyAlignment="1">
      <alignment horizontal="center" vertical="center" wrapText="1"/>
    </xf>
    <xf numFmtId="167" fontId="0" fillId="0" borderId="178" xfId="0" applyBorder="1" applyAlignment="1">
      <alignment horizontal="center" vertical="center" wrapText="1"/>
    </xf>
    <xf numFmtId="0" fontId="48" fillId="4" borderId="84" xfId="10" applyFont="1" applyFill="1" applyBorder="1" applyAlignment="1">
      <alignment horizontal="center" vertical="center" wrapText="1"/>
    </xf>
    <xf numFmtId="0" fontId="48" fillId="4" borderId="85" xfId="10" applyFont="1" applyFill="1" applyBorder="1" applyAlignment="1">
      <alignment horizontal="center" vertical="center" wrapText="1"/>
    </xf>
    <xf numFmtId="167" fontId="0" fillId="0" borderId="85" xfId="0" applyBorder="1" applyAlignment="1">
      <alignment horizontal="center" vertical="center" wrapText="1"/>
    </xf>
    <xf numFmtId="167" fontId="0" fillId="0" borderId="64" xfId="0" applyBorder="1" applyAlignment="1">
      <alignment horizontal="center" vertical="center" wrapText="1"/>
    </xf>
    <xf numFmtId="167" fontId="0" fillId="0" borderId="99" xfId="0" applyBorder="1" applyAlignment="1">
      <alignment horizontal="center" vertical="center" wrapText="1"/>
    </xf>
    <xf numFmtId="167" fontId="0" fillId="0" borderId="77" xfId="0" applyBorder="1" applyAlignment="1">
      <alignment horizontal="center" vertical="center" wrapText="1"/>
    </xf>
    <xf numFmtId="0" fontId="13" fillId="0" borderId="123" xfId="32" applyNumberFormat="1" applyFont="1" applyBorder="1" applyAlignment="1">
      <alignment horizontal="left" vertical="top" wrapText="1"/>
    </xf>
    <xf numFmtId="167" fontId="0" fillId="0" borderId="198" xfId="0" applyBorder="1" applyAlignment="1">
      <alignment horizontal="left" vertical="top" wrapText="1"/>
    </xf>
    <xf numFmtId="0" fontId="13" fillId="0" borderId="205" xfId="32" applyNumberFormat="1" applyFont="1" applyBorder="1" applyAlignment="1">
      <alignment horizontal="left" vertical="top" wrapText="1"/>
    </xf>
    <xf numFmtId="167" fontId="0" fillId="0" borderId="206" xfId="0" applyBorder="1" applyAlignment="1">
      <alignment horizontal="left" vertical="top" wrapText="1"/>
    </xf>
    <xf numFmtId="49" fontId="5" fillId="0" borderId="199" xfId="33" applyNumberFormat="1" applyFont="1" applyBorder="1" applyAlignment="1">
      <alignment horizontal="left" vertical="top" wrapText="1"/>
    </xf>
    <xf numFmtId="167" fontId="0" fillId="0" borderId="147" xfId="0" applyBorder="1" applyAlignment="1">
      <alignment horizontal="left" vertical="top" wrapText="1"/>
    </xf>
    <xf numFmtId="167" fontId="0" fillId="0" borderId="200" xfId="0" applyBorder="1" applyAlignment="1">
      <alignment horizontal="left" vertical="top" wrapText="1"/>
    </xf>
    <xf numFmtId="49" fontId="13" fillId="0" borderId="192" xfId="33" applyNumberFormat="1" applyFont="1" applyBorder="1" applyAlignment="1">
      <alignment horizontal="left" vertical="top" wrapText="1"/>
    </xf>
    <xf numFmtId="0" fontId="16" fillId="0" borderId="193" xfId="32" applyFont="1" applyBorder="1" applyAlignment="1">
      <alignment horizontal="left" vertical="top" wrapText="1"/>
    </xf>
    <xf numFmtId="0" fontId="16" fillId="0" borderId="194" xfId="32" applyFont="1" applyBorder="1" applyAlignment="1">
      <alignment horizontal="left" vertical="top" wrapText="1"/>
    </xf>
    <xf numFmtId="0" fontId="8" fillId="0" borderId="123" xfId="32" applyFont="1" applyBorder="1" applyAlignment="1">
      <alignment horizontal="left" vertical="top" wrapText="1"/>
    </xf>
    <xf numFmtId="167" fontId="4" fillId="0" borderId="198" xfId="0" applyFont="1" applyBorder="1" applyAlignment="1">
      <alignment horizontal="left" vertical="top" wrapText="1"/>
    </xf>
    <xf numFmtId="0" fontId="13" fillId="0" borderId="15" xfId="5" applyNumberFormat="1" applyFont="1" applyFill="1" applyBorder="1" applyAlignment="1" applyProtection="1">
      <alignment horizontal="left" vertical="top" wrapText="1"/>
    </xf>
    <xf numFmtId="0" fontId="13" fillId="0" borderId="16" xfId="5" applyNumberFormat="1" applyFont="1" applyFill="1" applyBorder="1" applyAlignment="1" applyProtection="1">
      <alignment horizontal="left" vertical="top" wrapText="1"/>
    </xf>
    <xf numFmtId="49" fontId="13" fillId="0" borderId="27" xfId="5" applyNumberFormat="1" applyFont="1" applyFill="1" applyBorder="1" applyAlignment="1" applyProtection="1">
      <alignment horizontal="left" vertical="top" wrapText="1"/>
    </xf>
    <xf numFmtId="0" fontId="13" fillId="0" borderId="52" xfId="5" applyNumberFormat="1" applyFont="1" applyFill="1" applyBorder="1" applyAlignment="1" applyProtection="1">
      <alignment horizontal="left" vertical="top" wrapText="1"/>
    </xf>
    <xf numFmtId="0" fontId="13" fillId="0" borderId="24" xfId="5" applyNumberFormat="1" applyFont="1" applyFill="1" applyBorder="1" applyAlignment="1" applyProtection="1">
      <alignment horizontal="left" vertical="top" wrapText="1"/>
    </xf>
    <xf numFmtId="0" fontId="13" fillId="0" borderId="27" xfId="5" applyNumberFormat="1" applyFont="1" applyFill="1" applyBorder="1" applyAlignment="1" applyProtection="1">
      <alignment horizontal="left" vertical="top" wrapText="1"/>
    </xf>
    <xf numFmtId="0" fontId="13" fillId="0" borderId="35" xfId="5" applyNumberFormat="1" applyFont="1" applyFill="1" applyBorder="1" applyAlignment="1" applyProtection="1">
      <alignment horizontal="left" vertical="top" wrapText="1"/>
    </xf>
    <xf numFmtId="0" fontId="13" fillId="0" borderId="73" xfId="5" applyNumberFormat="1" applyFont="1" applyFill="1" applyBorder="1" applyAlignment="1" applyProtection="1">
      <alignment horizontal="left" vertical="top" wrapText="1"/>
    </xf>
    <xf numFmtId="0" fontId="13" fillId="0" borderId="26" xfId="5" applyNumberFormat="1" applyFont="1" applyFill="1" applyBorder="1" applyAlignment="1" applyProtection="1">
      <alignment horizontal="left" vertical="top" wrapText="1"/>
    </xf>
    <xf numFmtId="0" fontId="7" fillId="3" borderId="0" xfId="10" applyFont="1" applyFill="1" applyBorder="1" applyAlignment="1">
      <alignment horizontal="left" vertical="center"/>
    </xf>
    <xf numFmtId="0" fontId="10" fillId="15" borderId="0" xfId="2" applyFont="1" applyFill="1" applyAlignment="1" applyProtection="1">
      <alignment horizontal="center" vertical="center" wrapText="1"/>
    </xf>
    <xf numFmtId="0" fontId="82" fillId="4" borderId="32" xfId="10" applyFont="1" applyFill="1" applyBorder="1" applyAlignment="1">
      <alignment horizontal="center" vertical="center" wrapText="1"/>
    </xf>
    <xf numFmtId="0" fontId="82" fillId="4" borderId="46" xfId="10" applyFont="1" applyFill="1" applyBorder="1" applyAlignment="1">
      <alignment horizontal="center" vertical="center" wrapText="1"/>
    </xf>
    <xf numFmtId="0" fontId="82" fillId="4" borderId="29" xfId="10" applyFont="1" applyFill="1" applyBorder="1" applyAlignment="1">
      <alignment horizontal="center" vertical="center" wrapText="1"/>
    </xf>
    <xf numFmtId="0" fontId="82" fillId="4" borderId="30" xfId="10" applyFont="1" applyFill="1" applyBorder="1" applyAlignment="1">
      <alignment horizontal="center" vertical="center" wrapText="1"/>
    </xf>
    <xf numFmtId="0" fontId="82" fillId="4" borderId="9" xfId="10" applyFont="1" applyFill="1" applyBorder="1" applyAlignment="1">
      <alignment horizontal="center" vertical="center" wrapText="1"/>
    </xf>
    <xf numFmtId="0" fontId="82" fillId="4" borderId="10" xfId="10" applyFont="1" applyFill="1" applyBorder="1" applyAlignment="1">
      <alignment horizontal="center" vertical="center" wrapText="1"/>
    </xf>
    <xf numFmtId="0" fontId="5" fillId="4" borderId="1" xfId="3" applyNumberFormat="1" applyFont="1" applyFill="1" applyBorder="1" applyAlignment="1" applyProtection="1">
      <alignment horizontal="left" vertical="center"/>
    </xf>
    <xf numFmtId="0" fontId="5" fillId="4" borderId="5" xfId="3" applyNumberFormat="1" applyFont="1" applyFill="1" applyBorder="1" applyAlignment="1" applyProtection="1">
      <alignment horizontal="left" vertical="center"/>
    </xf>
    <xf numFmtId="0" fontId="5" fillId="4" borderId="6" xfId="3" applyNumberFormat="1" applyFont="1" applyFill="1" applyBorder="1" applyAlignment="1" applyProtection="1">
      <alignment horizontal="left" vertical="center"/>
    </xf>
    <xf numFmtId="49" fontId="13" fillId="0" borderId="1" xfId="3" applyNumberFormat="1" applyFont="1" applyFill="1" applyBorder="1" applyAlignment="1" applyProtection="1">
      <alignment horizontal="left" vertical="top" wrapText="1"/>
    </xf>
    <xf numFmtId="49" fontId="13" fillId="0" borderId="5" xfId="3" applyNumberFormat="1" applyFont="1" applyFill="1" applyBorder="1" applyAlignment="1" applyProtection="1">
      <alignment horizontal="left" vertical="top" wrapText="1"/>
    </xf>
    <xf numFmtId="49" fontId="13" fillId="0" borderId="6" xfId="3" applyNumberFormat="1" applyFont="1" applyFill="1" applyBorder="1" applyAlignment="1" applyProtection="1">
      <alignment horizontal="left" vertical="top" wrapText="1"/>
    </xf>
    <xf numFmtId="0" fontId="14" fillId="0" borderId="9" xfId="5" applyFont="1" applyFill="1" applyBorder="1" applyAlignment="1" applyProtection="1">
      <alignment horizontal="left" vertical="top"/>
    </xf>
    <xf numFmtId="0" fontId="14" fillId="0" borderId="10" xfId="5" applyFont="1" applyFill="1" applyBorder="1" applyAlignment="1" applyProtection="1">
      <alignment horizontal="left" vertical="top"/>
    </xf>
    <xf numFmtId="167" fontId="16" fillId="0" borderId="15" xfId="2735" applyFont="1" applyBorder="1" applyAlignment="1">
      <alignment horizontal="left" vertical="top" wrapText="1"/>
    </xf>
    <xf numFmtId="167" fontId="16" fillId="0" borderId="16" xfId="2735" applyFont="1" applyBorder="1" applyAlignment="1">
      <alignment horizontal="left" vertical="top" wrapText="1"/>
    </xf>
    <xf numFmtId="0" fontId="13" fillId="0" borderId="18" xfId="5" applyNumberFormat="1" applyFont="1" applyFill="1" applyBorder="1" applyAlignment="1" applyProtection="1">
      <alignment horizontal="left" vertical="top" wrapText="1"/>
    </xf>
    <xf numFmtId="0" fontId="13" fillId="0" borderId="19" xfId="5" applyNumberFormat="1" applyFont="1" applyFill="1" applyBorder="1" applyAlignment="1" applyProtection="1">
      <alignment horizontal="left" vertical="top" wrapText="1"/>
    </xf>
    <xf numFmtId="167" fontId="0" fillId="0" borderId="5" xfId="0" applyBorder="1" applyAlignment="1">
      <alignment horizontal="left" vertical="center"/>
    </xf>
    <xf numFmtId="167" fontId="0" fillId="0" borderId="6" xfId="0" applyBorder="1" applyAlignment="1">
      <alignment horizontal="left" vertical="center"/>
    </xf>
    <xf numFmtId="49" fontId="13" fillId="0" borderId="37" xfId="3" applyNumberFormat="1" applyFont="1" applyFill="1" applyBorder="1" applyAlignment="1" applyProtection="1">
      <alignment horizontal="left" vertical="top" wrapText="1"/>
    </xf>
    <xf numFmtId="167" fontId="4" fillId="0" borderId="39" xfId="0" applyFont="1" applyBorder="1" applyAlignment="1">
      <alignment horizontal="left" vertical="top" wrapText="1"/>
    </xf>
    <xf numFmtId="167" fontId="4" fillId="0" borderId="59" xfId="0" applyFont="1" applyBorder="1" applyAlignment="1">
      <alignment horizontal="left" vertical="top" wrapText="1"/>
    </xf>
    <xf numFmtId="0" fontId="14" fillId="0" borderId="9" xfId="5" applyFont="1" applyFill="1" applyBorder="1" applyAlignment="1" applyProtection="1">
      <alignment horizontal="left" vertical="center"/>
    </xf>
    <xf numFmtId="167" fontId="0" fillId="0" borderId="9" xfId="0" applyBorder="1" applyAlignment="1">
      <alignment horizontal="left" vertical="center"/>
    </xf>
    <xf numFmtId="167" fontId="0" fillId="0" borderId="10" xfId="0" applyBorder="1" applyAlignment="1">
      <alignment horizontal="left" vertical="center"/>
    </xf>
    <xf numFmtId="0" fontId="13" fillId="2" borderId="31" xfId="3" applyNumberFormat="1" applyFont="1" applyFill="1" applyBorder="1" applyAlignment="1" applyProtection="1">
      <alignment horizontal="left" vertical="top" wrapText="1"/>
    </xf>
    <xf numFmtId="167" fontId="0" fillId="0" borderId="20" xfId="0" applyBorder="1" applyAlignment="1">
      <alignment horizontal="left" vertical="top" wrapText="1"/>
    </xf>
    <xf numFmtId="0" fontId="8" fillId="4" borderId="1" xfId="2" applyFont="1" applyFill="1" applyBorder="1" applyAlignment="1">
      <alignment horizontal="left" vertical="center"/>
    </xf>
    <xf numFmtId="0" fontId="8" fillId="4" borderId="2" xfId="2" applyFont="1" applyFill="1" applyBorder="1" applyAlignment="1">
      <alignment horizontal="left" vertical="center"/>
    </xf>
    <xf numFmtId="0" fontId="8" fillId="4" borderId="5" xfId="2" applyFont="1" applyFill="1" applyBorder="1" applyAlignment="1">
      <alignment horizontal="left" vertical="center"/>
    </xf>
    <xf numFmtId="0" fontId="8" fillId="4" borderId="6" xfId="2" applyFont="1" applyFill="1" applyBorder="1" applyAlignment="1">
      <alignment horizontal="left" vertical="center"/>
    </xf>
    <xf numFmtId="0" fontId="11" fillId="4" borderId="1" xfId="2" applyFont="1" applyFill="1" applyBorder="1" applyAlignment="1">
      <alignment horizontal="center" vertical="center"/>
    </xf>
    <xf numFmtId="0" fontId="11" fillId="4" borderId="5" xfId="2" applyFont="1" applyFill="1" applyBorder="1" applyAlignment="1">
      <alignment horizontal="center" vertical="center"/>
    </xf>
    <xf numFmtId="0" fontId="11" fillId="4" borderId="6" xfId="2" applyFont="1" applyFill="1" applyBorder="1" applyAlignment="1">
      <alignment horizontal="center" vertical="center"/>
    </xf>
    <xf numFmtId="49" fontId="13" fillId="0" borderId="52" xfId="5" applyNumberFormat="1" applyFont="1" applyFill="1" applyBorder="1" applyAlignment="1" applyProtection="1">
      <alignment horizontal="left" vertical="top" wrapText="1"/>
    </xf>
    <xf numFmtId="49" fontId="13" fillId="0" borderId="24" xfId="5" applyNumberFormat="1" applyFont="1" applyFill="1" applyBorder="1" applyAlignment="1" applyProtection="1">
      <alignment horizontal="left" vertical="top" wrapText="1"/>
    </xf>
    <xf numFmtId="49" fontId="13" fillId="2" borderId="35" xfId="5" applyNumberFormat="1" applyFont="1" applyFill="1" applyBorder="1" applyAlignment="1" applyProtection="1">
      <alignment horizontal="left" vertical="top" wrapText="1"/>
    </xf>
    <xf numFmtId="49" fontId="13" fillId="2" borderId="73" xfId="5" applyNumberFormat="1" applyFont="1" applyFill="1" applyBorder="1" applyAlignment="1" applyProtection="1">
      <alignment horizontal="left" vertical="top" wrapText="1"/>
    </xf>
    <xf numFmtId="49" fontId="13" fillId="2" borderId="26" xfId="5" applyNumberFormat="1" applyFont="1" applyFill="1" applyBorder="1" applyAlignment="1" applyProtection="1">
      <alignment horizontal="left" vertical="top" wrapText="1"/>
    </xf>
    <xf numFmtId="49" fontId="13" fillId="0" borderId="55" xfId="5" applyNumberFormat="1" applyFont="1" applyFill="1" applyBorder="1" applyAlignment="1" applyProtection="1">
      <alignment horizontal="left" vertical="top" wrapText="1"/>
    </xf>
    <xf numFmtId="49" fontId="13" fillId="0" borderId="57" xfId="5" applyNumberFormat="1" applyFont="1" applyFill="1" applyBorder="1" applyAlignment="1" applyProtection="1">
      <alignment horizontal="left" vertical="top" wrapText="1"/>
    </xf>
    <xf numFmtId="49" fontId="13" fillId="0" borderId="58" xfId="5" applyNumberFormat="1" applyFont="1" applyFill="1" applyBorder="1" applyAlignment="1" applyProtection="1">
      <alignment horizontal="left" vertical="top" wrapText="1"/>
    </xf>
    <xf numFmtId="167" fontId="0" fillId="0" borderId="52" xfId="0" applyBorder="1" applyAlignment="1">
      <alignment horizontal="left" vertical="top" wrapText="1"/>
    </xf>
    <xf numFmtId="167" fontId="0" fillId="0" borderId="24" xfId="0" applyBorder="1" applyAlignment="1">
      <alignment horizontal="left" vertical="top" wrapText="1"/>
    </xf>
    <xf numFmtId="0" fontId="14" fillId="0" borderId="30" xfId="5" applyFont="1" applyFill="1" applyBorder="1" applyAlignment="1" applyProtection="1">
      <alignment horizontal="left" vertical="top"/>
    </xf>
    <xf numFmtId="0" fontId="14" fillId="0" borderId="46" xfId="5" applyFont="1" applyFill="1" applyBorder="1" applyAlignment="1" applyProtection="1">
      <alignment horizontal="left" vertical="top"/>
    </xf>
    <xf numFmtId="0" fontId="14" fillId="0" borderId="23" xfId="5" applyFont="1" applyFill="1" applyBorder="1" applyAlignment="1" applyProtection="1">
      <alignment horizontal="left" vertical="top"/>
    </xf>
    <xf numFmtId="0" fontId="8" fillId="4" borderId="1" xfId="3" applyFont="1" applyFill="1" applyBorder="1" applyAlignment="1">
      <alignment horizontal="left" vertical="center"/>
    </xf>
    <xf numFmtId="0" fontId="8" fillId="4" borderId="2" xfId="3" applyFont="1" applyFill="1" applyBorder="1" applyAlignment="1">
      <alignment horizontal="left" vertical="center"/>
    </xf>
    <xf numFmtId="0" fontId="8" fillId="4" borderId="5" xfId="3" applyFont="1" applyFill="1" applyBorder="1" applyAlignment="1">
      <alignment horizontal="left" vertical="center"/>
    </xf>
    <xf numFmtId="0" fontId="8" fillId="4" borderId="6" xfId="3" applyFont="1" applyFill="1" applyBorder="1" applyAlignment="1">
      <alignment horizontal="left" vertical="center"/>
    </xf>
    <xf numFmtId="0" fontId="11" fillId="4" borderId="1" xfId="3" applyFont="1" applyFill="1" applyBorder="1" applyAlignment="1">
      <alignment horizontal="center" vertical="center"/>
    </xf>
    <xf numFmtId="0" fontId="11" fillId="4" borderId="5" xfId="3" applyFont="1" applyFill="1" applyBorder="1" applyAlignment="1">
      <alignment horizontal="center" vertical="center"/>
    </xf>
    <xf numFmtId="0" fontId="11" fillId="4" borderId="6" xfId="3" applyFont="1" applyFill="1" applyBorder="1" applyAlignment="1">
      <alignment horizontal="center" vertical="center"/>
    </xf>
    <xf numFmtId="0" fontId="7" fillId="3" borderId="0" xfId="3" applyFont="1" applyFill="1" applyBorder="1" applyAlignment="1">
      <alignment horizontal="left" vertical="center"/>
    </xf>
    <xf numFmtId="49" fontId="13" fillId="0" borderId="35" xfId="5" applyNumberFormat="1" applyFont="1" applyFill="1" applyBorder="1" applyAlignment="1" applyProtection="1">
      <alignment horizontal="left" vertical="top" wrapText="1"/>
    </xf>
    <xf numFmtId="49" fontId="13" fillId="0" borderId="73" xfId="5" applyNumberFormat="1" applyFont="1" applyFill="1" applyBorder="1" applyAlignment="1" applyProtection="1">
      <alignment horizontal="left" vertical="top" wrapText="1"/>
    </xf>
    <xf numFmtId="49" fontId="13" fillId="0" borderId="26" xfId="5" applyNumberFormat="1" applyFont="1" applyFill="1" applyBorder="1" applyAlignment="1" applyProtection="1">
      <alignment horizontal="left" vertical="top" wrapText="1"/>
    </xf>
    <xf numFmtId="0" fontId="4" fillId="0" borderId="27" xfId="12" applyFont="1" applyBorder="1" applyAlignment="1">
      <alignment horizontal="left" vertical="center"/>
    </xf>
    <xf numFmtId="0" fontId="4" fillId="0" borderId="52" xfId="12" applyFont="1" applyBorder="1" applyAlignment="1">
      <alignment horizontal="left" vertical="center"/>
    </xf>
    <xf numFmtId="0" fontId="4" fillId="0" borderId="24" xfId="12" applyFont="1" applyBorder="1" applyAlignment="1">
      <alignment horizontal="left" vertical="center"/>
    </xf>
    <xf numFmtId="0" fontId="4" fillId="0" borderId="27" xfId="12" applyFont="1" applyBorder="1" applyAlignment="1">
      <alignment vertical="center"/>
    </xf>
    <xf numFmtId="167" fontId="0" fillId="0" borderId="52" xfId="0" applyBorder="1" applyAlignment="1"/>
    <xf numFmtId="167" fontId="0" fillId="0" borderId="24" xfId="0" applyBorder="1" applyAlignment="1"/>
    <xf numFmtId="0" fontId="8" fillId="4" borderId="1" xfId="12" applyFont="1" applyFill="1" applyBorder="1" applyAlignment="1">
      <alignment horizontal="left" vertical="center"/>
    </xf>
    <xf numFmtId="0" fontId="8" fillId="4" borderId="2" xfId="12" applyFont="1" applyFill="1" applyBorder="1" applyAlignment="1">
      <alignment horizontal="left" vertical="center"/>
    </xf>
    <xf numFmtId="0" fontId="9" fillId="4" borderId="1" xfId="3" applyFont="1" applyFill="1" applyBorder="1" applyAlignment="1">
      <alignment horizontal="center" vertical="center" wrapText="1"/>
    </xf>
    <xf numFmtId="0" fontId="9" fillId="4" borderId="5" xfId="3" applyFont="1" applyFill="1" applyBorder="1" applyAlignment="1">
      <alignment horizontal="center" vertical="center" wrapText="1"/>
    </xf>
    <xf numFmtId="0" fontId="9" fillId="4" borderId="6" xfId="3" applyFont="1" applyFill="1" applyBorder="1" applyAlignment="1">
      <alignment horizontal="center" vertical="center" wrapText="1"/>
    </xf>
    <xf numFmtId="0" fontId="7" fillId="3" borderId="0" xfId="12" applyFont="1" applyFill="1" applyBorder="1" applyAlignment="1">
      <alignment horizontal="left" vertical="center"/>
    </xf>
    <xf numFmtId="49" fontId="13" fillId="2" borderId="27" xfId="5" applyNumberFormat="1" applyFont="1" applyFill="1" applyBorder="1" applyAlignment="1" applyProtection="1">
      <alignment horizontal="left" vertical="top" wrapText="1"/>
    </xf>
    <xf numFmtId="49" fontId="13" fillId="2" borderId="52" xfId="5" applyNumberFormat="1" applyFont="1" applyFill="1" applyBorder="1" applyAlignment="1" applyProtection="1">
      <alignment horizontal="left" vertical="top" wrapText="1"/>
    </xf>
    <xf numFmtId="49" fontId="13" fillId="2" borderId="24" xfId="5" applyNumberFormat="1" applyFont="1" applyFill="1" applyBorder="1" applyAlignment="1" applyProtection="1">
      <alignment horizontal="left" vertical="top" wrapText="1"/>
    </xf>
    <xf numFmtId="0" fontId="8" fillId="4" borderId="1" xfId="3" applyFont="1" applyFill="1" applyBorder="1" applyAlignment="1" applyProtection="1">
      <alignment horizontal="center" vertical="center"/>
    </xf>
    <xf numFmtId="0" fontId="1" fillId="0" borderId="5" xfId="3" applyBorder="1" applyAlignment="1">
      <alignment horizontal="center" vertical="center"/>
    </xf>
    <xf numFmtId="0" fontId="1" fillId="0" borderId="6" xfId="3" applyBorder="1" applyAlignment="1">
      <alignment horizontal="center" vertical="center"/>
    </xf>
    <xf numFmtId="0" fontId="8" fillId="4" borderId="7" xfId="3" applyFont="1" applyFill="1" applyBorder="1" applyAlignment="1" applyProtection="1">
      <alignment horizontal="left" vertical="center"/>
    </xf>
    <xf numFmtId="0" fontId="8" fillId="4" borderId="3" xfId="3" applyFont="1" applyFill="1" applyBorder="1" applyAlignment="1" applyProtection="1">
      <alignment horizontal="left" vertical="center"/>
    </xf>
    <xf numFmtId="0" fontId="8" fillId="4" borderId="1" xfId="3" applyFont="1" applyFill="1" applyBorder="1" applyAlignment="1" applyProtection="1">
      <alignment horizontal="left" vertical="center"/>
    </xf>
    <xf numFmtId="0" fontId="8" fillId="4" borderId="5" xfId="3" applyFont="1" applyFill="1" applyBorder="1" applyAlignment="1" applyProtection="1">
      <alignment horizontal="left" vertical="center"/>
    </xf>
    <xf numFmtId="0" fontId="8" fillId="4" borderId="6" xfId="3" applyFont="1" applyFill="1" applyBorder="1" applyAlignment="1" applyProtection="1">
      <alignment horizontal="left" vertical="center"/>
    </xf>
    <xf numFmtId="0" fontId="9" fillId="4" borderId="1" xfId="3" applyFont="1" applyFill="1" applyBorder="1" applyAlignment="1" applyProtection="1">
      <alignment horizontal="center" vertical="center" wrapText="1"/>
    </xf>
    <xf numFmtId="0" fontId="9" fillId="4" borderId="5" xfId="3" applyFont="1" applyFill="1" applyBorder="1" applyAlignment="1" applyProtection="1">
      <alignment horizontal="center" vertical="center" wrapText="1"/>
    </xf>
    <xf numFmtId="0" fontId="9" fillId="4" borderId="6" xfId="3" applyFont="1" applyFill="1" applyBorder="1" applyAlignment="1" applyProtection="1">
      <alignment horizontal="center" vertical="center" wrapText="1"/>
    </xf>
    <xf numFmtId="0" fontId="13" fillId="0" borderId="15" xfId="5" applyFont="1" applyFill="1" applyBorder="1" applyAlignment="1" applyProtection="1">
      <alignment horizontal="left" vertical="top" wrapText="1"/>
    </xf>
    <xf numFmtId="0" fontId="13" fillId="0" borderId="16" xfId="5" applyFont="1" applyFill="1" applyBorder="1" applyAlignment="1" applyProtection="1">
      <alignment horizontal="left" vertical="top" wrapText="1"/>
    </xf>
    <xf numFmtId="0" fontId="13" fillId="0" borderId="1" xfId="3" applyNumberFormat="1" applyFont="1" applyFill="1" applyBorder="1" applyAlignment="1" applyProtection="1">
      <alignment horizontal="left" vertical="top" wrapText="1"/>
    </xf>
    <xf numFmtId="0" fontId="13" fillId="0" borderId="5" xfId="3" applyNumberFormat="1" applyFont="1" applyFill="1" applyBorder="1" applyAlignment="1" applyProtection="1">
      <alignment horizontal="left" vertical="top" wrapText="1"/>
    </xf>
    <xf numFmtId="0" fontId="13" fillId="0" borderId="6" xfId="3" applyNumberFormat="1" applyFont="1" applyFill="1" applyBorder="1" applyAlignment="1" applyProtection="1">
      <alignment horizontal="left" vertical="top" wrapText="1"/>
    </xf>
    <xf numFmtId="0" fontId="8" fillId="4" borderId="5" xfId="3" applyFont="1" applyFill="1" applyBorder="1" applyAlignment="1" applyProtection="1">
      <alignment horizontal="center" vertical="center"/>
    </xf>
    <xf numFmtId="0" fontId="8" fillId="4" borderId="6" xfId="3" applyFont="1" applyFill="1" applyBorder="1" applyAlignment="1" applyProtection="1">
      <alignment horizontal="center" vertical="center"/>
    </xf>
    <xf numFmtId="49" fontId="13" fillId="0" borderId="15" xfId="5" applyNumberFormat="1" applyFont="1" applyFill="1" applyBorder="1" applyAlignment="1" applyProtection="1">
      <alignment horizontal="left" vertical="top" wrapText="1"/>
    </xf>
    <xf numFmtId="49" fontId="13" fillId="0" borderId="16" xfId="5" applyNumberFormat="1" applyFont="1" applyFill="1" applyBorder="1" applyAlignment="1" applyProtection="1">
      <alignment horizontal="left" vertical="top" wrapText="1"/>
    </xf>
    <xf numFmtId="0" fontId="7" fillId="3" borderId="0" xfId="2" applyFont="1" applyFill="1" applyBorder="1" applyAlignment="1">
      <alignment horizontal="left" vertical="center"/>
    </xf>
    <xf numFmtId="0" fontId="10" fillId="15" borderId="0" xfId="2" applyFont="1" applyFill="1" applyAlignment="1" applyProtection="1">
      <alignment horizontal="left" vertical="center" wrapText="1"/>
    </xf>
    <xf numFmtId="0" fontId="8" fillId="4" borderId="1" xfId="17" applyFont="1" applyFill="1" applyBorder="1" applyAlignment="1" applyProtection="1">
      <alignment horizontal="left" vertical="center"/>
    </xf>
    <xf numFmtId="0" fontId="8" fillId="4" borderId="5" xfId="17" applyFont="1" applyFill="1" applyBorder="1" applyAlignment="1" applyProtection="1">
      <alignment horizontal="left" vertical="center"/>
    </xf>
    <xf numFmtId="0" fontId="8" fillId="4" borderId="6" xfId="17" applyFont="1" applyFill="1" applyBorder="1" applyAlignment="1" applyProtection="1">
      <alignment horizontal="left" vertical="center"/>
    </xf>
    <xf numFmtId="0" fontId="9" fillId="4" borderId="1" xfId="17" applyFont="1" applyFill="1" applyBorder="1" applyAlignment="1">
      <alignment horizontal="center" vertical="center" wrapText="1"/>
    </xf>
    <xf numFmtId="0" fontId="9" fillId="4" borderId="5" xfId="17" applyFont="1" applyFill="1" applyBorder="1" applyAlignment="1">
      <alignment horizontal="center" vertical="center" wrapText="1"/>
    </xf>
    <xf numFmtId="0" fontId="9" fillId="4" borderId="6" xfId="17" applyFont="1" applyFill="1" applyBorder="1" applyAlignment="1">
      <alignment horizontal="center" vertical="center" wrapText="1"/>
    </xf>
    <xf numFmtId="0" fontId="8" fillId="4" borderId="1" xfId="3" applyFont="1" applyFill="1" applyBorder="1" applyAlignment="1" applyProtection="1">
      <alignment horizontal="center" vertical="center" wrapText="1"/>
    </xf>
    <xf numFmtId="0" fontId="8" fillId="4" borderId="5" xfId="3" applyFont="1" applyFill="1" applyBorder="1" applyAlignment="1" applyProtection="1">
      <alignment horizontal="center" vertical="center" wrapText="1"/>
    </xf>
    <xf numFmtId="0" fontId="8" fillId="4" borderId="6" xfId="3" applyFont="1" applyFill="1" applyBorder="1" applyAlignment="1" applyProtection="1">
      <alignment horizontal="center" vertical="center" wrapText="1"/>
    </xf>
    <xf numFmtId="0" fontId="8" fillId="4" borderId="28" xfId="5" applyFont="1" applyFill="1" applyBorder="1" applyAlignment="1" applyProtection="1">
      <alignment horizontal="left" vertical="center"/>
    </xf>
    <xf numFmtId="0" fontId="8" fillId="4" borderId="70" xfId="5" applyFont="1" applyFill="1" applyBorder="1" applyAlignment="1" applyProtection="1">
      <alignment horizontal="left" vertical="center"/>
    </xf>
    <xf numFmtId="0" fontId="8" fillId="4" borderId="37" xfId="5" applyFont="1" applyFill="1" applyBorder="1" applyAlignment="1" applyProtection="1">
      <alignment horizontal="left" vertical="center"/>
    </xf>
    <xf numFmtId="0" fontId="8" fillId="4" borderId="56" xfId="5" applyFont="1" applyFill="1" applyBorder="1" applyAlignment="1" applyProtection="1">
      <alignment horizontal="left" vertical="center"/>
    </xf>
    <xf numFmtId="0" fontId="8" fillId="4" borderId="69" xfId="3" applyFont="1" applyFill="1" applyBorder="1" applyAlignment="1" applyProtection="1">
      <alignment horizontal="center" vertical="center" wrapText="1"/>
    </xf>
    <xf numFmtId="0" fontId="21" fillId="0" borderId="34" xfId="25" applyBorder="1" applyAlignment="1">
      <alignment horizontal="center" vertical="center" wrapText="1"/>
    </xf>
    <xf numFmtId="0" fontId="8" fillId="4" borderId="22" xfId="3" applyFont="1" applyFill="1" applyBorder="1" applyAlignment="1" applyProtection="1">
      <alignment horizontal="center" vertical="center" wrapText="1"/>
    </xf>
    <xf numFmtId="0" fontId="21" fillId="0" borderId="36" xfId="25" applyBorder="1" applyAlignment="1">
      <alignment horizontal="center" vertical="center" wrapText="1"/>
    </xf>
    <xf numFmtId="0" fontId="8" fillId="4" borderId="21" xfId="3" applyFont="1" applyFill="1" applyBorder="1" applyAlignment="1" applyProtection="1">
      <alignment horizontal="center" vertical="center" wrapText="1"/>
    </xf>
    <xf numFmtId="0" fontId="8" fillId="4" borderId="33" xfId="3" applyFont="1" applyFill="1" applyBorder="1" applyAlignment="1" applyProtection="1">
      <alignment horizontal="center" vertical="center" wrapText="1"/>
    </xf>
    <xf numFmtId="0" fontId="8" fillId="4" borderId="34" xfId="3" applyFont="1" applyFill="1" applyBorder="1" applyAlignment="1" applyProtection="1">
      <alignment horizontal="center" vertical="center" wrapText="1"/>
    </xf>
    <xf numFmtId="0" fontId="8" fillId="4" borderId="30" xfId="3" applyFont="1" applyFill="1" applyBorder="1" applyAlignment="1" applyProtection="1">
      <alignment horizontal="center" vertical="center" wrapText="1"/>
    </xf>
    <xf numFmtId="0" fontId="8" fillId="4" borderId="46" xfId="3" applyFont="1" applyFill="1" applyBorder="1" applyAlignment="1" applyProtection="1">
      <alignment horizontal="center" vertical="center" wrapText="1"/>
    </xf>
    <xf numFmtId="0" fontId="8" fillId="4" borderId="29" xfId="3" applyFont="1" applyFill="1" applyBorder="1" applyAlignment="1" applyProtection="1">
      <alignment horizontal="center" vertical="center" wrapText="1"/>
    </xf>
    <xf numFmtId="0" fontId="8" fillId="4" borderId="36" xfId="3" applyFont="1" applyFill="1" applyBorder="1" applyAlignment="1" applyProtection="1">
      <alignment horizontal="center" vertical="center" wrapText="1"/>
    </xf>
    <xf numFmtId="0" fontId="13" fillId="0" borderId="27" xfId="5" applyFont="1" applyFill="1" applyBorder="1" applyAlignment="1" applyProtection="1">
      <alignment horizontal="left" vertical="top" wrapText="1"/>
    </xf>
    <xf numFmtId="0" fontId="13" fillId="0" borderId="52" xfId="5" applyFont="1" applyFill="1" applyBorder="1" applyAlignment="1" applyProtection="1">
      <alignment horizontal="left" vertical="top" wrapText="1"/>
    </xf>
    <xf numFmtId="0" fontId="13" fillId="0" borderId="24" xfId="5" applyFont="1" applyFill="1" applyBorder="1" applyAlignment="1" applyProtection="1">
      <alignment horizontal="left" vertical="top" wrapText="1"/>
    </xf>
    <xf numFmtId="0" fontId="8" fillId="4" borderId="69" xfId="5" applyFont="1" applyFill="1" applyBorder="1" applyAlignment="1" applyProtection="1">
      <alignment horizontal="center" vertical="center" wrapText="1"/>
    </xf>
    <xf numFmtId="0" fontId="8" fillId="4" borderId="34" xfId="5" applyFont="1" applyFill="1" applyBorder="1" applyAlignment="1" applyProtection="1">
      <alignment horizontal="center" vertical="center" wrapText="1"/>
    </xf>
    <xf numFmtId="0" fontId="10" fillId="0" borderId="0" xfId="2" applyFont="1" applyFill="1" applyBorder="1" applyAlignment="1" applyProtection="1">
      <alignment horizontal="center" vertical="center" wrapText="1"/>
    </xf>
    <xf numFmtId="0" fontId="13" fillId="0" borderId="1" xfId="3" applyNumberFormat="1" applyFont="1" applyFill="1" applyBorder="1" applyAlignment="1" applyProtection="1">
      <alignment horizontal="left" vertical="center" wrapText="1"/>
    </xf>
    <xf numFmtId="0" fontId="13" fillId="0" borderId="5" xfId="3" applyNumberFormat="1" applyFont="1" applyFill="1" applyBorder="1" applyAlignment="1" applyProtection="1">
      <alignment horizontal="left" vertical="center" wrapText="1"/>
    </xf>
    <xf numFmtId="0" fontId="13" fillId="0" borderId="6" xfId="3" applyNumberFormat="1" applyFont="1" applyFill="1" applyBorder="1" applyAlignment="1" applyProtection="1">
      <alignment horizontal="left" vertical="center" wrapText="1"/>
    </xf>
  </cellXfs>
  <cellStyles count="19991">
    <cellStyle name="%" xfId="9270"/>
    <cellStyle name="% 2" xfId="14705"/>
    <cellStyle name="]_x000d__x000a_Zoomed=1_x000d__x000a_Row=0_x000d__x000a_Column=0_x000d__x000a_Height=0_x000d__x000a_Width=0_x000d__x000a_FontName=FoxFont_x000d__x000a_FontStyle=0_x000d__x000a_FontSize=9_x000d__x000a_PrtFontName=FoxPrin" xfId="6422"/>
    <cellStyle name="]_x000d__x000a_Zoomed=1_x000d__x000a_Row=0_x000d__x000a_Column=0_x000d__x000a_Height=0_x000d__x000a_Width=0_x000d__x000a_FontName=FoxFont_x000d__x000a_FontStyle=0_x000d__x000a_FontSize=9_x000d__x000a_PrtFontName=FoxPrin 2" xfId="5413"/>
    <cellStyle name="]_x000d__x000a_Zoomed=1_x000d__x000a_Row=0_x000d__x000a_Column=0_x000d__x000a_Height=0_x000d__x000a_Width=0_x000d__x000a_FontName=FoxFont_x000d__x000a_FontStyle=0_x000d__x000a_FontSize=9_x000d__x000a_PrtFontName=FoxPrin 3" xfId="9279"/>
    <cellStyle name="20% - Accent1 2" xfId="5397"/>
    <cellStyle name="20% - Accent1 2 2" xfId="9334"/>
    <cellStyle name="20% - Accent1 3" xfId="5493"/>
    <cellStyle name="20% - Accent1 3 2" xfId="5447"/>
    <cellStyle name="20% - Accent1 3 3" xfId="5481"/>
    <cellStyle name="20% - Accent1 3 3 2" xfId="5463"/>
    <cellStyle name="20% - Accent1 4" xfId="6374"/>
    <cellStyle name="20% - Accent1 5" xfId="9218"/>
    <cellStyle name="20% - Accent2 2" xfId="5462"/>
    <cellStyle name="20% - Accent2 2 2" xfId="9335"/>
    <cellStyle name="20% - Accent2 3" xfId="5367"/>
    <cellStyle name="20% - Accent2 3 2" xfId="5451"/>
    <cellStyle name="20% - Accent2 3 3" xfId="5395"/>
    <cellStyle name="20% - Accent2 3 3 2" xfId="5452"/>
    <cellStyle name="20% - Accent2 4" xfId="6377"/>
    <cellStyle name="20% - Accent2 5" xfId="9222"/>
    <cellStyle name="20% - Accent3 2" xfId="5385"/>
    <cellStyle name="20% - Accent3 2 2" xfId="9336"/>
    <cellStyle name="20% - Accent3 3" xfId="5376"/>
    <cellStyle name="20% - Accent3 3 2" xfId="5471"/>
    <cellStyle name="20% - Accent3 3 3" xfId="5495"/>
    <cellStyle name="20% - Accent3 3 3 2" xfId="5470"/>
    <cellStyle name="20% - Accent3 4" xfId="6380"/>
    <cellStyle name="20% - Accent3 5" xfId="9226"/>
    <cellStyle name="20% - Accent4 2" xfId="5456"/>
    <cellStyle name="20% - Accent4 2 2" xfId="9337"/>
    <cellStyle name="20% - Accent4 3" xfId="5430"/>
    <cellStyle name="20% - Accent4 3 2" xfId="5453"/>
    <cellStyle name="20% - Accent4 3 3" xfId="5498"/>
    <cellStyle name="20% - Accent4 3 3 2" xfId="5467"/>
    <cellStyle name="20% - Accent4 4" xfId="6383"/>
    <cellStyle name="20% - Accent4 5" xfId="9230"/>
    <cellStyle name="20% - Accent5 2" xfId="5378"/>
    <cellStyle name="20% - Accent5 2 2" xfId="9338"/>
    <cellStyle name="20% - Accent5 3" xfId="5487"/>
    <cellStyle name="20% - Accent5 3 2" xfId="5484"/>
    <cellStyle name="20% - Accent5 3 3" xfId="5393"/>
    <cellStyle name="20% - Accent5 3 3 2" xfId="5457"/>
    <cellStyle name="20% - Accent5 4" xfId="6386"/>
    <cellStyle name="20% - Accent5 5" xfId="9234"/>
    <cellStyle name="20% - Accent6 2" xfId="5455"/>
    <cellStyle name="20% - Accent6 2 2" xfId="9339"/>
    <cellStyle name="20% - Accent6 3" xfId="5379"/>
    <cellStyle name="20% - Accent6 3 2" xfId="5400"/>
    <cellStyle name="20% - Accent6 3 3" xfId="5383"/>
    <cellStyle name="20% - Accent6 3 3 2" xfId="5401"/>
    <cellStyle name="20% - Accent6 4" xfId="6389"/>
    <cellStyle name="20% - Accent6 5" xfId="9238"/>
    <cellStyle name="40% - Accent1 2" xfId="5409"/>
    <cellStyle name="40% - Accent1 2 2" xfId="9340"/>
    <cellStyle name="40% - Accent1 3" xfId="5485"/>
    <cellStyle name="40% - Accent1 3 2" xfId="5488"/>
    <cellStyle name="40% - Accent1 3 3" xfId="5489"/>
    <cellStyle name="40% - Accent1 3 3 2" xfId="5477"/>
    <cellStyle name="40% - Accent1 4" xfId="6375"/>
    <cellStyle name="40% - Accent1 5" xfId="9219"/>
    <cellStyle name="40% - Accent2 2" xfId="5403"/>
    <cellStyle name="40% - Accent2 2 2" xfId="9341"/>
    <cellStyle name="40% - Accent2 3" xfId="5494"/>
    <cellStyle name="40% - Accent2 3 2" xfId="5475"/>
    <cellStyle name="40% - Accent2 3 3" xfId="5491"/>
    <cellStyle name="40% - Accent2 3 3 2" xfId="5448"/>
    <cellStyle name="40% - Accent2 4" xfId="6378"/>
    <cellStyle name="40% - Accent2 5" xfId="9223"/>
    <cellStyle name="40% - Accent3 2" xfId="5392"/>
    <cellStyle name="40% - Accent3 2 2" xfId="9342"/>
    <cellStyle name="40% - Accent3 3" xfId="5483"/>
    <cellStyle name="40% - Accent3 3 2" xfId="5492"/>
    <cellStyle name="40% - Accent3 3 3" xfId="5468"/>
    <cellStyle name="40% - Accent3 3 3 2" xfId="5461"/>
    <cellStyle name="40% - Accent3 4" xfId="6381"/>
    <cellStyle name="40% - Accent3 5" xfId="9227"/>
    <cellStyle name="40% - Accent4 2" xfId="5402"/>
    <cellStyle name="40% - Accent4 2 2" xfId="9343"/>
    <cellStyle name="40% - Accent4 3" xfId="5399"/>
    <cellStyle name="40% - Accent4 3 2" xfId="5496"/>
    <cellStyle name="40% - Accent4 3 3" xfId="5482"/>
    <cellStyle name="40% - Accent4 3 3 2" xfId="5381"/>
    <cellStyle name="40% - Accent4 4" xfId="6384"/>
    <cellStyle name="40% - Accent4 5" xfId="9231"/>
    <cellStyle name="40% - Accent5 2" xfId="5446"/>
    <cellStyle name="40% - Accent5 2 2" xfId="9344"/>
    <cellStyle name="40% - Accent5 3" xfId="5454"/>
    <cellStyle name="40% - Accent5 3 2" xfId="5372"/>
    <cellStyle name="40% - Accent5 3 3" xfId="5366"/>
    <cellStyle name="40% - Accent5 3 3 2" xfId="5497"/>
    <cellStyle name="40% - Accent5 4" xfId="6387"/>
    <cellStyle name="40% - Accent5 5" xfId="9235"/>
    <cellStyle name="40% - Accent6 2" xfId="5449"/>
    <cellStyle name="40% - Accent6 2 2" xfId="9345"/>
    <cellStyle name="40% - Accent6 3" xfId="5389"/>
    <cellStyle name="40% - Accent6 3 2" xfId="5479"/>
    <cellStyle name="40% - Accent6 3 3" xfId="5375"/>
    <cellStyle name="40% - Accent6 3 3 2" xfId="5368"/>
    <cellStyle name="40% - Accent6 4" xfId="6390"/>
    <cellStyle name="40% - Accent6 5" xfId="9239"/>
    <cellStyle name="60% - Accent1 2" xfId="5386"/>
    <cellStyle name="60% - Accent1 2 2" xfId="5480"/>
    <cellStyle name="60% - Accent1 2 2 2" xfId="5387"/>
    <cellStyle name="60% - Accent1 2 2 3" xfId="5391"/>
    <cellStyle name="60% - Accent1 2 2 4" xfId="5407"/>
    <cellStyle name="60% - Accent1 2 3" xfId="5371"/>
    <cellStyle name="60% - Accent1 2 4" xfId="5472"/>
    <cellStyle name="60% - Accent1 2 5" xfId="6400"/>
    <cellStyle name="60% - Accent1 2 6" xfId="9346"/>
    <cellStyle name="60% - Accent1 3" xfId="5499"/>
    <cellStyle name="60% - Accent1 3 2" xfId="5500"/>
    <cellStyle name="60% - Accent1 3 3" xfId="5501"/>
    <cellStyle name="60% - Accent1 3 4" xfId="5502"/>
    <cellStyle name="60% - Accent1 4" xfId="5503"/>
    <cellStyle name="60% - Accent1 4 2" xfId="5504"/>
    <cellStyle name="60% - Accent1 4 3" xfId="5505"/>
    <cellStyle name="60% - Accent1 5" xfId="9220"/>
    <cellStyle name="60% - Accent2 2" xfId="5506"/>
    <cellStyle name="60% - Accent2 2 2" xfId="6401"/>
    <cellStyle name="60% - Accent2 2 3" xfId="9347"/>
    <cellStyle name="60% - Accent2 3" xfId="5507"/>
    <cellStyle name="60% - Accent2 3 2" xfId="5508"/>
    <cellStyle name="60% - Accent2 3 3" xfId="5509"/>
    <cellStyle name="60% - Accent2 4" xfId="9224"/>
    <cellStyle name="60% - Accent3 2" xfId="5510"/>
    <cellStyle name="60% - Accent3 2 2" xfId="6402"/>
    <cellStyle name="60% - Accent3 2 3" xfId="9348"/>
    <cellStyle name="60% - Accent3 3" xfId="5511"/>
    <cellStyle name="60% - Accent3 3 2" xfId="5512"/>
    <cellStyle name="60% - Accent3 3 3" xfId="5513"/>
    <cellStyle name="60% - Accent3 4" xfId="9228"/>
    <cellStyle name="60% - Accent4 2" xfId="5514"/>
    <cellStyle name="60% - Accent4 2 2" xfId="6403"/>
    <cellStyle name="60% - Accent4 2 3" xfId="9349"/>
    <cellStyle name="60% - Accent4 3" xfId="5515"/>
    <cellStyle name="60% - Accent4 3 2" xfId="5516"/>
    <cellStyle name="60% - Accent4 3 3" xfId="5517"/>
    <cellStyle name="60% - Accent4 4" xfId="9232"/>
    <cellStyle name="60% - Accent5 2" xfId="5518"/>
    <cellStyle name="60% - Accent5 2 2" xfId="6404"/>
    <cellStyle name="60% - Accent5 2 3" xfId="9350"/>
    <cellStyle name="60% - Accent5 3" xfId="5519"/>
    <cellStyle name="60% - Accent5 3 2" xfId="5520"/>
    <cellStyle name="60% - Accent5 3 3" xfId="5521"/>
    <cellStyle name="60% - Accent5 4" xfId="9236"/>
    <cellStyle name="60% - Accent6 2" xfId="5522"/>
    <cellStyle name="60% - Accent6 2 2" xfId="6405"/>
    <cellStyle name="60% - Accent6 2 3" xfId="9351"/>
    <cellStyle name="60% - Accent6 3" xfId="5523"/>
    <cellStyle name="60% - Accent6 3 2" xfId="5524"/>
    <cellStyle name="60% - Accent6 3 3" xfId="5525"/>
    <cellStyle name="60% - Accent6 4" xfId="9240"/>
    <cellStyle name="Accent1 2" xfId="5526"/>
    <cellStyle name="Accent1 2 2" xfId="9352"/>
    <cellStyle name="Accent1 3" xfId="5527"/>
    <cellStyle name="Accent1 3 2" xfId="5528"/>
    <cellStyle name="Accent1 3 3" xfId="5529"/>
    <cellStyle name="Accent1 4" xfId="6373"/>
    <cellStyle name="Accent1 5" xfId="9217"/>
    <cellStyle name="Accent2 2" xfId="5530"/>
    <cellStyle name="Accent2 2 2" xfId="9353"/>
    <cellStyle name="Accent2 3" xfId="5531"/>
    <cellStyle name="Accent2 3 2" xfId="5532"/>
    <cellStyle name="Accent2 3 3" xfId="5533"/>
    <cellStyle name="Accent2 4" xfId="6376"/>
    <cellStyle name="Accent2 5" xfId="9221"/>
    <cellStyle name="Accent3 2" xfId="5534"/>
    <cellStyle name="Accent3 2 2" xfId="9354"/>
    <cellStyle name="Accent3 3" xfId="5535"/>
    <cellStyle name="Accent3 3 2" xfId="5536"/>
    <cellStyle name="Accent3 3 3" xfId="5537"/>
    <cellStyle name="Accent3 4" xfId="6379"/>
    <cellStyle name="Accent3 5" xfId="9225"/>
    <cellStyle name="Accent4 2" xfId="5538"/>
    <cellStyle name="Accent4 2 2" xfId="9355"/>
    <cellStyle name="Accent4 3" xfId="5539"/>
    <cellStyle name="Accent4 3 2" xfId="5540"/>
    <cellStyle name="Accent4 3 3" xfId="5541"/>
    <cellStyle name="Accent4 4" xfId="6382"/>
    <cellStyle name="Accent4 5" xfId="9229"/>
    <cellStyle name="Accent5 2" xfId="5542"/>
    <cellStyle name="Accent5 2 2" xfId="9356"/>
    <cellStyle name="Accent5 3" xfId="5543"/>
    <cellStyle name="Accent5 3 2" xfId="5544"/>
    <cellStyle name="Accent5 3 3" xfId="5545"/>
    <cellStyle name="Accent5 4" xfId="6385"/>
    <cellStyle name="Accent5 5" xfId="9233"/>
    <cellStyle name="Accent6 2" xfId="5546"/>
    <cellStyle name="Accent6 2 2" xfId="9357"/>
    <cellStyle name="Accent6 3" xfId="5547"/>
    <cellStyle name="Accent6 3 2" xfId="5548"/>
    <cellStyle name="Accent6 3 3" xfId="5549"/>
    <cellStyle name="Accent6 4" xfId="6388"/>
    <cellStyle name="Accent6 5" xfId="9237"/>
    <cellStyle name="Att1" xfId="161"/>
    <cellStyle name="Att1 2" xfId="162"/>
    <cellStyle name="Att1 2 2" xfId="163"/>
    <cellStyle name="Att1 3" xfId="164"/>
    <cellStyle name="Att1 3 2" xfId="165"/>
    <cellStyle name="Att1 3 3" xfId="166"/>
    <cellStyle name="Att1 4" xfId="167"/>
    <cellStyle name="Att1 4 2" xfId="168"/>
    <cellStyle name="Att1 4 3" xfId="169"/>
    <cellStyle name="Bad 2" xfId="5550"/>
    <cellStyle name="Bad 2 2" xfId="9358"/>
    <cellStyle name="Bad 3" xfId="5551"/>
    <cellStyle name="Bad 3 2" xfId="5552"/>
    <cellStyle name="Bad 3 3" xfId="5553"/>
    <cellStyle name="Bad 4" xfId="6364"/>
    <cellStyle name="Bad 5" xfId="9207"/>
    <cellStyle name="BM CheckSum" xfId="9241"/>
    <cellStyle name="BM Header Main" xfId="9242"/>
    <cellStyle name="BM Header Secondary" xfId="9243"/>
    <cellStyle name="BM Heading 1" xfId="9244"/>
    <cellStyle name="BM Heading 2" xfId="9245"/>
    <cellStyle name="BM Heading 3" xfId="18"/>
    <cellStyle name="BM Input" xfId="22"/>
    <cellStyle name="BM Input External Link" xfId="9246"/>
    <cellStyle name="BM Input Modeller" xfId="9247"/>
    <cellStyle name="BM Label" xfId="9248"/>
    <cellStyle name="BM Modellers Input" xfId="9249"/>
    <cellStyle name="BM UF" xfId="9250"/>
    <cellStyle name="BMNumber" xfId="9251"/>
    <cellStyle name="BMRangeName" xfId="9252"/>
    <cellStyle name="bold_text" xfId="9280"/>
    <cellStyle name="boldbluetxt_green" xfId="9281"/>
    <cellStyle name="box" xfId="9282"/>
    <cellStyle name="Brand Align Left Text" xfId="9253"/>
    <cellStyle name="Brand Default" xfId="9254"/>
    <cellStyle name="Brand Percent" xfId="9255"/>
    <cellStyle name="Brand Source" xfId="9256"/>
    <cellStyle name="Brand Subtitle with Underline" xfId="9257"/>
    <cellStyle name="Brand Subtitle without Underline" xfId="9258"/>
    <cellStyle name="Brand Title" xfId="9259"/>
    <cellStyle name="Calculation 2" xfId="5554"/>
    <cellStyle name="Calculation 2 2" xfId="19988"/>
    <cellStyle name="Calculation 2 3" xfId="9359"/>
    <cellStyle name="Calculation 3" xfId="5555"/>
    <cellStyle name="Calculation 3 2" xfId="5556"/>
    <cellStyle name="Calculation 3 3" xfId="5557"/>
    <cellStyle name="Calculation 4" xfId="6367"/>
    <cellStyle name="Calculation 5" xfId="9211"/>
    <cellStyle name="Check Cell 2" xfId="5558"/>
    <cellStyle name="Check Cell 2 2" xfId="9360"/>
    <cellStyle name="Check Cell 3" xfId="5559"/>
    <cellStyle name="Check Cell 3 2" xfId="5560"/>
    <cellStyle name="Check Cell 3 3" xfId="5561"/>
    <cellStyle name="Check Cell 4" xfId="6369"/>
    <cellStyle name="Check Cell 5" xfId="9213"/>
    <cellStyle name="Column 1" xfId="9331"/>
    <cellStyle name="Column 2 + 3" xfId="9332"/>
    <cellStyle name="Column 4" xfId="24"/>
    <cellStyle name="Comma 10" xfId="2627"/>
    <cellStyle name="Comma 10 2" xfId="5255"/>
    <cellStyle name="Comma 10 2 2" xfId="19880"/>
    <cellStyle name="Comma 10 2 3" xfId="14596"/>
    <cellStyle name="Comma 10 3" xfId="9092"/>
    <cellStyle name="Comma 10 3 2" xfId="17250"/>
    <cellStyle name="Comma 10 4" xfId="11924"/>
    <cellStyle name="Comma 11" xfId="6395"/>
    <cellStyle name="Comma 11 2" xfId="12039"/>
    <cellStyle name="Comma 11 2 2" xfId="17361"/>
    <cellStyle name="Comma 11 3" xfId="14728"/>
    <cellStyle name="Comma 11 4" xfId="9386"/>
    <cellStyle name="Comma 12" xfId="2736"/>
    <cellStyle name="Comma 12 2" xfId="14717"/>
    <cellStyle name="Comma 12 3" xfId="9304"/>
    <cellStyle name="Comma 13" xfId="6573"/>
    <cellStyle name="Comma 13 2" xfId="14706"/>
    <cellStyle name="Comma 2" xfId="6"/>
    <cellStyle name="Comma 2 10" xfId="171"/>
    <cellStyle name="Comma 2 10 2" xfId="172"/>
    <cellStyle name="Comma 2 10 2 2" xfId="173"/>
    <cellStyle name="Comma 2 10 2 2 2" xfId="2847"/>
    <cellStyle name="Comma 2 10 2 2 2 2" xfId="17472"/>
    <cellStyle name="Comma 2 10 2 2 2 3" xfId="12170"/>
    <cellStyle name="Comma 2 10 2 2 3" xfId="6684"/>
    <cellStyle name="Comma 2 10 2 2 3 2" xfId="14842"/>
    <cellStyle name="Comma 2 10 2 2 4" xfId="9513"/>
    <cellStyle name="Comma 2 10 2 3" xfId="2846"/>
    <cellStyle name="Comma 2 10 2 3 2" xfId="17471"/>
    <cellStyle name="Comma 2 10 2 3 3" xfId="12169"/>
    <cellStyle name="Comma 2 10 2 4" xfId="6683"/>
    <cellStyle name="Comma 2 10 2 4 2" xfId="14841"/>
    <cellStyle name="Comma 2 10 2 5" xfId="9512"/>
    <cellStyle name="Comma 2 10 3" xfId="174"/>
    <cellStyle name="Comma 2 10 3 2" xfId="2848"/>
    <cellStyle name="Comma 2 10 3 2 2" xfId="17473"/>
    <cellStyle name="Comma 2 10 3 2 3" xfId="12171"/>
    <cellStyle name="Comma 2 10 3 3" xfId="6685"/>
    <cellStyle name="Comma 2 10 3 3 2" xfId="14843"/>
    <cellStyle name="Comma 2 10 3 4" xfId="9514"/>
    <cellStyle name="Comma 2 10 4" xfId="175"/>
    <cellStyle name="Comma 2 10 4 2" xfId="2849"/>
    <cellStyle name="Comma 2 10 4 2 2" xfId="17474"/>
    <cellStyle name="Comma 2 10 4 2 3" xfId="12172"/>
    <cellStyle name="Comma 2 10 4 3" xfId="6686"/>
    <cellStyle name="Comma 2 10 4 3 2" xfId="14844"/>
    <cellStyle name="Comma 2 10 4 4" xfId="9515"/>
    <cellStyle name="Comma 2 10 5" xfId="2845"/>
    <cellStyle name="Comma 2 10 5 2" xfId="17470"/>
    <cellStyle name="Comma 2 10 5 3" xfId="12168"/>
    <cellStyle name="Comma 2 10 6" xfId="6682"/>
    <cellStyle name="Comma 2 10 6 2" xfId="14840"/>
    <cellStyle name="Comma 2 10 7" xfId="9511"/>
    <cellStyle name="Comma 2 11" xfId="176"/>
    <cellStyle name="Comma 2 11 2" xfId="177"/>
    <cellStyle name="Comma 2 11 2 2" xfId="178"/>
    <cellStyle name="Comma 2 11 2 2 2" xfId="2852"/>
    <cellStyle name="Comma 2 11 2 2 2 2" xfId="17477"/>
    <cellStyle name="Comma 2 11 2 2 2 3" xfId="12175"/>
    <cellStyle name="Comma 2 11 2 2 3" xfId="6689"/>
    <cellStyle name="Comma 2 11 2 2 3 2" xfId="14847"/>
    <cellStyle name="Comma 2 11 2 2 4" xfId="9518"/>
    <cellStyle name="Comma 2 11 2 3" xfId="2851"/>
    <cellStyle name="Comma 2 11 2 3 2" xfId="17476"/>
    <cellStyle name="Comma 2 11 2 3 3" xfId="12174"/>
    <cellStyle name="Comma 2 11 2 4" xfId="6688"/>
    <cellStyle name="Comma 2 11 2 4 2" xfId="14846"/>
    <cellStyle name="Comma 2 11 2 5" xfId="9517"/>
    <cellStyle name="Comma 2 11 3" xfId="179"/>
    <cellStyle name="Comma 2 11 3 2" xfId="2853"/>
    <cellStyle name="Comma 2 11 3 2 2" xfId="17478"/>
    <cellStyle name="Comma 2 11 3 2 3" xfId="12176"/>
    <cellStyle name="Comma 2 11 3 3" xfId="6690"/>
    <cellStyle name="Comma 2 11 3 3 2" xfId="14848"/>
    <cellStyle name="Comma 2 11 3 4" xfId="9519"/>
    <cellStyle name="Comma 2 11 4" xfId="180"/>
    <cellStyle name="Comma 2 11 4 2" xfId="2854"/>
    <cellStyle name="Comma 2 11 4 2 2" xfId="17479"/>
    <cellStyle name="Comma 2 11 4 2 3" xfId="12177"/>
    <cellStyle name="Comma 2 11 4 3" xfId="6691"/>
    <cellStyle name="Comma 2 11 4 3 2" xfId="14849"/>
    <cellStyle name="Comma 2 11 4 4" xfId="9520"/>
    <cellStyle name="Comma 2 11 5" xfId="2850"/>
    <cellStyle name="Comma 2 11 5 2" xfId="17475"/>
    <cellStyle name="Comma 2 11 5 3" xfId="12173"/>
    <cellStyle name="Comma 2 11 6" xfId="6687"/>
    <cellStyle name="Comma 2 11 6 2" xfId="14845"/>
    <cellStyle name="Comma 2 11 7" xfId="9516"/>
    <cellStyle name="Comma 2 12" xfId="181"/>
    <cellStyle name="Comma 2 12 2" xfId="182"/>
    <cellStyle name="Comma 2 12 2 2" xfId="183"/>
    <cellStyle name="Comma 2 12 2 2 2" xfId="2857"/>
    <cellStyle name="Comma 2 12 2 2 2 2" xfId="17482"/>
    <cellStyle name="Comma 2 12 2 2 2 3" xfId="12180"/>
    <cellStyle name="Comma 2 12 2 2 3" xfId="6694"/>
    <cellStyle name="Comma 2 12 2 2 3 2" xfId="14852"/>
    <cellStyle name="Comma 2 12 2 2 4" xfId="9523"/>
    <cellStyle name="Comma 2 12 2 3" xfId="2856"/>
    <cellStyle name="Comma 2 12 2 3 2" xfId="17481"/>
    <cellStyle name="Comma 2 12 2 3 3" xfId="12179"/>
    <cellStyle name="Comma 2 12 2 4" xfId="6693"/>
    <cellStyle name="Comma 2 12 2 4 2" xfId="14851"/>
    <cellStyle name="Comma 2 12 2 5" xfId="9522"/>
    <cellStyle name="Comma 2 12 3" xfId="184"/>
    <cellStyle name="Comma 2 12 3 2" xfId="2858"/>
    <cellStyle name="Comma 2 12 3 2 2" xfId="17483"/>
    <cellStyle name="Comma 2 12 3 2 3" xfId="12181"/>
    <cellStyle name="Comma 2 12 3 3" xfId="6695"/>
    <cellStyle name="Comma 2 12 3 3 2" xfId="14853"/>
    <cellStyle name="Comma 2 12 3 4" xfId="9524"/>
    <cellStyle name="Comma 2 12 4" xfId="185"/>
    <cellStyle name="Comma 2 12 4 2" xfId="2859"/>
    <cellStyle name="Comma 2 12 4 2 2" xfId="17484"/>
    <cellStyle name="Comma 2 12 4 2 3" xfId="12182"/>
    <cellStyle name="Comma 2 12 4 3" xfId="6696"/>
    <cellStyle name="Comma 2 12 4 3 2" xfId="14854"/>
    <cellStyle name="Comma 2 12 4 4" xfId="9525"/>
    <cellStyle name="Comma 2 12 5" xfId="2855"/>
    <cellStyle name="Comma 2 12 5 2" xfId="17480"/>
    <cellStyle name="Comma 2 12 5 3" xfId="12178"/>
    <cellStyle name="Comma 2 12 6" xfId="6692"/>
    <cellStyle name="Comma 2 12 6 2" xfId="14850"/>
    <cellStyle name="Comma 2 12 7" xfId="9521"/>
    <cellStyle name="Comma 2 13" xfId="186"/>
    <cellStyle name="Comma 2 13 2" xfId="187"/>
    <cellStyle name="Comma 2 13 2 2" xfId="188"/>
    <cellStyle name="Comma 2 13 2 2 2" xfId="2862"/>
    <cellStyle name="Comma 2 13 2 2 2 2" xfId="17487"/>
    <cellStyle name="Comma 2 13 2 2 2 3" xfId="12185"/>
    <cellStyle name="Comma 2 13 2 2 3" xfId="6699"/>
    <cellStyle name="Comma 2 13 2 2 3 2" xfId="14857"/>
    <cellStyle name="Comma 2 13 2 2 4" xfId="9528"/>
    <cellStyle name="Comma 2 13 2 3" xfId="2861"/>
    <cellStyle name="Comma 2 13 2 3 2" xfId="17486"/>
    <cellStyle name="Comma 2 13 2 3 3" xfId="12184"/>
    <cellStyle name="Comma 2 13 2 4" xfId="6698"/>
    <cellStyle name="Comma 2 13 2 4 2" xfId="14856"/>
    <cellStyle name="Comma 2 13 2 5" xfId="9527"/>
    <cellStyle name="Comma 2 13 3" xfId="189"/>
    <cellStyle name="Comma 2 13 3 2" xfId="2863"/>
    <cellStyle name="Comma 2 13 3 2 2" xfId="17488"/>
    <cellStyle name="Comma 2 13 3 2 3" xfId="12186"/>
    <cellStyle name="Comma 2 13 3 3" xfId="6700"/>
    <cellStyle name="Comma 2 13 3 3 2" xfId="14858"/>
    <cellStyle name="Comma 2 13 3 4" xfId="9529"/>
    <cellStyle name="Comma 2 13 4" xfId="190"/>
    <cellStyle name="Comma 2 13 4 2" xfId="2864"/>
    <cellStyle name="Comma 2 13 4 2 2" xfId="17489"/>
    <cellStyle name="Comma 2 13 4 2 3" xfId="12187"/>
    <cellStyle name="Comma 2 13 4 3" xfId="6701"/>
    <cellStyle name="Comma 2 13 4 3 2" xfId="14859"/>
    <cellStyle name="Comma 2 13 4 4" xfId="9530"/>
    <cellStyle name="Comma 2 13 5" xfId="2860"/>
    <cellStyle name="Comma 2 13 5 2" xfId="17485"/>
    <cellStyle name="Comma 2 13 5 3" xfId="12183"/>
    <cellStyle name="Comma 2 13 6" xfId="6697"/>
    <cellStyle name="Comma 2 13 6 2" xfId="14855"/>
    <cellStyle name="Comma 2 13 7" xfId="9526"/>
    <cellStyle name="Comma 2 14" xfId="191"/>
    <cellStyle name="Comma 2 14 2" xfId="192"/>
    <cellStyle name="Comma 2 14 2 2" xfId="2866"/>
    <cellStyle name="Comma 2 14 2 2 2" xfId="17491"/>
    <cellStyle name="Comma 2 14 2 2 3" xfId="12189"/>
    <cellStyle name="Comma 2 14 2 3" xfId="6703"/>
    <cellStyle name="Comma 2 14 2 3 2" xfId="14861"/>
    <cellStyle name="Comma 2 14 2 4" xfId="9532"/>
    <cellStyle name="Comma 2 14 3" xfId="193"/>
    <cellStyle name="Comma 2 14 3 2" xfId="2867"/>
    <cellStyle name="Comma 2 14 3 2 2" xfId="17492"/>
    <cellStyle name="Comma 2 14 3 2 3" xfId="12190"/>
    <cellStyle name="Comma 2 14 3 3" xfId="6704"/>
    <cellStyle name="Comma 2 14 3 3 2" xfId="14862"/>
    <cellStyle name="Comma 2 14 3 4" xfId="9533"/>
    <cellStyle name="Comma 2 14 4" xfId="2865"/>
    <cellStyle name="Comma 2 14 4 2" xfId="17490"/>
    <cellStyle name="Comma 2 14 4 3" xfId="12188"/>
    <cellStyle name="Comma 2 14 5" xfId="6702"/>
    <cellStyle name="Comma 2 14 5 2" xfId="14860"/>
    <cellStyle name="Comma 2 14 6" xfId="9531"/>
    <cellStyle name="Comma 2 15" xfId="194"/>
    <cellStyle name="Comma 2 15 2" xfId="195"/>
    <cellStyle name="Comma 2 15 2 2" xfId="2869"/>
    <cellStyle name="Comma 2 15 2 2 2" xfId="17494"/>
    <cellStyle name="Comma 2 15 2 2 3" xfId="12192"/>
    <cellStyle name="Comma 2 15 2 3" xfId="6706"/>
    <cellStyle name="Comma 2 15 2 3 2" xfId="14864"/>
    <cellStyle name="Comma 2 15 2 4" xfId="9535"/>
    <cellStyle name="Comma 2 15 3" xfId="2868"/>
    <cellStyle name="Comma 2 15 3 2" xfId="17493"/>
    <cellStyle name="Comma 2 15 3 3" xfId="12191"/>
    <cellStyle name="Comma 2 15 4" xfId="6705"/>
    <cellStyle name="Comma 2 15 4 2" xfId="14863"/>
    <cellStyle name="Comma 2 15 5" xfId="9534"/>
    <cellStyle name="Comma 2 16" xfId="196"/>
    <cellStyle name="Comma 2 16 2" xfId="2870"/>
    <cellStyle name="Comma 2 16 2 2" xfId="17495"/>
    <cellStyle name="Comma 2 16 2 3" xfId="12193"/>
    <cellStyle name="Comma 2 16 3" xfId="6707"/>
    <cellStyle name="Comma 2 16 3 2" xfId="14865"/>
    <cellStyle name="Comma 2 16 4" xfId="9536"/>
    <cellStyle name="Comma 2 17" xfId="197"/>
    <cellStyle name="Comma 2 17 2" xfId="2871"/>
    <cellStyle name="Comma 2 17 2 2" xfId="17496"/>
    <cellStyle name="Comma 2 17 2 3" xfId="12194"/>
    <cellStyle name="Comma 2 17 3" xfId="6708"/>
    <cellStyle name="Comma 2 17 3 2" xfId="14866"/>
    <cellStyle name="Comma 2 17 4" xfId="9537"/>
    <cellStyle name="Comma 2 18" xfId="198"/>
    <cellStyle name="Comma 2 18 2" xfId="2872"/>
    <cellStyle name="Comma 2 18 2 2" xfId="17497"/>
    <cellStyle name="Comma 2 18 2 3" xfId="12195"/>
    <cellStyle name="Comma 2 18 3" xfId="6709"/>
    <cellStyle name="Comma 2 18 3 2" xfId="14867"/>
    <cellStyle name="Comma 2 18 4" xfId="9538"/>
    <cellStyle name="Comma 2 19" xfId="2560"/>
    <cellStyle name="Comma 2 19 2" xfId="5202"/>
    <cellStyle name="Comma 2 19 2 2" xfId="19827"/>
    <cellStyle name="Comma 2 19 2 3" xfId="14531"/>
    <cellStyle name="Comma 2 19 3" xfId="9039"/>
    <cellStyle name="Comma 2 19 3 2" xfId="17197"/>
    <cellStyle name="Comma 2 19 4" xfId="11870"/>
    <cellStyle name="Comma 2 2" xfId="19"/>
    <cellStyle name="Comma 2 2 10" xfId="200"/>
    <cellStyle name="Comma 2 2 10 2" xfId="201"/>
    <cellStyle name="Comma 2 2 10 2 2" xfId="2875"/>
    <cellStyle name="Comma 2 2 10 2 2 2" xfId="17500"/>
    <cellStyle name="Comma 2 2 10 2 2 3" xfId="12198"/>
    <cellStyle name="Comma 2 2 10 2 3" xfId="6712"/>
    <cellStyle name="Comma 2 2 10 2 3 2" xfId="14870"/>
    <cellStyle name="Comma 2 2 10 2 4" xfId="9541"/>
    <cellStyle name="Comma 2 2 10 3" xfId="202"/>
    <cellStyle name="Comma 2 2 10 3 2" xfId="2876"/>
    <cellStyle name="Comma 2 2 10 3 2 2" xfId="17501"/>
    <cellStyle name="Comma 2 2 10 3 2 3" xfId="12199"/>
    <cellStyle name="Comma 2 2 10 3 3" xfId="6713"/>
    <cellStyle name="Comma 2 2 10 3 3 2" xfId="14871"/>
    <cellStyle name="Comma 2 2 10 3 4" xfId="9542"/>
    <cellStyle name="Comma 2 2 10 4" xfId="2874"/>
    <cellStyle name="Comma 2 2 10 4 2" xfId="17499"/>
    <cellStyle name="Comma 2 2 10 4 3" xfId="12197"/>
    <cellStyle name="Comma 2 2 10 5" xfId="6711"/>
    <cellStyle name="Comma 2 2 10 5 2" xfId="14869"/>
    <cellStyle name="Comma 2 2 10 6" xfId="9540"/>
    <cellStyle name="Comma 2 2 11" xfId="203"/>
    <cellStyle name="Comma 2 2 11 2" xfId="204"/>
    <cellStyle name="Comma 2 2 11 2 2" xfId="2878"/>
    <cellStyle name="Comma 2 2 11 2 2 2" xfId="17503"/>
    <cellStyle name="Comma 2 2 11 2 2 3" xfId="12201"/>
    <cellStyle name="Comma 2 2 11 2 3" xfId="6715"/>
    <cellStyle name="Comma 2 2 11 2 3 2" xfId="14873"/>
    <cellStyle name="Comma 2 2 11 2 4" xfId="9544"/>
    <cellStyle name="Comma 2 2 11 3" xfId="2877"/>
    <cellStyle name="Comma 2 2 11 3 2" xfId="17502"/>
    <cellStyle name="Comma 2 2 11 3 3" xfId="12200"/>
    <cellStyle name="Comma 2 2 11 4" xfId="6714"/>
    <cellStyle name="Comma 2 2 11 4 2" xfId="14872"/>
    <cellStyle name="Comma 2 2 11 5" xfId="9543"/>
    <cellStyle name="Comma 2 2 12" xfId="205"/>
    <cellStyle name="Comma 2 2 12 2" xfId="2879"/>
    <cellStyle name="Comma 2 2 12 2 2" xfId="17504"/>
    <cellStyle name="Comma 2 2 12 2 3" xfId="12202"/>
    <cellStyle name="Comma 2 2 12 3" xfId="6716"/>
    <cellStyle name="Comma 2 2 12 3 2" xfId="14874"/>
    <cellStyle name="Comma 2 2 12 4" xfId="9545"/>
    <cellStyle name="Comma 2 2 13" xfId="206"/>
    <cellStyle name="Comma 2 2 13 2" xfId="2880"/>
    <cellStyle name="Comma 2 2 13 2 2" xfId="17505"/>
    <cellStyle name="Comma 2 2 13 2 3" xfId="12203"/>
    <cellStyle name="Comma 2 2 13 3" xfId="6717"/>
    <cellStyle name="Comma 2 2 13 3 2" xfId="14875"/>
    <cellStyle name="Comma 2 2 13 4" xfId="9546"/>
    <cellStyle name="Comma 2 2 14" xfId="207"/>
    <cellStyle name="Comma 2 2 14 2" xfId="2881"/>
    <cellStyle name="Comma 2 2 14 2 2" xfId="17506"/>
    <cellStyle name="Comma 2 2 14 2 3" xfId="12204"/>
    <cellStyle name="Comma 2 2 14 3" xfId="6718"/>
    <cellStyle name="Comma 2 2 14 3 2" xfId="14876"/>
    <cellStyle name="Comma 2 2 14 4" xfId="9547"/>
    <cellStyle name="Comma 2 2 15" xfId="2566"/>
    <cellStyle name="Comma 2 2 15 2" xfId="5203"/>
    <cellStyle name="Comma 2 2 15 2 2" xfId="19828"/>
    <cellStyle name="Comma 2 2 15 2 3" xfId="14536"/>
    <cellStyle name="Comma 2 2 15 3" xfId="9040"/>
    <cellStyle name="Comma 2 2 15 3 2" xfId="17198"/>
    <cellStyle name="Comma 2 2 15 4" xfId="11871"/>
    <cellStyle name="Comma 2 2 16" xfId="2629"/>
    <cellStyle name="Comma 2 2 16 2" xfId="5257"/>
    <cellStyle name="Comma 2 2 16 2 2" xfId="19882"/>
    <cellStyle name="Comma 2 2 16 2 3" xfId="14598"/>
    <cellStyle name="Comma 2 2 16 3" xfId="9094"/>
    <cellStyle name="Comma 2 2 16 3 2" xfId="17252"/>
    <cellStyle name="Comma 2 2 16 4" xfId="11926"/>
    <cellStyle name="Comma 2 2 17" xfId="199"/>
    <cellStyle name="Comma 2 2 17 2" xfId="2873"/>
    <cellStyle name="Comma 2 2 17 2 2" xfId="17498"/>
    <cellStyle name="Comma 2 2 17 2 3" xfId="12196"/>
    <cellStyle name="Comma 2 2 17 3" xfId="6710"/>
    <cellStyle name="Comma 2 2 17 3 2" xfId="14868"/>
    <cellStyle name="Comma 2 2 17 4" xfId="9539"/>
    <cellStyle name="Comma 2 2 18" xfId="6435"/>
    <cellStyle name="Comma 2 2 18 2" xfId="17363"/>
    <cellStyle name="Comma 2 2 18 3" xfId="12050"/>
    <cellStyle name="Comma 2 2 19" xfId="6543"/>
    <cellStyle name="Comma 2 2 19 2" xfId="14730"/>
    <cellStyle name="Comma 2 2 2" xfId="37"/>
    <cellStyle name="Comma 2 2 2 10" xfId="209"/>
    <cellStyle name="Comma 2 2 2 10 2" xfId="2883"/>
    <cellStyle name="Comma 2 2 2 10 2 2" xfId="17508"/>
    <cellStyle name="Comma 2 2 2 10 2 3" xfId="12206"/>
    <cellStyle name="Comma 2 2 2 10 3" xfId="6720"/>
    <cellStyle name="Comma 2 2 2 10 3 2" xfId="14878"/>
    <cellStyle name="Comma 2 2 2 10 4" xfId="9549"/>
    <cellStyle name="Comma 2 2 2 11" xfId="2571"/>
    <cellStyle name="Comma 2 2 2 11 2" xfId="5206"/>
    <cellStyle name="Comma 2 2 2 11 2 2" xfId="19831"/>
    <cellStyle name="Comma 2 2 2 11 2 3" xfId="14540"/>
    <cellStyle name="Comma 2 2 2 11 3" xfId="9043"/>
    <cellStyle name="Comma 2 2 2 11 3 2" xfId="17201"/>
    <cellStyle name="Comma 2 2 2 11 4" xfId="11874"/>
    <cellStyle name="Comma 2 2 2 12" xfId="2632"/>
    <cellStyle name="Comma 2 2 2 12 2" xfId="5260"/>
    <cellStyle name="Comma 2 2 2 12 2 2" xfId="19885"/>
    <cellStyle name="Comma 2 2 2 12 2 3" xfId="14601"/>
    <cellStyle name="Comma 2 2 2 12 3" xfId="9097"/>
    <cellStyle name="Comma 2 2 2 12 3 2" xfId="17255"/>
    <cellStyle name="Comma 2 2 2 12 4" xfId="11929"/>
    <cellStyle name="Comma 2 2 2 13" xfId="208"/>
    <cellStyle name="Comma 2 2 2 13 2" xfId="2882"/>
    <cellStyle name="Comma 2 2 2 13 2 2" xfId="17507"/>
    <cellStyle name="Comma 2 2 2 13 2 3" xfId="12205"/>
    <cellStyle name="Comma 2 2 2 13 3" xfId="6719"/>
    <cellStyle name="Comma 2 2 2 13 3 2" xfId="14877"/>
    <cellStyle name="Comma 2 2 2 13 4" xfId="9548"/>
    <cellStyle name="Comma 2 2 2 14" xfId="6436"/>
    <cellStyle name="Comma 2 2 2 14 2" xfId="17366"/>
    <cellStyle name="Comma 2 2 2 14 3" xfId="12058"/>
    <cellStyle name="Comma 2 2 2 15" xfId="6544"/>
    <cellStyle name="Comma 2 2 2 15 2" xfId="14734"/>
    <cellStyle name="Comma 2 2 2 16" xfId="2741"/>
    <cellStyle name="Comma 2 2 2 17" xfId="6578"/>
    <cellStyle name="Comma 2 2 2 18" xfId="9403"/>
    <cellStyle name="Comma 2 2 2 2" xfId="61"/>
    <cellStyle name="Comma 2 2 2 2 10" xfId="2579"/>
    <cellStyle name="Comma 2 2 2 2 10 2" xfId="5213"/>
    <cellStyle name="Comma 2 2 2 2 10 2 2" xfId="19838"/>
    <cellStyle name="Comma 2 2 2 2 10 2 3" xfId="14548"/>
    <cellStyle name="Comma 2 2 2 2 10 3" xfId="9050"/>
    <cellStyle name="Comma 2 2 2 2 10 3 2" xfId="17208"/>
    <cellStyle name="Comma 2 2 2 2 10 4" xfId="11881"/>
    <cellStyle name="Comma 2 2 2 2 11" xfId="2639"/>
    <cellStyle name="Comma 2 2 2 2 11 2" xfId="5267"/>
    <cellStyle name="Comma 2 2 2 2 11 2 2" xfId="19892"/>
    <cellStyle name="Comma 2 2 2 2 11 2 3" xfId="14608"/>
    <cellStyle name="Comma 2 2 2 2 11 3" xfId="9104"/>
    <cellStyle name="Comma 2 2 2 2 11 3 2" xfId="17262"/>
    <cellStyle name="Comma 2 2 2 2 11 4" xfId="11936"/>
    <cellStyle name="Comma 2 2 2 2 12" xfId="210"/>
    <cellStyle name="Comma 2 2 2 2 12 2" xfId="2884"/>
    <cellStyle name="Comma 2 2 2 2 12 2 2" xfId="17509"/>
    <cellStyle name="Comma 2 2 2 2 12 2 3" xfId="12207"/>
    <cellStyle name="Comma 2 2 2 2 12 3" xfId="6721"/>
    <cellStyle name="Comma 2 2 2 2 12 3 2" xfId="14879"/>
    <cellStyle name="Comma 2 2 2 2 12 4" xfId="9550"/>
    <cellStyle name="Comma 2 2 2 2 13" xfId="6437"/>
    <cellStyle name="Comma 2 2 2 2 13 2" xfId="17373"/>
    <cellStyle name="Comma 2 2 2 2 13 3" xfId="12068"/>
    <cellStyle name="Comma 2 2 2 2 14" xfId="6545"/>
    <cellStyle name="Comma 2 2 2 2 14 2" xfId="14742"/>
    <cellStyle name="Comma 2 2 2 2 15" xfId="2748"/>
    <cellStyle name="Comma 2 2 2 2 16" xfId="6585"/>
    <cellStyle name="Comma 2 2 2 2 17" xfId="9414"/>
    <cellStyle name="Comma 2 2 2 2 2" xfId="74"/>
    <cellStyle name="Comma 2 2 2 2 2 10" xfId="2761"/>
    <cellStyle name="Comma 2 2 2 2 2 11" xfId="6598"/>
    <cellStyle name="Comma 2 2 2 2 2 12" xfId="9427"/>
    <cellStyle name="Comma 2 2 2 2 2 2" xfId="103"/>
    <cellStyle name="Comma 2 2 2 2 2 2 2" xfId="157"/>
    <cellStyle name="Comma 2 2 2 2 2 2 2 2" xfId="2733"/>
    <cellStyle name="Comma 2 2 2 2 2 2 2 2 2" xfId="5361"/>
    <cellStyle name="Comma 2 2 2 2 2 2 2 2 2 2" xfId="19986"/>
    <cellStyle name="Comma 2 2 2 2 2 2 2 2 2 3" xfId="14702"/>
    <cellStyle name="Comma 2 2 2 2 2 2 2 2 3" xfId="9198"/>
    <cellStyle name="Comma 2 2 2 2 2 2 2 2 3 2" xfId="17356"/>
    <cellStyle name="Comma 2 2 2 2 2 2 2 2 4" xfId="12030"/>
    <cellStyle name="Comma 2 2 2 2 2 2 2 3" xfId="213"/>
    <cellStyle name="Comma 2 2 2 2 2 2 2 3 2" xfId="2887"/>
    <cellStyle name="Comma 2 2 2 2 2 2 2 3 2 2" xfId="17512"/>
    <cellStyle name="Comma 2 2 2 2 2 2 2 3 2 3" xfId="12210"/>
    <cellStyle name="Comma 2 2 2 2 2 2 2 3 3" xfId="6724"/>
    <cellStyle name="Comma 2 2 2 2 2 2 2 3 3 2" xfId="14882"/>
    <cellStyle name="Comma 2 2 2 2 2 2 2 3 4" xfId="9553"/>
    <cellStyle name="Comma 2 2 2 2 2 2 2 4" xfId="6519"/>
    <cellStyle name="Comma 2 2 2 2 2 2 2 4 2" xfId="17467"/>
    <cellStyle name="Comma 2 2 2 2 2 2 2 4 3" xfId="12164"/>
    <cellStyle name="Comma 2 2 2 2 2 2 2 5" xfId="2842"/>
    <cellStyle name="Comma 2 2 2 2 2 2 2 5 2" xfId="14837"/>
    <cellStyle name="Comma 2 2 2 2 2 2 2 6" xfId="6679"/>
    <cellStyle name="Comma 2 2 2 2 2 2 2 7" xfId="9508"/>
    <cellStyle name="Comma 2 2 2 2 2 2 3" xfId="2620"/>
    <cellStyle name="Comma 2 2 2 2 2 2 3 2" xfId="5253"/>
    <cellStyle name="Comma 2 2 2 2 2 2 3 2 2" xfId="19878"/>
    <cellStyle name="Comma 2 2 2 2 2 2 3 2 3" xfId="14589"/>
    <cellStyle name="Comma 2 2 2 2 2 2 3 3" xfId="9090"/>
    <cellStyle name="Comma 2 2 2 2 2 2 3 3 2" xfId="17248"/>
    <cellStyle name="Comma 2 2 2 2 2 2 3 4" xfId="11921"/>
    <cellStyle name="Comma 2 2 2 2 2 2 4" xfId="2679"/>
    <cellStyle name="Comma 2 2 2 2 2 2 4 2" xfId="5307"/>
    <cellStyle name="Comma 2 2 2 2 2 2 4 2 2" xfId="19932"/>
    <cellStyle name="Comma 2 2 2 2 2 2 4 2 3" xfId="14648"/>
    <cellStyle name="Comma 2 2 2 2 2 2 4 3" xfId="9144"/>
    <cellStyle name="Comma 2 2 2 2 2 2 4 3 2" xfId="17302"/>
    <cellStyle name="Comma 2 2 2 2 2 2 4 4" xfId="11976"/>
    <cellStyle name="Comma 2 2 2 2 2 2 5" xfId="212"/>
    <cellStyle name="Comma 2 2 2 2 2 2 5 2" xfId="2886"/>
    <cellStyle name="Comma 2 2 2 2 2 2 5 2 2" xfId="17511"/>
    <cellStyle name="Comma 2 2 2 2 2 2 5 2 3" xfId="12209"/>
    <cellStyle name="Comma 2 2 2 2 2 2 5 3" xfId="6723"/>
    <cellStyle name="Comma 2 2 2 2 2 2 5 3 2" xfId="14881"/>
    <cellStyle name="Comma 2 2 2 2 2 2 5 4" xfId="9552"/>
    <cellStyle name="Comma 2 2 2 2 2 2 6" xfId="6467"/>
    <cellStyle name="Comma 2 2 2 2 2 2 6 2" xfId="17413"/>
    <cellStyle name="Comma 2 2 2 2 2 2 6 3" xfId="12110"/>
    <cellStyle name="Comma 2 2 2 2 2 2 7" xfId="2788"/>
    <cellStyle name="Comma 2 2 2 2 2 2 7 2" xfId="14783"/>
    <cellStyle name="Comma 2 2 2 2 2 2 8" xfId="6625"/>
    <cellStyle name="Comma 2 2 2 2 2 2 9" xfId="9454"/>
    <cellStyle name="Comma 2 2 2 2 2 3" xfId="130"/>
    <cellStyle name="Comma 2 2 2 2 2 3 2" xfId="2706"/>
    <cellStyle name="Comma 2 2 2 2 2 3 2 2" xfId="5334"/>
    <cellStyle name="Comma 2 2 2 2 2 3 2 2 2" xfId="19959"/>
    <cellStyle name="Comma 2 2 2 2 2 3 2 2 3" xfId="14675"/>
    <cellStyle name="Comma 2 2 2 2 2 3 2 3" xfId="9171"/>
    <cellStyle name="Comma 2 2 2 2 2 3 2 3 2" xfId="17329"/>
    <cellStyle name="Comma 2 2 2 2 2 3 2 4" xfId="12003"/>
    <cellStyle name="Comma 2 2 2 2 2 3 3" xfId="214"/>
    <cellStyle name="Comma 2 2 2 2 2 3 3 2" xfId="2888"/>
    <cellStyle name="Comma 2 2 2 2 2 3 3 2 2" xfId="17513"/>
    <cellStyle name="Comma 2 2 2 2 2 3 3 2 3" xfId="12211"/>
    <cellStyle name="Comma 2 2 2 2 2 3 3 3" xfId="6725"/>
    <cellStyle name="Comma 2 2 2 2 2 3 3 3 2" xfId="14883"/>
    <cellStyle name="Comma 2 2 2 2 2 3 3 4" xfId="9554"/>
    <cellStyle name="Comma 2 2 2 2 2 3 4" xfId="6493"/>
    <cellStyle name="Comma 2 2 2 2 2 3 4 2" xfId="17440"/>
    <cellStyle name="Comma 2 2 2 2 2 3 4 3" xfId="12137"/>
    <cellStyle name="Comma 2 2 2 2 2 3 5" xfId="2815"/>
    <cellStyle name="Comma 2 2 2 2 2 3 5 2" xfId="14810"/>
    <cellStyle name="Comma 2 2 2 2 2 3 6" xfId="6652"/>
    <cellStyle name="Comma 2 2 2 2 2 3 7" xfId="9481"/>
    <cellStyle name="Comma 2 2 2 2 2 4" xfId="215"/>
    <cellStyle name="Comma 2 2 2 2 2 4 2" xfId="2889"/>
    <cellStyle name="Comma 2 2 2 2 2 4 2 2" xfId="17514"/>
    <cellStyle name="Comma 2 2 2 2 2 4 2 3" xfId="12212"/>
    <cellStyle name="Comma 2 2 2 2 2 4 3" xfId="6726"/>
    <cellStyle name="Comma 2 2 2 2 2 4 3 2" xfId="14884"/>
    <cellStyle name="Comma 2 2 2 2 2 4 4" xfId="9555"/>
    <cellStyle name="Comma 2 2 2 2 2 5" xfId="2592"/>
    <cellStyle name="Comma 2 2 2 2 2 5 2" xfId="5226"/>
    <cellStyle name="Comma 2 2 2 2 2 5 2 2" xfId="19851"/>
    <cellStyle name="Comma 2 2 2 2 2 5 2 3" xfId="14561"/>
    <cellStyle name="Comma 2 2 2 2 2 5 3" xfId="9063"/>
    <cellStyle name="Comma 2 2 2 2 2 5 3 2" xfId="17221"/>
    <cellStyle name="Comma 2 2 2 2 2 5 4" xfId="11894"/>
    <cellStyle name="Comma 2 2 2 2 2 6" xfId="2652"/>
    <cellStyle name="Comma 2 2 2 2 2 6 2" xfId="5280"/>
    <cellStyle name="Comma 2 2 2 2 2 6 2 2" xfId="19905"/>
    <cellStyle name="Comma 2 2 2 2 2 6 2 3" xfId="14621"/>
    <cellStyle name="Comma 2 2 2 2 2 6 3" xfId="9117"/>
    <cellStyle name="Comma 2 2 2 2 2 6 3 2" xfId="17275"/>
    <cellStyle name="Comma 2 2 2 2 2 6 4" xfId="11949"/>
    <cellStyle name="Comma 2 2 2 2 2 7" xfId="211"/>
    <cellStyle name="Comma 2 2 2 2 2 7 2" xfId="2885"/>
    <cellStyle name="Comma 2 2 2 2 2 7 2 2" xfId="17510"/>
    <cellStyle name="Comma 2 2 2 2 2 7 2 3" xfId="12208"/>
    <cellStyle name="Comma 2 2 2 2 2 7 3" xfId="6722"/>
    <cellStyle name="Comma 2 2 2 2 2 7 3 2" xfId="14880"/>
    <cellStyle name="Comma 2 2 2 2 2 7 4" xfId="9551"/>
    <cellStyle name="Comma 2 2 2 2 2 8" xfId="6438"/>
    <cellStyle name="Comma 2 2 2 2 2 8 2" xfId="17386"/>
    <cellStyle name="Comma 2 2 2 2 2 8 3" xfId="12081"/>
    <cellStyle name="Comma 2 2 2 2 2 9" xfId="6546"/>
    <cellStyle name="Comma 2 2 2 2 2 9 2" xfId="14755"/>
    <cellStyle name="Comma 2 2 2 2 3" xfId="90"/>
    <cellStyle name="Comma 2 2 2 2 3 10" xfId="6612"/>
    <cellStyle name="Comma 2 2 2 2 3 11" xfId="9441"/>
    <cellStyle name="Comma 2 2 2 2 3 2" xfId="144"/>
    <cellStyle name="Comma 2 2 2 2 3 2 2" xfId="218"/>
    <cellStyle name="Comma 2 2 2 2 3 2 2 2" xfId="2892"/>
    <cellStyle name="Comma 2 2 2 2 3 2 2 2 2" xfId="17517"/>
    <cellStyle name="Comma 2 2 2 2 3 2 2 2 3" xfId="12215"/>
    <cellStyle name="Comma 2 2 2 2 3 2 2 3" xfId="6729"/>
    <cellStyle name="Comma 2 2 2 2 3 2 2 3 2" xfId="14887"/>
    <cellStyle name="Comma 2 2 2 2 3 2 2 4" xfId="9558"/>
    <cellStyle name="Comma 2 2 2 2 3 2 3" xfId="2720"/>
    <cellStyle name="Comma 2 2 2 2 3 2 3 2" xfId="5348"/>
    <cellStyle name="Comma 2 2 2 2 3 2 3 2 2" xfId="19973"/>
    <cellStyle name="Comma 2 2 2 2 3 2 3 2 3" xfId="14689"/>
    <cellStyle name="Comma 2 2 2 2 3 2 3 3" xfId="9185"/>
    <cellStyle name="Comma 2 2 2 2 3 2 3 3 2" xfId="17343"/>
    <cellStyle name="Comma 2 2 2 2 3 2 3 4" xfId="12017"/>
    <cellStyle name="Comma 2 2 2 2 3 2 4" xfId="217"/>
    <cellStyle name="Comma 2 2 2 2 3 2 4 2" xfId="2891"/>
    <cellStyle name="Comma 2 2 2 2 3 2 4 2 2" xfId="17516"/>
    <cellStyle name="Comma 2 2 2 2 3 2 4 2 3" xfId="12214"/>
    <cellStyle name="Comma 2 2 2 2 3 2 4 3" xfId="6728"/>
    <cellStyle name="Comma 2 2 2 2 3 2 4 3 2" xfId="14886"/>
    <cellStyle name="Comma 2 2 2 2 3 2 4 4" xfId="9557"/>
    <cellStyle name="Comma 2 2 2 2 3 2 5" xfId="6518"/>
    <cellStyle name="Comma 2 2 2 2 3 2 5 2" xfId="17454"/>
    <cellStyle name="Comma 2 2 2 2 3 2 5 3" xfId="12151"/>
    <cellStyle name="Comma 2 2 2 2 3 2 6" xfId="2829"/>
    <cellStyle name="Comma 2 2 2 2 3 2 6 2" xfId="14824"/>
    <cellStyle name="Comma 2 2 2 2 3 2 7" xfId="6666"/>
    <cellStyle name="Comma 2 2 2 2 3 2 8" xfId="9495"/>
    <cellStyle name="Comma 2 2 2 2 3 3" xfId="219"/>
    <cellStyle name="Comma 2 2 2 2 3 3 2" xfId="2893"/>
    <cellStyle name="Comma 2 2 2 2 3 3 2 2" xfId="17518"/>
    <cellStyle name="Comma 2 2 2 2 3 3 2 3" xfId="12216"/>
    <cellStyle name="Comma 2 2 2 2 3 3 3" xfId="6730"/>
    <cellStyle name="Comma 2 2 2 2 3 3 3 2" xfId="14888"/>
    <cellStyle name="Comma 2 2 2 2 3 3 4" xfId="9559"/>
    <cellStyle name="Comma 2 2 2 2 3 4" xfId="220"/>
    <cellStyle name="Comma 2 2 2 2 3 4 2" xfId="2894"/>
    <cellStyle name="Comma 2 2 2 2 3 4 2 2" xfId="17519"/>
    <cellStyle name="Comma 2 2 2 2 3 4 2 3" xfId="12217"/>
    <cellStyle name="Comma 2 2 2 2 3 4 3" xfId="6731"/>
    <cellStyle name="Comma 2 2 2 2 3 4 3 2" xfId="14889"/>
    <cellStyle name="Comma 2 2 2 2 3 4 4" xfId="9560"/>
    <cellStyle name="Comma 2 2 2 2 3 5" xfId="2607"/>
    <cellStyle name="Comma 2 2 2 2 3 5 2" xfId="5240"/>
    <cellStyle name="Comma 2 2 2 2 3 5 2 2" xfId="19865"/>
    <cellStyle name="Comma 2 2 2 2 3 5 2 3" xfId="14576"/>
    <cellStyle name="Comma 2 2 2 2 3 5 3" xfId="9077"/>
    <cellStyle name="Comma 2 2 2 2 3 5 3 2" xfId="17235"/>
    <cellStyle name="Comma 2 2 2 2 3 5 4" xfId="11908"/>
    <cellStyle name="Comma 2 2 2 2 3 6" xfId="2666"/>
    <cellStyle name="Comma 2 2 2 2 3 6 2" xfId="5294"/>
    <cellStyle name="Comma 2 2 2 2 3 6 2 2" xfId="19919"/>
    <cellStyle name="Comma 2 2 2 2 3 6 2 3" xfId="14635"/>
    <cellStyle name="Comma 2 2 2 2 3 6 3" xfId="9131"/>
    <cellStyle name="Comma 2 2 2 2 3 6 3 2" xfId="17289"/>
    <cellStyle name="Comma 2 2 2 2 3 6 4" xfId="11963"/>
    <cellStyle name="Comma 2 2 2 2 3 7" xfId="216"/>
    <cellStyle name="Comma 2 2 2 2 3 7 2" xfId="2890"/>
    <cellStyle name="Comma 2 2 2 2 3 7 2 2" xfId="17515"/>
    <cellStyle name="Comma 2 2 2 2 3 7 2 3" xfId="12213"/>
    <cellStyle name="Comma 2 2 2 2 3 7 3" xfId="6727"/>
    <cellStyle name="Comma 2 2 2 2 3 7 3 2" xfId="14885"/>
    <cellStyle name="Comma 2 2 2 2 3 7 4" xfId="9556"/>
    <cellStyle name="Comma 2 2 2 2 3 8" xfId="6466"/>
    <cellStyle name="Comma 2 2 2 2 3 8 2" xfId="17400"/>
    <cellStyle name="Comma 2 2 2 2 3 8 3" xfId="12097"/>
    <cellStyle name="Comma 2 2 2 2 3 9" xfId="2775"/>
    <cellStyle name="Comma 2 2 2 2 3 9 2" xfId="14770"/>
    <cellStyle name="Comma 2 2 2 2 4" xfId="117"/>
    <cellStyle name="Comma 2 2 2 2 4 10" xfId="9468"/>
    <cellStyle name="Comma 2 2 2 2 4 2" xfId="222"/>
    <cellStyle name="Comma 2 2 2 2 4 2 2" xfId="223"/>
    <cellStyle name="Comma 2 2 2 2 4 2 2 2" xfId="2897"/>
    <cellStyle name="Comma 2 2 2 2 4 2 2 2 2" xfId="17522"/>
    <cellStyle name="Comma 2 2 2 2 4 2 2 2 3" xfId="12220"/>
    <cellStyle name="Comma 2 2 2 2 4 2 2 3" xfId="6734"/>
    <cellStyle name="Comma 2 2 2 2 4 2 2 3 2" xfId="14892"/>
    <cellStyle name="Comma 2 2 2 2 4 2 2 4" xfId="9563"/>
    <cellStyle name="Comma 2 2 2 2 4 2 3" xfId="2896"/>
    <cellStyle name="Comma 2 2 2 2 4 2 3 2" xfId="17521"/>
    <cellStyle name="Comma 2 2 2 2 4 2 3 3" xfId="12219"/>
    <cellStyle name="Comma 2 2 2 2 4 2 4" xfId="6733"/>
    <cellStyle name="Comma 2 2 2 2 4 2 4 2" xfId="14891"/>
    <cellStyle name="Comma 2 2 2 2 4 2 5" xfId="9562"/>
    <cellStyle name="Comma 2 2 2 2 4 3" xfId="224"/>
    <cellStyle name="Comma 2 2 2 2 4 3 2" xfId="2898"/>
    <cellStyle name="Comma 2 2 2 2 4 3 2 2" xfId="17523"/>
    <cellStyle name="Comma 2 2 2 2 4 3 2 3" xfId="12221"/>
    <cellStyle name="Comma 2 2 2 2 4 3 3" xfId="6735"/>
    <cellStyle name="Comma 2 2 2 2 4 3 3 2" xfId="14893"/>
    <cellStyle name="Comma 2 2 2 2 4 3 4" xfId="9564"/>
    <cellStyle name="Comma 2 2 2 2 4 4" xfId="225"/>
    <cellStyle name="Comma 2 2 2 2 4 4 2" xfId="2899"/>
    <cellStyle name="Comma 2 2 2 2 4 4 2 2" xfId="17524"/>
    <cellStyle name="Comma 2 2 2 2 4 4 2 3" xfId="12222"/>
    <cellStyle name="Comma 2 2 2 2 4 4 3" xfId="6736"/>
    <cellStyle name="Comma 2 2 2 2 4 4 3 2" xfId="14894"/>
    <cellStyle name="Comma 2 2 2 2 4 4 4" xfId="9565"/>
    <cellStyle name="Comma 2 2 2 2 4 5" xfId="2693"/>
    <cellStyle name="Comma 2 2 2 2 4 5 2" xfId="5321"/>
    <cellStyle name="Comma 2 2 2 2 4 5 2 2" xfId="19946"/>
    <cellStyle name="Comma 2 2 2 2 4 5 2 3" xfId="14662"/>
    <cellStyle name="Comma 2 2 2 2 4 5 3" xfId="9158"/>
    <cellStyle name="Comma 2 2 2 2 4 5 3 2" xfId="17316"/>
    <cellStyle name="Comma 2 2 2 2 4 5 4" xfId="11990"/>
    <cellStyle name="Comma 2 2 2 2 4 6" xfId="221"/>
    <cellStyle name="Comma 2 2 2 2 4 6 2" xfId="2895"/>
    <cellStyle name="Comma 2 2 2 2 4 6 2 2" xfId="17520"/>
    <cellStyle name="Comma 2 2 2 2 4 6 2 3" xfId="12218"/>
    <cellStyle name="Comma 2 2 2 2 4 6 3" xfId="6732"/>
    <cellStyle name="Comma 2 2 2 2 4 6 3 2" xfId="14890"/>
    <cellStyle name="Comma 2 2 2 2 4 6 4" xfId="9561"/>
    <cellStyle name="Comma 2 2 2 2 4 7" xfId="6492"/>
    <cellStyle name="Comma 2 2 2 2 4 7 2" xfId="17427"/>
    <cellStyle name="Comma 2 2 2 2 4 7 3" xfId="12124"/>
    <cellStyle name="Comma 2 2 2 2 4 8" xfId="2802"/>
    <cellStyle name="Comma 2 2 2 2 4 8 2" xfId="14797"/>
    <cellStyle name="Comma 2 2 2 2 4 9" xfId="6639"/>
    <cellStyle name="Comma 2 2 2 2 5" xfId="226"/>
    <cellStyle name="Comma 2 2 2 2 5 2" xfId="227"/>
    <cellStyle name="Comma 2 2 2 2 5 2 2" xfId="228"/>
    <cellStyle name="Comma 2 2 2 2 5 2 2 2" xfId="2902"/>
    <cellStyle name="Comma 2 2 2 2 5 2 2 2 2" xfId="17527"/>
    <cellStyle name="Comma 2 2 2 2 5 2 2 2 3" xfId="12225"/>
    <cellStyle name="Comma 2 2 2 2 5 2 2 3" xfId="6739"/>
    <cellStyle name="Comma 2 2 2 2 5 2 2 3 2" xfId="14897"/>
    <cellStyle name="Comma 2 2 2 2 5 2 2 4" xfId="9568"/>
    <cellStyle name="Comma 2 2 2 2 5 2 3" xfId="2901"/>
    <cellStyle name="Comma 2 2 2 2 5 2 3 2" xfId="17526"/>
    <cellStyle name="Comma 2 2 2 2 5 2 3 3" xfId="12224"/>
    <cellStyle name="Comma 2 2 2 2 5 2 4" xfId="6738"/>
    <cellStyle name="Comma 2 2 2 2 5 2 4 2" xfId="14896"/>
    <cellStyle name="Comma 2 2 2 2 5 2 5" xfId="9567"/>
    <cellStyle name="Comma 2 2 2 2 5 3" xfId="229"/>
    <cellStyle name="Comma 2 2 2 2 5 3 2" xfId="2903"/>
    <cellStyle name="Comma 2 2 2 2 5 3 2 2" xfId="17528"/>
    <cellStyle name="Comma 2 2 2 2 5 3 2 3" xfId="12226"/>
    <cellStyle name="Comma 2 2 2 2 5 3 3" xfId="6740"/>
    <cellStyle name="Comma 2 2 2 2 5 3 3 2" xfId="14898"/>
    <cellStyle name="Comma 2 2 2 2 5 3 4" xfId="9569"/>
    <cellStyle name="Comma 2 2 2 2 5 4" xfId="230"/>
    <cellStyle name="Comma 2 2 2 2 5 4 2" xfId="2904"/>
    <cellStyle name="Comma 2 2 2 2 5 4 2 2" xfId="17529"/>
    <cellStyle name="Comma 2 2 2 2 5 4 2 3" xfId="12227"/>
    <cellStyle name="Comma 2 2 2 2 5 4 3" xfId="6741"/>
    <cellStyle name="Comma 2 2 2 2 5 4 3 2" xfId="14899"/>
    <cellStyle name="Comma 2 2 2 2 5 4 4" xfId="9570"/>
    <cellStyle name="Comma 2 2 2 2 5 5" xfId="2900"/>
    <cellStyle name="Comma 2 2 2 2 5 5 2" xfId="17525"/>
    <cellStyle name="Comma 2 2 2 2 5 5 3" xfId="12223"/>
    <cellStyle name="Comma 2 2 2 2 5 6" xfId="6737"/>
    <cellStyle name="Comma 2 2 2 2 5 6 2" xfId="14895"/>
    <cellStyle name="Comma 2 2 2 2 5 7" xfId="9566"/>
    <cellStyle name="Comma 2 2 2 2 6" xfId="231"/>
    <cellStyle name="Comma 2 2 2 2 6 2" xfId="232"/>
    <cellStyle name="Comma 2 2 2 2 6 2 2" xfId="2906"/>
    <cellStyle name="Comma 2 2 2 2 6 2 2 2" xfId="17531"/>
    <cellStyle name="Comma 2 2 2 2 6 2 2 3" xfId="12229"/>
    <cellStyle name="Comma 2 2 2 2 6 2 3" xfId="6743"/>
    <cellStyle name="Comma 2 2 2 2 6 2 3 2" xfId="14901"/>
    <cellStyle name="Comma 2 2 2 2 6 2 4" xfId="9572"/>
    <cellStyle name="Comma 2 2 2 2 6 3" xfId="233"/>
    <cellStyle name="Comma 2 2 2 2 6 3 2" xfId="2907"/>
    <cellStyle name="Comma 2 2 2 2 6 3 2 2" xfId="17532"/>
    <cellStyle name="Comma 2 2 2 2 6 3 2 3" xfId="12230"/>
    <cellStyle name="Comma 2 2 2 2 6 3 3" xfId="6744"/>
    <cellStyle name="Comma 2 2 2 2 6 3 3 2" xfId="14902"/>
    <cellStyle name="Comma 2 2 2 2 6 3 4" xfId="9573"/>
    <cellStyle name="Comma 2 2 2 2 6 4" xfId="2905"/>
    <cellStyle name="Comma 2 2 2 2 6 4 2" xfId="17530"/>
    <cellStyle name="Comma 2 2 2 2 6 4 3" xfId="12228"/>
    <cellStyle name="Comma 2 2 2 2 6 5" xfId="6742"/>
    <cellStyle name="Comma 2 2 2 2 6 5 2" xfId="14900"/>
    <cellStyle name="Comma 2 2 2 2 6 6" xfId="9571"/>
    <cellStyle name="Comma 2 2 2 2 7" xfId="234"/>
    <cellStyle name="Comma 2 2 2 2 7 2" xfId="235"/>
    <cellStyle name="Comma 2 2 2 2 7 2 2" xfId="2909"/>
    <cellStyle name="Comma 2 2 2 2 7 2 2 2" xfId="17534"/>
    <cellStyle name="Comma 2 2 2 2 7 2 2 3" xfId="12232"/>
    <cellStyle name="Comma 2 2 2 2 7 2 3" xfId="6746"/>
    <cellStyle name="Comma 2 2 2 2 7 2 3 2" xfId="14904"/>
    <cellStyle name="Comma 2 2 2 2 7 2 4" xfId="9575"/>
    <cellStyle name="Comma 2 2 2 2 7 3" xfId="2908"/>
    <cellStyle name="Comma 2 2 2 2 7 3 2" xfId="17533"/>
    <cellStyle name="Comma 2 2 2 2 7 3 3" xfId="12231"/>
    <cellStyle name="Comma 2 2 2 2 7 4" xfId="6745"/>
    <cellStyle name="Comma 2 2 2 2 7 4 2" xfId="14903"/>
    <cellStyle name="Comma 2 2 2 2 7 5" xfId="9574"/>
    <cellStyle name="Comma 2 2 2 2 8" xfId="236"/>
    <cellStyle name="Comma 2 2 2 2 8 2" xfId="2910"/>
    <cellStyle name="Comma 2 2 2 2 8 2 2" xfId="17535"/>
    <cellStyle name="Comma 2 2 2 2 8 2 3" xfId="12233"/>
    <cellStyle name="Comma 2 2 2 2 8 3" xfId="6747"/>
    <cellStyle name="Comma 2 2 2 2 8 3 2" xfId="14905"/>
    <cellStyle name="Comma 2 2 2 2 8 4" xfId="9576"/>
    <cellStyle name="Comma 2 2 2 2 9" xfId="237"/>
    <cellStyle name="Comma 2 2 2 2 9 2" xfId="2911"/>
    <cellStyle name="Comma 2 2 2 2 9 2 2" xfId="17536"/>
    <cellStyle name="Comma 2 2 2 2 9 2 3" xfId="12234"/>
    <cellStyle name="Comma 2 2 2 2 9 3" xfId="6748"/>
    <cellStyle name="Comma 2 2 2 2 9 3 2" xfId="14906"/>
    <cellStyle name="Comma 2 2 2 2 9 4" xfId="9577"/>
    <cellStyle name="Comma 2 2 2 3" xfId="67"/>
    <cellStyle name="Comma 2 2 2 3 10" xfId="2754"/>
    <cellStyle name="Comma 2 2 2 3 11" xfId="6591"/>
    <cellStyle name="Comma 2 2 2 3 12" xfId="9420"/>
    <cellStyle name="Comma 2 2 2 3 2" xfId="96"/>
    <cellStyle name="Comma 2 2 2 3 2 2" xfId="150"/>
    <cellStyle name="Comma 2 2 2 3 2 2 2" xfId="2726"/>
    <cellStyle name="Comma 2 2 2 3 2 2 2 2" xfId="5354"/>
    <cellStyle name="Comma 2 2 2 3 2 2 2 2 2" xfId="19979"/>
    <cellStyle name="Comma 2 2 2 3 2 2 2 2 3" xfId="14695"/>
    <cellStyle name="Comma 2 2 2 3 2 2 2 3" xfId="9191"/>
    <cellStyle name="Comma 2 2 2 3 2 2 2 3 2" xfId="17349"/>
    <cellStyle name="Comma 2 2 2 3 2 2 2 4" xfId="12023"/>
    <cellStyle name="Comma 2 2 2 3 2 2 3" xfId="240"/>
    <cellStyle name="Comma 2 2 2 3 2 2 3 2" xfId="2914"/>
    <cellStyle name="Comma 2 2 2 3 2 2 3 2 2" xfId="17539"/>
    <cellStyle name="Comma 2 2 2 3 2 2 3 2 3" xfId="12237"/>
    <cellStyle name="Comma 2 2 2 3 2 2 3 3" xfId="6751"/>
    <cellStyle name="Comma 2 2 2 3 2 2 3 3 2" xfId="14909"/>
    <cellStyle name="Comma 2 2 2 3 2 2 3 4" xfId="9580"/>
    <cellStyle name="Comma 2 2 2 3 2 2 4" xfId="6520"/>
    <cellStyle name="Comma 2 2 2 3 2 2 4 2" xfId="17460"/>
    <cellStyle name="Comma 2 2 2 3 2 2 4 3" xfId="12157"/>
    <cellStyle name="Comma 2 2 2 3 2 2 5" xfId="2835"/>
    <cellStyle name="Comma 2 2 2 3 2 2 5 2" xfId="14830"/>
    <cellStyle name="Comma 2 2 2 3 2 2 6" xfId="6672"/>
    <cellStyle name="Comma 2 2 2 3 2 2 7" xfId="9501"/>
    <cellStyle name="Comma 2 2 2 3 2 3" xfId="2613"/>
    <cellStyle name="Comma 2 2 2 3 2 3 2" xfId="5246"/>
    <cellStyle name="Comma 2 2 2 3 2 3 2 2" xfId="19871"/>
    <cellStyle name="Comma 2 2 2 3 2 3 2 3" xfId="14582"/>
    <cellStyle name="Comma 2 2 2 3 2 3 3" xfId="9083"/>
    <cellStyle name="Comma 2 2 2 3 2 3 3 2" xfId="17241"/>
    <cellStyle name="Comma 2 2 2 3 2 3 4" xfId="11914"/>
    <cellStyle name="Comma 2 2 2 3 2 4" xfId="2672"/>
    <cellStyle name="Comma 2 2 2 3 2 4 2" xfId="5300"/>
    <cellStyle name="Comma 2 2 2 3 2 4 2 2" xfId="19925"/>
    <cellStyle name="Comma 2 2 2 3 2 4 2 3" xfId="14641"/>
    <cellStyle name="Comma 2 2 2 3 2 4 3" xfId="9137"/>
    <cellStyle name="Comma 2 2 2 3 2 4 3 2" xfId="17295"/>
    <cellStyle name="Comma 2 2 2 3 2 4 4" xfId="11969"/>
    <cellStyle name="Comma 2 2 2 3 2 5" xfId="239"/>
    <cellStyle name="Comma 2 2 2 3 2 5 2" xfId="2913"/>
    <cellStyle name="Comma 2 2 2 3 2 5 2 2" xfId="17538"/>
    <cellStyle name="Comma 2 2 2 3 2 5 2 3" xfId="12236"/>
    <cellStyle name="Comma 2 2 2 3 2 5 3" xfId="6750"/>
    <cellStyle name="Comma 2 2 2 3 2 5 3 2" xfId="14908"/>
    <cellStyle name="Comma 2 2 2 3 2 5 4" xfId="9579"/>
    <cellStyle name="Comma 2 2 2 3 2 6" xfId="6468"/>
    <cellStyle name="Comma 2 2 2 3 2 6 2" xfId="17406"/>
    <cellStyle name="Comma 2 2 2 3 2 6 3" xfId="12103"/>
    <cellStyle name="Comma 2 2 2 3 2 7" xfId="2781"/>
    <cellStyle name="Comma 2 2 2 3 2 7 2" xfId="14776"/>
    <cellStyle name="Comma 2 2 2 3 2 8" xfId="6618"/>
    <cellStyle name="Comma 2 2 2 3 2 9" xfId="9447"/>
    <cellStyle name="Comma 2 2 2 3 3" xfId="123"/>
    <cellStyle name="Comma 2 2 2 3 3 2" xfId="2699"/>
    <cellStyle name="Comma 2 2 2 3 3 2 2" xfId="5327"/>
    <cellStyle name="Comma 2 2 2 3 3 2 2 2" xfId="19952"/>
    <cellStyle name="Comma 2 2 2 3 3 2 2 3" xfId="14668"/>
    <cellStyle name="Comma 2 2 2 3 3 2 3" xfId="9164"/>
    <cellStyle name="Comma 2 2 2 3 3 2 3 2" xfId="17322"/>
    <cellStyle name="Comma 2 2 2 3 3 2 4" xfId="11996"/>
    <cellStyle name="Comma 2 2 2 3 3 3" xfId="241"/>
    <cellStyle name="Comma 2 2 2 3 3 3 2" xfId="2915"/>
    <cellStyle name="Comma 2 2 2 3 3 3 2 2" xfId="17540"/>
    <cellStyle name="Comma 2 2 2 3 3 3 2 3" xfId="12238"/>
    <cellStyle name="Comma 2 2 2 3 3 3 3" xfId="6752"/>
    <cellStyle name="Comma 2 2 2 3 3 3 3 2" xfId="14910"/>
    <cellStyle name="Comma 2 2 2 3 3 3 4" xfId="9581"/>
    <cellStyle name="Comma 2 2 2 3 3 4" xfId="6494"/>
    <cellStyle name="Comma 2 2 2 3 3 4 2" xfId="17433"/>
    <cellStyle name="Comma 2 2 2 3 3 4 3" xfId="12130"/>
    <cellStyle name="Comma 2 2 2 3 3 5" xfId="2808"/>
    <cellStyle name="Comma 2 2 2 3 3 5 2" xfId="14803"/>
    <cellStyle name="Comma 2 2 2 3 3 6" xfId="6645"/>
    <cellStyle name="Comma 2 2 2 3 3 7" xfId="9474"/>
    <cellStyle name="Comma 2 2 2 3 4" xfId="242"/>
    <cellStyle name="Comma 2 2 2 3 4 2" xfId="2916"/>
    <cellStyle name="Comma 2 2 2 3 4 2 2" xfId="17541"/>
    <cellStyle name="Comma 2 2 2 3 4 2 3" xfId="12239"/>
    <cellStyle name="Comma 2 2 2 3 4 3" xfId="6753"/>
    <cellStyle name="Comma 2 2 2 3 4 3 2" xfId="14911"/>
    <cellStyle name="Comma 2 2 2 3 4 4" xfId="9582"/>
    <cellStyle name="Comma 2 2 2 3 5" xfId="2585"/>
    <cellStyle name="Comma 2 2 2 3 5 2" xfId="5219"/>
    <cellStyle name="Comma 2 2 2 3 5 2 2" xfId="19844"/>
    <cellStyle name="Comma 2 2 2 3 5 2 3" xfId="14554"/>
    <cellStyle name="Comma 2 2 2 3 5 3" xfId="9056"/>
    <cellStyle name="Comma 2 2 2 3 5 3 2" xfId="17214"/>
    <cellStyle name="Comma 2 2 2 3 5 4" xfId="11887"/>
    <cellStyle name="Comma 2 2 2 3 6" xfId="2645"/>
    <cellStyle name="Comma 2 2 2 3 6 2" xfId="5273"/>
    <cellStyle name="Comma 2 2 2 3 6 2 2" xfId="19898"/>
    <cellStyle name="Comma 2 2 2 3 6 2 3" xfId="14614"/>
    <cellStyle name="Comma 2 2 2 3 6 3" xfId="9110"/>
    <cellStyle name="Comma 2 2 2 3 6 3 2" xfId="17268"/>
    <cellStyle name="Comma 2 2 2 3 6 4" xfId="11942"/>
    <cellStyle name="Comma 2 2 2 3 7" xfId="238"/>
    <cellStyle name="Comma 2 2 2 3 7 2" xfId="2912"/>
    <cellStyle name="Comma 2 2 2 3 7 2 2" xfId="17537"/>
    <cellStyle name="Comma 2 2 2 3 7 2 3" xfId="12235"/>
    <cellStyle name="Comma 2 2 2 3 7 3" xfId="6749"/>
    <cellStyle name="Comma 2 2 2 3 7 3 2" xfId="14907"/>
    <cellStyle name="Comma 2 2 2 3 7 4" xfId="9578"/>
    <cellStyle name="Comma 2 2 2 3 8" xfId="6439"/>
    <cellStyle name="Comma 2 2 2 3 8 2" xfId="17379"/>
    <cellStyle name="Comma 2 2 2 3 8 3" xfId="12074"/>
    <cellStyle name="Comma 2 2 2 3 9" xfId="6547"/>
    <cellStyle name="Comma 2 2 2 3 9 2" xfId="14748"/>
    <cellStyle name="Comma 2 2 2 4" xfId="83"/>
    <cellStyle name="Comma 2 2 2 4 10" xfId="6605"/>
    <cellStyle name="Comma 2 2 2 4 11" xfId="9434"/>
    <cellStyle name="Comma 2 2 2 4 2" xfId="137"/>
    <cellStyle name="Comma 2 2 2 4 2 2" xfId="245"/>
    <cellStyle name="Comma 2 2 2 4 2 2 2" xfId="2919"/>
    <cellStyle name="Comma 2 2 2 4 2 2 2 2" xfId="17544"/>
    <cellStyle name="Comma 2 2 2 4 2 2 2 3" xfId="12242"/>
    <cellStyle name="Comma 2 2 2 4 2 2 3" xfId="6756"/>
    <cellStyle name="Comma 2 2 2 4 2 2 3 2" xfId="14914"/>
    <cellStyle name="Comma 2 2 2 4 2 2 4" xfId="9585"/>
    <cellStyle name="Comma 2 2 2 4 2 3" xfId="2713"/>
    <cellStyle name="Comma 2 2 2 4 2 3 2" xfId="5341"/>
    <cellStyle name="Comma 2 2 2 4 2 3 2 2" xfId="19966"/>
    <cellStyle name="Comma 2 2 2 4 2 3 2 3" xfId="14682"/>
    <cellStyle name="Comma 2 2 2 4 2 3 3" xfId="9178"/>
    <cellStyle name="Comma 2 2 2 4 2 3 3 2" xfId="17336"/>
    <cellStyle name="Comma 2 2 2 4 2 3 4" xfId="12010"/>
    <cellStyle name="Comma 2 2 2 4 2 4" xfId="244"/>
    <cellStyle name="Comma 2 2 2 4 2 4 2" xfId="2918"/>
    <cellStyle name="Comma 2 2 2 4 2 4 2 2" xfId="17543"/>
    <cellStyle name="Comma 2 2 2 4 2 4 2 3" xfId="12241"/>
    <cellStyle name="Comma 2 2 2 4 2 4 3" xfId="6755"/>
    <cellStyle name="Comma 2 2 2 4 2 4 3 2" xfId="14913"/>
    <cellStyle name="Comma 2 2 2 4 2 4 4" xfId="9584"/>
    <cellStyle name="Comma 2 2 2 4 2 5" xfId="6517"/>
    <cellStyle name="Comma 2 2 2 4 2 5 2" xfId="17447"/>
    <cellStyle name="Comma 2 2 2 4 2 5 3" xfId="12144"/>
    <cellStyle name="Comma 2 2 2 4 2 6" xfId="2822"/>
    <cellStyle name="Comma 2 2 2 4 2 6 2" xfId="14817"/>
    <cellStyle name="Comma 2 2 2 4 2 7" xfId="6659"/>
    <cellStyle name="Comma 2 2 2 4 2 8" xfId="9488"/>
    <cellStyle name="Comma 2 2 2 4 3" xfId="246"/>
    <cellStyle name="Comma 2 2 2 4 3 2" xfId="2920"/>
    <cellStyle name="Comma 2 2 2 4 3 2 2" xfId="17545"/>
    <cellStyle name="Comma 2 2 2 4 3 2 3" xfId="12243"/>
    <cellStyle name="Comma 2 2 2 4 3 3" xfId="6757"/>
    <cellStyle name="Comma 2 2 2 4 3 3 2" xfId="14915"/>
    <cellStyle name="Comma 2 2 2 4 3 4" xfId="9586"/>
    <cellStyle name="Comma 2 2 2 4 4" xfId="247"/>
    <cellStyle name="Comma 2 2 2 4 4 2" xfId="2921"/>
    <cellStyle name="Comma 2 2 2 4 4 2 2" xfId="17546"/>
    <cellStyle name="Comma 2 2 2 4 4 2 3" xfId="12244"/>
    <cellStyle name="Comma 2 2 2 4 4 3" xfId="6758"/>
    <cellStyle name="Comma 2 2 2 4 4 3 2" xfId="14916"/>
    <cellStyle name="Comma 2 2 2 4 4 4" xfId="9587"/>
    <cellStyle name="Comma 2 2 2 4 5" xfId="2600"/>
    <cellStyle name="Comma 2 2 2 4 5 2" xfId="5233"/>
    <cellStyle name="Comma 2 2 2 4 5 2 2" xfId="19858"/>
    <cellStyle name="Comma 2 2 2 4 5 2 3" xfId="14569"/>
    <cellStyle name="Comma 2 2 2 4 5 3" xfId="9070"/>
    <cellStyle name="Comma 2 2 2 4 5 3 2" xfId="17228"/>
    <cellStyle name="Comma 2 2 2 4 5 4" xfId="11901"/>
    <cellStyle name="Comma 2 2 2 4 6" xfId="2659"/>
    <cellStyle name="Comma 2 2 2 4 6 2" xfId="5287"/>
    <cellStyle name="Comma 2 2 2 4 6 2 2" xfId="19912"/>
    <cellStyle name="Comma 2 2 2 4 6 2 3" xfId="14628"/>
    <cellStyle name="Comma 2 2 2 4 6 3" xfId="9124"/>
    <cellStyle name="Comma 2 2 2 4 6 3 2" xfId="17282"/>
    <cellStyle name="Comma 2 2 2 4 6 4" xfId="11956"/>
    <cellStyle name="Comma 2 2 2 4 7" xfId="243"/>
    <cellStyle name="Comma 2 2 2 4 7 2" xfId="2917"/>
    <cellStyle name="Comma 2 2 2 4 7 2 2" xfId="17542"/>
    <cellStyle name="Comma 2 2 2 4 7 2 3" xfId="12240"/>
    <cellStyle name="Comma 2 2 2 4 7 3" xfId="6754"/>
    <cellStyle name="Comma 2 2 2 4 7 3 2" xfId="14912"/>
    <cellStyle name="Comma 2 2 2 4 7 4" xfId="9583"/>
    <cellStyle name="Comma 2 2 2 4 8" xfId="6465"/>
    <cellStyle name="Comma 2 2 2 4 8 2" xfId="17393"/>
    <cellStyle name="Comma 2 2 2 4 8 3" xfId="12090"/>
    <cellStyle name="Comma 2 2 2 4 9" xfId="2768"/>
    <cellStyle name="Comma 2 2 2 4 9 2" xfId="14763"/>
    <cellStyle name="Comma 2 2 2 5" xfId="110"/>
    <cellStyle name="Comma 2 2 2 5 10" xfId="9461"/>
    <cellStyle name="Comma 2 2 2 5 2" xfId="249"/>
    <cellStyle name="Comma 2 2 2 5 2 2" xfId="250"/>
    <cellStyle name="Comma 2 2 2 5 2 2 2" xfId="2924"/>
    <cellStyle name="Comma 2 2 2 5 2 2 2 2" xfId="17549"/>
    <cellStyle name="Comma 2 2 2 5 2 2 2 3" xfId="12247"/>
    <cellStyle name="Comma 2 2 2 5 2 2 3" xfId="6761"/>
    <cellStyle name="Comma 2 2 2 5 2 2 3 2" xfId="14919"/>
    <cellStyle name="Comma 2 2 2 5 2 2 4" xfId="9590"/>
    <cellStyle name="Comma 2 2 2 5 2 3" xfId="2923"/>
    <cellStyle name="Comma 2 2 2 5 2 3 2" xfId="17548"/>
    <cellStyle name="Comma 2 2 2 5 2 3 3" xfId="12246"/>
    <cellStyle name="Comma 2 2 2 5 2 4" xfId="6760"/>
    <cellStyle name="Comma 2 2 2 5 2 4 2" xfId="14918"/>
    <cellStyle name="Comma 2 2 2 5 2 5" xfId="9589"/>
    <cellStyle name="Comma 2 2 2 5 3" xfId="251"/>
    <cellStyle name="Comma 2 2 2 5 3 2" xfId="2925"/>
    <cellStyle name="Comma 2 2 2 5 3 2 2" xfId="17550"/>
    <cellStyle name="Comma 2 2 2 5 3 2 3" xfId="12248"/>
    <cellStyle name="Comma 2 2 2 5 3 3" xfId="6762"/>
    <cellStyle name="Comma 2 2 2 5 3 3 2" xfId="14920"/>
    <cellStyle name="Comma 2 2 2 5 3 4" xfId="9591"/>
    <cellStyle name="Comma 2 2 2 5 4" xfId="252"/>
    <cellStyle name="Comma 2 2 2 5 4 2" xfId="2926"/>
    <cellStyle name="Comma 2 2 2 5 4 2 2" xfId="17551"/>
    <cellStyle name="Comma 2 2 2 5 4 2 3" xfId="12249"/>
    <cellStyle name="Comma 2 2 2 5 4 3" xfId="6763"/>
    <cellStyle name="Comma 2 2 2 5 4 3 2" xfId="14921"/>
    <cellStyle name="Comma 2 2 2 5 4 4" xfId="9592"/>
    <cellStyle name="Comma 2 2 2 5 5" xfId="2686"/>
    <cellStyle name="Comma 2 2 2 5 5 2" xfId="5314"/>
    <cellStyle name="Comma 2 2 2 5 5 2 2" xfId="19939"/>
    <cellStyle name="Comma 2 2 2 5 5 2 3" xfId="14655"/>
    <cellStyle name="Comma 2 2 2 5 5 3" xfId="9151"/>
    <cellStyle name="Comma 2 2 2 5 5 3 2" xfId="17309"/>
    <cellStyle name="Comma 2 2 2 5 5 4" xfId="11983"/>
    <cellStyle name="Comma 2 2 2 5 6" xfId="248"/>
    <cellStyle name="Comma 2 2 2 5 6 2" xfId="2922"/>
    <cellStyle name="Comma 2 2 2 5 6 2 2" xfId="17547"/>
    <cellStyle name="Comma 2 2 2 5 6 2 3" xfId="12245"/>
    <cellStyle name="Comma 2 2 2 5 6 3" xfId="6759"/>
    <cellStyle name="Comma 2 2 2 5 6 3 2" xfId="14917"/>
    <cellStyle name="Comma 2 2 2 5 6 4" xfId="9588"/>
    <cellStyle name="Comma 2 2 2 5 7" xfId="6491"/>
    <cellStyle name="Comma 2 2 2 5 7 2" xfId="17420"/>
    <cellStyle name="Comma 2 2 2 5 7 3" xfId="12117"/>
    <cellStyle name="Comma 2 2 2 5 8" xfId="2795"/>
    <cellStyle name="Comma 2 2 2 5 8 2" xfId="14790"/>
    <cellStyle name="Comma 2 2 2 5 9" xfId="6632"/>
    <cellStyle name="Comma 2 2 2 6" xfId="253"/>
    <cellStyle name="Comma 2 2 2 6 2" xfId="254"/>
    <cellStyle name="Comma 2 2 2 6 2 2" xfId="255"/>
    <cellStyle name="Comma 2 2 2 6 2 2 2" xfId="2929"/>
    <cellStyle name="Comma 2 2 2 6 2 2 2 2" xfId="17554"/>
    <cellStyle name="Comma 2 2 2 6 2 2 2 3" xfId="12252"/>
    <cellStyle name="Comma 2 2 2 6 2 2 3" xfId="6766"/>
    <cellStyle name="Comma 2 2 2 6 2 2 3 2" xfId="14924"/>
    <cellStyle name="Comma 2 2 2 6 2 2 4" xfId="9595"/>
    <cellStyle name="Comma 2 2 2 6 2 3" xfId="2928"/>
    <cellStyle name="Comma 2 2 2 6 2 3 2" xfId="17553"/>
    <cellStyle name="Comma 2 2 2 6 2 3 3" xfId="12251"/>
    <cellStyle name="Comma 2 2 2 6 2 4" xfId="6765"/>
    <cellStyle name="Comma 2 2 2 6 2 4 2" xfId="14923"/>
    <cellStyle name="Comma 2 2 2 6 2 5" xfId="9594"/>
    <cellStyle name="Comma 2 2 2 6 3" xfId="256"/>
    <cellStyle name="Comma 2 2 2 6 3 2" xfId="2930"/>
    <cellStyle name="Comma 2 2 2 6 3 2 2" xfId="17555"/>
    <cellStyle name="Comma 2 2 2 6 3 2 3" xfId="12253"/>
    <cellStyle name="Comma 2 2 2 6 3 3" xfId="6767"/>
    <cellStyle name="Comma 2 2 2 6 3 3 2" xfId="14925"/>
    <cellStyle name="Comma 2 2 2 6 3 4" xfId="9596"/>
    <cellStyle name="Comma 2 2 2 6 4" xfId="257"/>
    <cellStyle name="Comma 2 2 2 6 4 2" xfId="2931"/>
    <cellStyle name="Comma 2 2 2 6 4 2 2" xfId="17556"/>
    <cellStyle name="Comma 2 2 2 6 4 2 3" xfId="12254"/>
    <cellStyle name="Comma 2 2 2 6 4 3" xfId="6768"/>
    <cellStyle name="Comma 2 2 2 6 4 3 2" xfId="14926"/>
    <cellStyle name="Comma 2 2 2 6 4 4" xfId="9597"/>
    <cellStyle name="Comma 2 2 2 6 5" xfId="2927"/>
    <cellStyle name="Comma 2 2 2 6 5 2" xfId="17552"/>
    <cellStyle name="Comma 2 2 2 6 5 3" xfId="12250"/>
    <cellStyle name="Comma 2 2 2 6 6" xfId="6764"/>
    <cellStyle name="Comma 2 2 2 6 6 2" xfId="14922"/>
    <cellStyle name="Comma 2 2 2 6 7" xfId="9593"/>
    <cellStyle name="Comma 2 2 2 7" xfId="258"/>
    <cellStyle name="Comma 2 2 2 7 2" xfId="259"/>
    <cellStyle name="Comma 2 2 2 7 2 2" xfId="2933"/>
    <cellStyle name="Comma 2 2 2 7 2 2 2" xfId="17558"/>
    <cellStyle name="Comma 2 2 2 7 2 2 3" xfId="12256"/>
    <cellStyle name="Comma 2 2 2 7 2 3" xfId="6770"/>
    <cellStyle name="Comma 2 2 2 7 2 3 2" xfId="14928"/>
    <cellStyle name="Comma 2 2 2 7 2 4" xfId="9599"/>
    <cellStyle name="Comma 2 2 2 7 3" xfId="260"/>
    <cellStyle name="Comma 2 2 2 7 3 2" xfId="2934"/>
    <cellStyle name="Comma 2 2 2 7 3 2 2" xfId="17559"/>
    <cellStyle name="Comma 2 2 2 7 3 2 3" xfId="12257"/>
    <cellStyle name="Comma 2 2 2 7 3 3" xfId="6771"/>
    <cellStyle name="Comma 2 2 2 7 3 3 2" xfId="14929"/>
    <cellStyle name="Comma 2 2 2 7 3 4" xfId="9600"/>
    <cellStyle name="Comma 2 2 2 7 4" xfId="2932"/>
    <cellStyle name="Comma 2 2 2 7 4 2" xfId="17557"/>
    <cellStyle name="Comma 2 2 2 7 4 3" xfId="12255"/>
    <cellStyle name="Comma 2 2 2 7 5" xfId="6769"/>
    <cellStyle name="Comma 2 2 2 7 5 2" xfId="14927"/>
    <cellStyle name="Comma 2 2 2 7 6" xfId="9598"/>
    <cellStyle name="Comma 2 2 2 8" xfId="261"/>
    <cellStyle name="Comma 2 2 2 8 2" xfId="262"/>
    <cellStyle name="Comma 2 2 2 8 2 2" xfId="2936"/>
    <cellStyle name="Comma 2 2 2 8 2 2 2" xfId="17561"/>
    <cellStyle name="Comma 2 2 2 8 2 2 3" xfId="12259"/>
    <cellStyle name="Comma 2 2 2 8 2 3" xfId="6773"/>
    <cellStyle name="Comma 2 2 2 8 2 3 2" xfId="14931"/>
    <cellStyle name="Comma 2 2 2 8 2 4" xfId="9602"/>
    <cellStyle name="Comma 2 2 2 8 3" xfId="2935"/>
    <cellStyle name="Comma 2 2 2 8 3 2" xfId="17560"/>
    <cellStyle name="Comma 2 2 2 8 3 3" xfId="12258"/>
    <cellStyle name="Comma 2 2 2 8 4" xfId="6772"/>
    <cellStyle name="Comma 2 2 2 8 4 2" xfId="14930"/>
    <cellStyle name="Comma 2 2 2 8 5" xfId="9601"/>
    <cellStyle name="Comma 2 2 2 9" xfId="263"/>
    <cellStyle name="Comma 2 2 2 9 2" xfId="2937"/>
    <cellStyle name="Comma 2 2 2 9 2 2" xfId="17562"/>
    <cellStyle name="Comma 2 2 2 9 2 3" xfId="12260"/>
    <cellStyle name="Comma 2 2 2 9 3" xfId="6774"/>
    <cellStyle name="Comma 2 2 2 9 3 2" xfId="14932"/>
    <cellStyle name="Comma 2 2 2 9 4" xfId="9603"/>
    <cellStyle name="Comma 2 2 20" xfId="2738"/>
    <cellStyle name="Comma 2 2 21" xfId="6575"/>
    <cellStyle name="Comma 2 2 22" xfId="9396"/>
    <cellStyle name="Comma 2 2 3" xfId="58"/>
    <cellStyle name="Comma 2 2 3 10" xfId="265"/>
    <cellStyle name="Comma 2 2 3 10 2" xfId="2939"/>
    <cellStyle name="Comma 2 2 3 10 2 2" xfId="17564"/>
    <cellStyle name="Comma 2 2 3 10 2 3" xfId="12262"/>
    <cellStyle name="Comma 2 2 3 10 3" xfId="6776"/>
    <cellStyle name="Comma 2 2 3 10 3 2" xfId="14934"/>
    <cellStyle name="Comma 2 2 3 10 4" xfId="9605"/>
    <cellStyle name="Comma 2 2 3 11" xfId="2576"/>
    <cellStyle name="Comma 2 2 3 11 2" xfId="5210"/>
    <cellStyle name="Comma 2 2 3 11 2 2" xfId="19835"/>
    <cellStyle name="Comma 2 2 3 11 2 3" xfId="14545"/>
    <cellStyle name="Comma 2 2 3 11 3" xfId="9047"/>
    <cellStyle name="Comma 2 2 3 11 3 2" xfId="17205"/>
    <cellStyle name="Comma 2 2 3 11 4" xfId="11878"/>
    <cellStyle name="Comma 2 2 3 12" xfId="2636"/>
    <cellStyle name="Comma 2 2 3 12 2" xfId="5264"/>
    <cellStyle name="Comma 2 2 3 12 2 2" xfId="19889"/>
    <cellStyle name="Comma 2 2 3 12 2 3" xfId="14605"/>
    <cellStyle name="Comma 2 2 3 12 3" xfId="9101"/>
    <cellStyle name="Comma 2 2 3 12 3 2" xfId="17259"/>
    <cellStyle name="Comma 2 2 3 12 4" xfId="11933"/>
    <cellStyle name="Comma 2 2 3 13" xfId="264"/>
    <cellStyle name="Comma 2 2 3 13 2" xfId="2938"/>
    <cellStyle name="Comma 2 2 3 13 2 2" xfId="17563"/>
    <cellStyle name="Comma 2 2 3 13 2 3" xfId="12261"/>
    <cellStyle name="Comma 2 2 3 13 3" xfId="6775"/>
    <cellStyle name="Comma 2 2 3 13 3 2" xfId="14933"/>
    <cellStyle name="Comma 2 2 3 13 4" xfId="9604"/>
    <cellStyle name="Comma 2 2 3 14" xfId="6440"/>
    <cellStyle name="Comma 2 2 3 14 2" xfId="17370"/>
    <cellStyle name="Comma 2 2 3 14 3" xfId="12065"/>
    <cellStyle name="Comma 2 2 3 15" xfId="6548"/>
    <cellStyle name="Comma 2 2 3 15 2" xfId="14739"/>
    <cellStyle name="Comma 2 2 3 16" xfId="2745"/>
    <cellStyle name="Comma 2 2 3 17" xfId="6582"/>
    <cellStyle name="Comma 2 2 3 18" xfId="9411"/>
    <cellStyle name="Comma 2 2 3 2" xfId="71"/>
    <cellStyle name="Comma 2 2 3 2 10" xfId="2589"/>
    <cellStyle name="Comma 2 2 3 2 10 2" xfId="5223"/>
    <cellStyle name="Comma 2 2 3 2 10 2 2" xfId="19848"/>
    <cellStyle name="Comma 2 2 3 2 10 2 3" xfId="14558"/>
    <cellStyle name="Comma 2 2 3 2 10 3" xfId="9060"/>
    <cellStyle name="Comma 2 2 3 2 10 3 2" xfId="17218"/>
    <cellStyle name="Comma 2 2 3 2 10 4" xfId="11891"/>
    <cellStyle name="Comma 2 2 3 2 11" xfId="2649"/>
    <cellStyle name="Comma 2 2 3 2 11 2" xfId="5277"/>
    <cellStyle name="Comma 2 2 3 2 11 2 2" xfId="19902"/>
    <cellStyle name="Comma 2 2 3 2 11 2 3" xfId="14618"/>
    <cellStyle name="Comma 2 2 3 2 11 3" xfId="9114"/>
    <cellStyle name="Comma 2 2 3 2 11 3 2" xfId="17272"/>
    <cellStyle name="Comma 2 2 3 2 11 4" xfId="11946"/>
    <cellStyle name="Comma 2 2 3 2 12" xfId="266"/>
    <cellStyle name="Comma 2 2 3 2 12 2" xfId="2940"/>
    <cellStyle name="Comma 2 2 3 2 12 2 2" xfId="17565"/>
    <cellStyle name="Comma 2 2 3 2 12 2 3" xfId="12263"/>
    <cellStyle name="Comma 2 2 3 2 12 3" xfId="6777"/>
    <cellStyle name="Comma 2 2 3 2 12 3 2" xfId="14935"/>
    <cellStyle name="Comma 2 2 3 2 12 4" xfId="9606"/>
    <cellStyle name="Comma 2 2 3 2 13" xfId="6441"/>
    <cellStyle name="Comma 2 2 3 2 13 2" xfId="17383"/>
    <cellStyle name="Comma 2 2 3 2 13 3" xfId="12078"/>
    <cellStyle name="Comma 2 2 3 2 14" xfId="6549"/>
    <cellStyle name="Comma 2 2 3 2 14 2" xfId="14752"/>
    <cellStyle name="Comma 2 2 3 2 15" xfId="2758"/>
    <cellStyle name="Comma 2 2 3 2 16" xfId="6595"/>
    <cellStyle name="Comma 2 2 3 2 17" xfId="9424"/>
    <cellStyle name="Comma 2 2 3 2 2" xfId="100"/>
    <cellStyle name="Comma 2 2 3 2 2 10" xfId="6622"/>
    <cellStyle name="Comma 2 2 3 2 2 11" xfId="9451"/>
    <cellStyle name="Comma 2 2 3 2 2 2" xfId="154"/>
    <cellStyle name="Comma 2 2 3 2 2 2 2" xfId="269"/>
    <cellStyle name="Comma 2 2 3 2 2 2 2 2" xfId="2943"/>
    <cellStyle name="Comma 2 2 3 2 2 2 2 2 2" xfId="17568"/>
    <cellStyle name="Comma 2 2 3 2 2 2 2 2 3" xfId="12266"/>
    <cellStyle name="Comma 2 2 3 2 2 2 2 3" xfId="6780"/>
    <cellStyle name="Comma 2 2 3 2 2 2 2 3 2" xfId="14938"/>
    <cellStyle name="Comma 2 2 3 2 2 2 2 4" xfId="9609"/>
    <cellStyle name="Comma 2 2 3 2 2 2 3" xfId="2730"/>
    <cellStyle name="Comma 2 2 3 2 2 2 3 2" xfId="5358"/>
    <cellStyle name="Comma 2 2 3 2 2 2 3 2 2" xfId="19983"/>
    <cellStyle name="Comma 2 2 3 2 2 2 3 2 3" xfId="14699"/>
    <cellStyle name="Comma 2 2 3 2 2 2 3 3" xfId="9195"/>
    <cellStyle name="Comma 2 2 3 2 2 2 3 3 2" xfId="17353"/>
    <cellStyle name="Comma 2 2 3 2 2 2 3 4" xfId="12027"/>
    <cellStyle name="Comma 2 2 3 2 2 2 4" xfId="268"/>
    <cellStyle name="Comma 2 2 3 2 2 2 4 2" xfId="2942"/>
    <cellStyle name="Comma 2 2 3 2 2 2 4 2 2" xfId="17567"/>
    <cellStyle name="Comma 2 2 3 2 2 2 4 2 3" xfId="12265"/>
    <cellStyle name="Comma 2 2 3 2 2 2 4 3" xfId="6779"/>
    <cellStyle name="Comma 2 2 3 2 2 2 4 3 2" xfId="14937"/>
    <cellStyle name="Comma 2 2 3 2 2 2 4 4" xfId="9608"/>
    <cellStyle name="Comma 2 2 3 2 2 2 5" xfId="6522"/>
    <cellStyle name="Comma 2 2 3 2 2 2 5 2" xfId="17464"/>
    <cellStyle name="Comma 2 2 3 2 2 2 5 3" xfId="12161"/>
    <cellStyle name="Comma 2 2 3 2 2 2 6" xfId="2839"/>
    <cellStyle name="Comma 2 2 3 2 2 2 6 2" xfId="14834"/>
    <cellStyle name="Comma 2 2 3 2 2 2 7" xfId="6676"/>
    <cellStyle name="Comma 2 2 3 2 2 2 8" xfId="9505"/>
    <cellStyle name="Comma 2 2 3 2 2 3" xfId="270"/>
    <cellStyle name="Comma 2 2 3 2 2 3 2" xfId="2944"/>
    <cellStyle name="Comma 2 2 3 2 2 3 2 2" xfId="17569"/>
    <cellStyle name="Comma 2 2 3 2 2 3 2 3" xfId="12267"/>
    <cellStyle name="Comma 2 2 3 2 2 3 3" xfId="6781"/>
    <cellStyle name="Comma 2 2 3 2 2 3 3 2" xfId="14939"/>
    <cellStyle name="Comma 2 2 3 2 2 3 4" xfId="9610"/>
    <cellStyle name="Comma 2 2 3 2 2 4" xfId="271"/>
    <cellStyle name="Comma 2 2 3 2 2 4 2" xfId="2945"/>
    <cellStyle name="Comma 2 2 3 2 2 4 2 2" xfId="17570"/>
    <cellStyle name="Comma 2 2 3 2 2 4 2 3" xfId="12268"/>
    <cellStyle name="Comma 2 2 3 2 2 4 3" xfId="6782"/>
    <cellStyle name="Comma 2 2 3 2 2 4 3 2" xfId="14940"/>
    <cellStyle name="Comma 2 2 3 2 2 4 4" xfId="9611"/>
    <cellStyle name="Comma 2 2 3 2 2 5" xfId="2617"/>
    <cellStyle name="Comma 2 2 3 2 2 5 2" xfId="5250"/>
    <cellStyle name="Comma 2 2 3 2 2 5 2 2" xfId="19875"/>
    <cellStyle name="Comma 2 2 3 2 2 5 2 3" xfId="14586"/>
    <cellStyle name="Comma 2 2 3 2 2 5 3" xfId="9087"/>
    <cellStyle name="Comma 2 2 3 2 2 5 3 2" xfId="17245"/>
    <cellStyle name="Comma 2 2 3 2 2 5 4" xfId="11918"/>
    <cellStyle name="Comma 2 2 3 2 2 6" xfId="2676"/>
    <cellStyle name="Comma 2 2 3 2 2 6 2" xfId="5304"/>
    <cellStyle name="Comma 2 2 3 2 2 6 2 2" xfId="19929"/>
    <cellStyle name="Comma 2 2 3 2 2 6 2 3" xfId="14645"/>
    <cellStyle name="Comma 2 2 3 2 2 6 3" xfId="9141"/>
    <cellStyle name="Comma 2 2 3 2 2 6 3 2" xfId="17299"/>
    <cellStyle name="Comma 2 2 3 2 2 6 4" xfId="11973"/>
    <cellStyle name="Comma 2 2 3 2 2 7" xfId="267"/>
    <cellStyle name="Comma 2 2 3 2 2 7 2" xfId="2941"/>
    <cellStyle name="Comma 2 2 3 2 2 7 2 2" xfId="17566"/>
    <cellStyle name="Comma 2 2 3 2 2 7 2 3" xfId="12264"/>
    <cellStyle name="Comma 2 2 3 2 2 7 3" xfId="6778"/>
    <cellStyle name="Comma 2 2 3 2 2 7 3 2" xfId="14936"/>
    <cellStyle name="Comma 2 2 3 2 2 7 4" xfId="9607"/>
    <cellStyle name="Comma 2 2 3 2 2 8" xfId="6470"/>
    <cellStyle name="Comma 2 2 3 2 2 8 2" xfId="17410"/>
    <cellStyle name="Comma 2 2 3 2 2 8 3" xfId="12107"/>
    <cellStyle name="Comma 2 2 3 2 2 9" xfId="2785"/>
    <cellStyle name="Comma 2 2 3 2 2 9 2" xfId="14780"/>
    <cellStyle name="Comma 2 2 3 2 3" xfId="127"/>
    <cellStyle name="Comma 2 2 3 2 3 10" xfId="9478"/>
    <cellStyle name="Comma 2 2 3 2 3 2" xfId="273"/>
    <cellStyle name="Comma 2 2 3 2 3 2 2" xfId="274"/>
    <cellStyle name="Comma 2 2 3 2 3 2 2 2" xfId="2948"/>
    <cellStyle name="Comma 2 2 3 2 3 2 2 2 2" xfId="17573"/>
    <cellStyle name="Comma 2 2 3 2 3 2 2 2 3" xfId="12271"/>
    <cellStyle name="Comma 2 2 3 2 3 2 2 3" xfId="6785"/>
    <cellStyle name="Comma 2 2 3 2 3 2 2 3 2" xfId="14943"/>
    <cellStyle name="Comma 2 2 3 2 3 2 2 4" xfId="9614"/>
    <cellStyle name="Comma 2 2 3 2 3 2 3" xfId="2947"/>
    <cellStyle name="Comma 2 2 3 2 3 2 3 2" xfId="17572"/>
    <cellStyle name="Comma 2 2 3 2 3 2 3 3" xfId="12270"/>
    <cellStyle name="Comma 2 2 3 2 3 2 4" xfId="6784"/>
    <cellStyle name="Comma 2 2 3 2 3 2 4 2" xfId="14942"/>
    <cellStyle name="Comma 2 2 3 2 3 2 5" xfId="9613"/>
    <cellStyle name="Comma 2 2 3 2 3 3" xfId="275"/>
    <cellStyle name="Comma 2 2 3 2 3 3 2" xfId="2949"/>
    <cellStyle name="Comma 2 2 3 2 3 3 2 2" xfId="17574"/>
    <cellStyle name="Comma 2 2 3 2 3 3 2 3" xfId="12272"/>
    <cellStyle name="Comma 2 2 3 2 3 3 3" xfId="6786"/>
    <cellStyle name="Comma 2 2 3 2 3 3 3 2" xfId="14944"/>
    <cellStyle name="Comma 2 2 3 2 3 3 4" xfId="9615"/>
    <cellStyle name="Comma 2 2 3 2 3 4" xfId="276"/>
    <cellStyle name="Comma 2 2 3 2 3 4 2" xfId="2950"/>
    <cellStyle name="Comma 2 2 3 2 3 4 2 2" xfId="17575"/>
    <cellStyle name="Comma 2 2 3 2 3 4 2 3" xfId="12273"/>
    <cellStyle name="Comma 2 2 3 2 3 4 3" xfId="6787"/>
    <cellStyle name="Comma 2 2 3 2 3 4 3 2" xfId="14945"/>
    <cellStyle name="Comma 2 2 3 2 3 4 4" xfId="9616"/>
    <cellStyle name="Comma 2 2 3 2 3 5" xfId="2703"/>
    <cellStyle name="Comma 2 2 3 2 3 5 2" xfId="5331"/>
    <cellStyle name="Comma 2 2 3 2 3 5 2 2" xfId="19956"/>
    <cellStyle name="Comma 2 2 3 2 3 5 2 3" xfId="14672"/>
    <cellStyle name="Comma 2 2 3 2 3 5 3" xfId="9168"/>
    <cellStyle name="Comma 2 2 3 2 3 5 3 2" xfId="17326"/>
    <cellStyle name="Comma 2 2 3 2 3 5 4" xfId="12000"/>
    <cellStyle name="Comma 2 2 3 2 3 6" xfId="272"/>
    <cellStyle name="Comma 2 2 3 2 3 6 2" xfId="2946"/>
    <cellStyle name="Comma 2 2 3 2 3 6 2 2" xfId="17571"/>
    <cellStyle name="Comma 2 2 3 2 3 6 2 3" xfId="12269"/>
    <cellStyle name="Comma 2 2 3 2 3 6 3" xfId="6783"/>
    <cellStyle name="Comma 2 2 3 2 3 6 3 2" xfId="14941"/>
    <cellStyle name="Comma 2 2 3 2 3 6 4" xfId="9612"/>
    <cellStyle name="Comma 2 2 3 2 3 7" xfId="6496"/>
    <cellStyle name="Comma 2 2 3 2 3 7 2" xfId="17437"/>
    <cellStyle name="Comma 2 2 3 2 3 7 3" xfId="12134"/>
    <cellStyle name="Comma 2 2 3 2 3 8" xfId="2812"/>
    <cellStyle name="Comma 2 2 3 2 3 8 2" xfId="14807"/>
    <cellStyle name="Comma 2 2 3 2 3 9" xfId="6649"/>
    <cellStyle name="Comma 2 2 3 2 4" xfId="277"/>
    <cellStyle name="Comma 2 2 3 2 4 2" xfId="278"/>
    <cellStyle name="Comma 2 2 3 2 4 2 2" xfId="279"/>
    <cellStyle name="Comma 2 2 3 2 4 2 2 2" xfId="2953"/>
    <cellStyle name="Comma 2 2 3 2 4 2 2 2 2" xfId="17578"/>
    <cellStyle name="Comma 2 2 3 2 4 2 2 2 3" xfId="12276"/>
    <cellStyle name="Comma 2 2 3 2 4 2 2 3" xfId="6790"/>
    <cellStyle name="Comma 2 2 3 2 4 2 2 3 2" xfId="14948"/>
    <cellStyle name="Comma 2 2 3 2 4 2 2 4" xfId="9619"/>
    <cellStyle name="Comma 2 2 3 2 4 2 3" xfId="2952"/>
    <cellStyle name="Comma 2 2 3 2 4 2 3 2" xfId="17577"/>
    <cellStyle name="Comma 2 2 3 2 4 2 3 3" xfId="12275"/>
    <cellStyle name="Comma 2 2 3 2 4 2 4" xfId="6789"/>
    <cellStyle name="Comma 2 2 3 2 4 2 4 2" xfId="14947"/>
    <cellStyle name="Comma 2 2 3 2 4 2 5" xfId="9618"/>
    <cellStyle name="Comma 2 2 3 2 4 3" xfId="280"/>
    <cellStyle name="Comma 2 2 3 2 4 3 2" xfId="2954"/>
    <cellStyle name="Comma 2 2 3 2 4 3 2 2" xfId="17579"/>
    <cellStyle name="Comma 2 2 3 2 4 3 2 3" xfId="12277"/>
    <cellStyle name="Comma 2 2 3 2 4 3 3" xfId="6791"/>
    <cellStyle name="Comma 2 2 3 2 4 3 3 2" xfId="14949"/>
    <cellStyle name="Comma 2 2 3 2 4 3 4" xfId="9620"/>
    <cellStyle name="Comma 2 2 3 2 4 4" xfId="281"/>
    <cellStyle name="Comma 2 2 3 2 4 4 2" xfId="2955"/>
    <cellStyle name="Comma 2 2 3 2 4 4 2 2" xfId="17580"/>
    <cellStyle name="Comma 2 2 3 2 4 4 2 3" xfId="12278"/>
    <cellStyle name="Comma 2 2 3 2 4 4 3" xfId="6792"/>
    <cellStyle name="Comma 2 2 3 2 4 4 3 2" xfId="14950"/>
    <cellStyle name="Comma 2 2 3 2 4 4 4" xfId="9621"/>
    <cellStyle name="Comma 2 2 3 2 4 5" xfId="2951"/>
    <cellStyle name="Comma 2 2 3 2 4 5 2" xfId="17576"/>
    <cellStyle name="Comma 2 2 3 2 4 5 3" xfId="12274"/>
    <cellStyle name="Comma 2 2 3 2 4 6" xfId="6788"/>
    <cellStyle name="Comma 2 2 3 2 4 6 2" xfId="14946"/>
    <cellStyle name="Comma 2 2 3 2 4 7" xfId="9617"/>
    <cellStyle name="Comma 2 2 3 2 5" xfId="282"/>
    <cellStyle name="Comma 2 2 3 2 5 2" xfId="283"/>
    <cellStyle name="Comma 2 2 3 2 5 2 2" xfId="284"/>
    <cellStyle name="Comma 2 2 3 2 5 2 2 2" xfId="2958"/>
    <cellStyle name="Comma 2 2 3 2 5 2 2 2 2" xfId="17583"/>
    <cellStyle name="Comma 2 2 3 2 5 2 2 2 3" xfId="12281"/>
    <cellStyle name="Comma 2 2 3 2 5 2 2 3" xfId="6795"/>
    <cellStyle name="Comma 2 2 3 2 5 2 2 3 2" xfId="14953"/>
    <cellStyle name="Comma 2 2 3 2 5 2 2 4" xfId="9624"/>
    <cellStyle name="Comma 2 2 3 2 5 2 3" xfId="2957"/>
    <cellStyle name="Comma 2 2 3 2 5 2 3 2" xfId="17582"/>
    <cellStyle name="Comma 2 2 3 2 5 2 3 3" xfId="12280"/>
    <cellStyle name="Comma 2 2 3 2 5 2 4" xfId="6794"/>
    <cellStyle name="Comma 2 2 3 2 5 2 4 2" xfId="14952"/>
    <cellStyle name="Comma 2 2 3 2 5 2 5" xfId="9623"/>
    <cellStyle name="Comma 2 2 3 2 5 3" xfId="285"/>
    <cellStyle name="Comma 2 2 3 2 5 3 2" xfId="2959"/>
    <cellStyle name="Comma 2 2 3 2 5 3 2 2" xfId="17584"/>
    <cellStyle name="Comma 2 2 3 2 5 3 2 3" xfId="12282"/>
    <cellStyle name="Comma 2 2 3 2 5 3 3" xfId="6796"/>
    <cellStyle name="Comma 2 2 3 2 5 3 3 2" xfId="14954"/>
    <cellStyle name="Comma 2 2 3 2 5 3 4" xfId="9625"/>
    <cellStyle name="Comma 2 2 3 2 5 4" xfId="286"/>
    <cellStyle name="Comma 2 2 3 2 5 4 2" xfId="2960"/>
    <cellStyle name="Comma 2 2 3 2 5 4 2 2" xfId="17585"/>
    <cellStyle name="Comma 2 2 3 2 5 4 2 3" xfId="12283"/>
    <cellStyle name="Comma 2 2 3 2 5 4 3" xfId="6797"/>
    <cellStyle name="Comma 2 2 3 2 5 4 3 2" xfId="14955"/>
    <cellStyle name="Comma 2 2 3 2 5 4 4" xfId="9626"/>
    <cellStyle name="Comma 2 2 3 2 5 5" xfId="2956"/>
    <cellStyle name="Comma 2 2 3 2 5 5 2" xfId="17581"/>
    <cellStyle name="Comma 2 2 3 2 5 5 3" xfId="12279"/>
    <cellStyle name="Comma 2 2 3 2 5 6" xfId="6793"/>
    <cellStyle name="Comma 2 2 3 2 5 6 2" xfId="14951"/>
    <cellStyle name="Comma 2 2 3 2 5 7" xfId="9622"/>
    <cellStyle name="Comma 2 2 3 2 6" xfId="287"/>
    <cellStyle name="Comma 2 2 3 2 6 2" xfId="288"/>
    <cellStyle name="Comma 2 2 3 2 6 2 2" xfId="2962"/>
    <cellStyle name="Comma 2 2 3 2 6 2 2 2" xfId="17587"/>
    <cellStyle name="Comma 2 2 3 2 6 2 2 3" xfId="12285"/>
    <cellStyle name="Comma 2 2 3 2 6 2 3" xfId="6799"/>
    <cellStyle name="Comma 2 2 3 2 6 2 3 2" xfId="14957"/>
    <cellStyle name="Comma 2 2 3 2 6 2 4" xfId="9628"/>
    <cellStyle name="Comma 2 2 3 2 6 3" xfId="289"/>
    <cellStyle name="Comma 2 2 3 2 6 3 2" xfId="2963"/>
    <cellStyle name="Comma 2 2 3 2 6 3 2 2" xfId="17588"/>
    <cellStyle name="Comma 2 2 3 2 6 3 2 3" xfId="12286"/>
    <cellStyle name="Comma 2 2 3 2 6 3 3" xfId="6800"/>
    <cellStyle name="Comma 2 2 3 2 6 3 3 2" xfId="14958"/>
    <cellStyle name="Comma 2 2 3 2 6 3 4" xfId="9629"/>
    <cellStyle name="Comma 2 2 3 2 6 4" xfId="2961"/>
    <cellStyle name="Comma 2 2 3 2 6 4 2" xfId="17586"/>
    <cellStyle name="Comma 2 2 3 2 6 4 3" xfId="12284"/>
    <cellStyle name="Comma 2 2 3 2 6 5" xfId="6798"/>
    <cellStyle name="Comma 2 2 3 2 6 5 2" xfId="14956"/>
    <cellStyle name="Comma 2 2 3 2 6 6" xfId="9627"/>
    <cellStyle name="Comma 2 2 3 2 7" xfId="290"/>
    <cellStyle name="Comma 2 2 3 2 7 2" xfId="291"/>
    <cellStyle name="Comma 2 2 3 2 7 2 2" xfId="2965"/>
    <cellStyle name="Comma 2 2 3 2 7 2 2 2" xfId="17590"/>
    <cellStyle name="Comma 2 2 3 2 7 2 2 3" xfId="12288"/>
    <cellStyle name="Comma 2 2 3 2 7 2 3" xfId="6802"/>
    <cellStyle name="Comma 2 2 3 2 7 2 3 2" xfId="14960"/>
    <cellStyle name="Comma 2 2 3 2 7 2 4" xfId="9631"/>
    <cellStyle name="Comma 2 2 3 2 7 3" xfId="2964"/>
    <cellStyle name="Comma 2 2 3 2 7 3 2" xfId="17589"/>
    <cellStyle name="Comma 2 2 3 2 7 3 3" xfId="12287"/>
    <cellStyle name="Comma 2 2 3 2 7 4" xfId="6801"/>
    <cellStyle name="Comma 2 2 3 2 7 4 2" xfId="14959"/>
    <cellStyle name="Comma 2 2 3 2 7 5" xfId="9630"/>
    <cellStyle name="Comma 2 2 3 2 8" xfId="292"/>
    <cellStyle name="Comma 2 2 3 2 8 2" xfId="2966"/>
    <cellStyle name="Comma 2 2 3 2 8 2 2" xfId="17591"/>
    <cellStyle name="Comma 2 2 3 2 8 2 3" xfId="12289"/>
    <cellStyle name="Comma 2 2 3 2 8 3" xfId="6803"/>
    <cellStyle name="Comma 2 2 3 2 8 3 2" xfId="14961"/>
    <cellStyle name="Comma 2 2 3 2 8 4" xfId="9632"/>
    <cellStyle name="Comma 2 2 3 2 9" xfId="293"/>
    <cellStyle name="Comma 2 2 3 2 9 2" xfId="2967"/>
    <cellStyle name="Comma 2 2 3 2 9 2 2" xfId="17592"/>
    <cellStyle name="Comma 2 2 3 2 9 2 3" xfId="12290"/>
    <cellStyle name="Comma 2 2 3 2 9 3" xfId="6804"/>
    <cellStyle name="Comma 2 2 3 2 9 3 2" xfId="14962"/>
    <cellStyle name="Comma 2 2 3 2 9 4" xfId="9633"/>
    <cellStyle name="Comma 2 2 3 3" xfId="87"/>
    <cellStyle name="Comma 2 2 3 3 10" xfId="6609"/>
    <cellStyle name="Comma 2 2 3 3 11" xfId="9438"/>
    <cellStyle name="Comma 2 2 3 3 2" xfId="141"/>
    <cellStyle name="Comma 2 2 3 3 2 2" xfId="296"/>
    <cellStyle name="Comma 2 2 3 3 2 2 2" xfId="2970"/>
    <cellStyle name="Comma 2 2 3 3 2 2 2 2" xfId="17595"/>
    <cellStyle name="Comma 2 2 3 3 2 2 2 3" xfId="12293"/>
    <cellStyle name="Comma 2 2 3 3 2 2 3" xfId="6807"/>
    <cellStyle name="Comma 2 2 3 3 2 2 3 2" xfId="14965"/>
    <cellStyle name="Comma 2 2 3 3 2 2 4" xfId="9636"/>
    <cellStyle name="Comma 2 2 3 3 2 3" xfId="2717"/>
    <cellStyle name="Comma 2 2 3 3 2 3 2" xfId="5345"/>
    <cellStyle name="Comma 2 2 3 3 2 3 2 2" xfId="19970"/>
    <cellStyle name="Comma 2 2 3 3 2 3 2 3" xfId="14686"/>
    <cellStyle name="Comma 2 2 3 3 2 3 3" xfId="9182"/>
    <cellStyle name="Comma 2 2 3 3 2 3 3 2" xfId="17340"/>
    <cellStyle name="Comma 2 2 3 3 2 3 4" xfId="12014"/>
    <cellStyle name="Comma 2 2 3 3 2 4" xfId="295"/>
    <cellStyle name="Comma 2 2 3 3 2 4 2" xfId="2969"/>
    <cellStyle name="Comma 2 2 3 3 2 4 2 2" xfId="17594"/>
    <cellStyle name="Comma 2 2 3 3 2 4 2 3" xfId="12292"/>
    <cellStyle name="Comma 2 2 3 3 2 4 3" xfId="6806"/>
    <cellStyle name="Comma 2 2 3 3 2 4 3 2" xfId="14964"/>
    <cellStyle name="Comma 2 2 3 3 2 4 4" xfId="9635"/>
    <cellStyle name="Comma 2 2 3 3 2 5" xfId="6521"/>
    <cellStyle name="Comma 2 2 3 3 2 5 2" xfId="17451"/>
    <cellStyle name="Comma 2 2 3 3 2 5 3" xfId="12148"/>
    <cellStyle name="Comma 2 2 3 3 2 6" xfId="2826"/>
    <cellStyle name="Comma 2 2 3 3 2 6 2" xfId="14821"/>
    <cellStyle name="Comma 2 2 3 3 2 7" xfId="6663"/>
    <cellStyle name="Comma 2 2 3 3 2 8" xfId="9492"/>
    <cellStyle name="Comma 2 2 3 3 3" xfId="297"/>
    <cellStyle name="Comma 2 2 3 3 3 2" xfId="2971"/>
    <cellStyle name="Comma 2 2 3 3 3 2 2" xfId="17596"/>
    <cellStyle name="Comma 2 2 3 3 3 2 3" xfId="12294"/>
    <cellStyle name="Comma 2 2 3 3 3 3" xfId="6808"/>
    <cellStyle name="Comma 2 2 3 3 3 3 2" xfId="14966"/>
    <cellStyle name="Comma 2 2 3 3 3 4" xfId="9637"/>
    <cellStyle name="Comma 2 2 3 3 4" xfId="298"/>
    <cellStyle name="Comma 2 2 3 3 4 2" xfId="2972"/>
    <cellStyle name="Comma 2 2 3 3 4 2 2" xfId="17597"/>
    <cellStyle name="Comma 2 2 3 3 4 2 3" xfId="12295"/>
    <cellStyle name="Comma 2 2 3 3 4 3" xfId="6809"/>
    <cellStyle name="Comma 2 2 3 3 4 3 2" xfId="14967"/>
    <cellStyle name="Comma 2 2 3 3 4 4" xfId="9638"/>
    <cellStyle name="Comma 2 2 3 3 5" xfId="2604"/>
    <cellStyle name="Comma 2 2 3 3 5 2" xfId="5237"/>
    <cellStyle name="Comma 2 2 3 3 5 2 2" xfId="19862"/>
    <cellStyle name="Comma 2 2 3 3 5 2 3" xfId="14573"/>
    <cellStyle name="Comma 2 2 3 3 5 3" xfId="9074"/>
    <cellStyle name="Comma 2 2 3 3 5 3 2" xfId="17232"/>
    <cellStyle name="Comma 2 2 3 3 5 4" xfId="11905"/>
    <cellStyle name="Comma 2 2 3 3 6" xfId="2663"/>
    <cellStyle name="Comma 2 2 3 3 6 2" xfId="5291"/>
    <cellStyle name="Comma 2 2 3 3 6 2 2" xfId="19916"/>
    <cellStyle name="Comma 2 2 3 3 6 2 3" xfId="14632"/>
    <cellStyle name="Comma 2 2 3 3 6 3" xfId="9128"/>
    <cellStyle name="Comma 2 2 3 3 6 3 2" xfId="17286"/>
    <cellStyle name="Comma 2 2 3 3 6 4" xfId="11960"/>
    <cellStyle name="Comma 2 2 3 3 7" xfId="294"/>
    <cellStyle name="Comma 2 2 3 3 7 2" xfId="2968"/>
    <cellStyle name="Comma 2 2 3 3 7 2 2" xfId="17593"/>
    <cellStyle name="Comma 2 2 3 3 7 2 3" xfId="12291"/>
    <cellStyle name="Comma 2 2 3 3 7 3" xfId="6805"/>
    <cellStyle name="Comma 2 2 3 3 7 3 2" xfId="14963"/>
    <cellStyle name="Comma 2 2 3 3 7 4" xfId="9634"/>
    <cellStyle name="Comma 2 2 3 3 8" xfId="6469"/>
    <cellStyle name="Comma 2 2 3 3 8 2" xfId="17397"/>
    <cellStyle name="Comma 2 2 3 3 8 3" xfId="12094"/>
    <cellStyle name="Comma 2 2 3 3 9" xfId="2772"/>
    <cellStyle name="Comma 2 2 3 3 9 2" xfId="14767"/>
    <cellStyle name="Comma 2 2 3 4" xfId="114"/>
    <cellStyle name="Comma 2 2 3 4 10" xfId="9465"/>
    <cellStyle name="Comma 2 2 3 4 2" xfId="300"/>
    <cellStyle name="Comma 2 2 3 4 2 2" xfId="301"/>
    <cellStyle name="Comma 2 2 3 4 2 2 2" xfId="2975"/>
    <cellStyle name="Comma 2 2 3 4 2 2 2 2" xfId="17600"/>
    <cellStyle name="Comma 2 2 3 4 2 2 2 3" xfId="12298"/>
    <cellStyle name="Comma 2 2 3 4 2 2 3" xfId="6812"/>
    <cellStyle name="Comma 2 2 3 4 2 2 3 2" xfId="14970"/>
    <cellStyle name="Comma 2 2 3 4 2 2 4" xfId="9641"/>
    <cellStyle name="Comma 2 2 3 4 2 3" xfId="2974"/>
    <cellStyle name="Comma 2 2 3 4 2 3 2" xfId="17599"/>
    <cellStyle name="Comma 2 2 3 4 2 3 3" xfId="12297"/>
    <cellStyle name="Comma 2 2 3 4 2 4" xfId="6811"/>
    <cellStyle name="Comma 2 2 3 4 2 4 2" xfId="14969"/>
    <cellStyle name="Comma 2 2 3 4 2 5" xfId="9640"/>
    <cellStyle name="Comma 2 2 3 4 3" xfId="302"/>
    <cellStyle name="Comma 2 2 3 4 3 2" xfId="2976"/>
    <cellStyle name="Comma 2 2 3 4 3 2 2" xfId="17601"/>
    <cellStyle name="Comma 2 2 3 4 3 2 3" xfId="12299"/>
    <cellStyle name="Comma 2 2 3 4 3 3" xfId="6813"/>
    <cellStyle name="Comma 2 2 3 4 3 3 2" xfId="14971"/>
    <cellStyle name="Comma 2 2 3 4 3 4" xfId="9642"/>
    <cellStyle name="Comma 2 2 3 4 4" xfId="303"/>
    <cellStyle name="Comma 2 2 3 4 4 2" xfId="2977"/>
    <cellStyle name="Comma 2 2 3 4 4 2 2" xfId="17602"/>
    <cellStyle name="Comma 2 2 3 4 4 2 3" xfId="12300"/>
    <cellStyle name="Comma 2 2 3 4 4 3" xfId="6814"/>
    <cellStyle name="Comma 2 2 3 4 4 3 2" xfId="14972"/>
    <cellStyle name="Comma 2 2 3 4 4 4" xfId="9643"/>
    <cellStyle name="Comma 2 2 3 4 5" xfId="2690"/>
    <cellStyle name="Comma 2 2 3 4 5 2" xfId="5318"/>
    <cellStyle name="Comma 2 2 3 4 5 2 2" xfId="19943"/>
    <cellStyle name="Comma 2 2 3 4 5 2 3" xfId="14659"/>
    <cellStyle name="Comma 2 2 3 4 5 3" xfId="9155"/>
    <cellStyle name="Comma 2 2 3 4 5 3 2" xfId="17313"/>
    <cellStyle name="Comma 2 2 3 4 5 4" xfId="11987"/>
    <cellStyle name="Comma 2 2 3 4 6" xfId="299"/>
    <cellStyle name="Comma 2 2 3 4 6 2" xfId="2973"/>
    <cellStyle name="Comma 2 2 3 4 6 2 2" xfId="17598"/>
    <cellStyle name="Comma 2 2 3 4 6 2 3" xfId="12296"/>
    <cellStyle name="Comma 2 2 3 4 6 3" xfId="6810"/>
    <cellStyle name="Comma 2 2 3 4 6 3 2" xfId="14968"/>
    <cellStyle name="Comma 2 2 3 4 6 4" xfId="9639"/>
    <cellStyle name="Comma 2 2 3 4 7" xfId="6495"/>
    <cellStyle name="Comma 2 2 3 4 7 2" xfId="17424"/>
    <cellStyle name="Comma 2 2 3 4 7 3" xfId="12121"/>
    <cellStyle name="Comma 2 2 3 4 8" xfId="2799"/>
    <cellStyle name="Comma 2 2 3 4 8 2" xfId="14794"/>
    <cellStyle name="Comma 2 2 3 4 9" xfId="6636"/>
    <cellStyle name="Comma 2 2 3 5" xfId="304"/>
    <cellStyle name="Comma 2 2 3 5 2" xfId="305"/>
    <cellStyle name="Comma 2 2 3 5 2 2" xfId="306"/>
    <cellStyle name="Comma 2 2 3 5 2 2 2" xfId="2980"/>
    <cellStyle name="Comma 2 2 3 5 2 2 2 2" xfId="17605"/>
    <cellStyle name="Comma 2 2 3 5 2 2 2 3" xfId="12303"/>
    <cellStyle name="Comma 2 2 3 5 2 2 3" xfId="6817"/>
    <cellStyle name="Comma 2 2 3 5 2 2 3 2" xfId="14975"/>
    <cellStyle name="Comma 2 2 3 5 2 2 4" xfId="9646"/>
    <cellStyle name="Comma 2 2 3 5 2 3" xfId="2979"/>
    <cellStyle name="Comma 2 2 3 5 2 3 2" xfId="17604"/>
    <cellStyle name="Comma 2 2 3 5 2 3 3" xfId="12302"/>
    <cellStyle name="Comma 2 2 3 5 2 4" xfId="6816"/>
    <cellStyle name="Comma 2 2 3 5 2 4 2" xfId="14974"/>
    <cellStyle name="Comma 2 2 3 5 2 5" xfId="9645"/>
    <cellStyle name="Comma 2 2 3 5 3" xfId="307"/>
    <cellStyle name="Comma 2 2 3 5 3 2" xfId="2981"/>
    <cellStyle name="Comma 2 2 3 5 3 2 2" xfId="17606"/>
    <cellStyle name="Comma 2 2 3 5 3 2 3" xfId="12304"/>
    <cellStyle name="Comma 2 2 3 5 3 3" xfId="6818"/>
    <cellStyle name="Comma 2 2 3 5 3 3 2" xfId="14976"/>
    <cellStyle name="Comma 2 2 3 5 3 4" xfId="9647"/>
    <cellStyle name="Comma 2 2 3 5 4" xfId="308"/>
    <cellStyle name="Comma 2 2 3 5 4 2" xfId="2982"/>
    <cellStyle name="Comma 2 2 3 5 4 2 2" xfId="17607"/>
    <cellStyle name="Comma 2 2 3 5 4 2 3" xfId="12305"/>
    <cellStyle name="Comma 2 2 3 5 4 3" xfId="6819"/>
    <cellStyle name="Comma 2 2 3 5 4 3 2" xfId="14977"/>
    <cellStyle name="Comma 2 2 3 5 4 4" xfId="9648"/>
    <cellStyle name="Comma 2 2 3 5 5" xfId="2978"/>
    <cellStyle name="Comma 2 2 3 5 5 2" xfId="17603"/>
    <cellStyle name="Comma 2 2 3 5 5 3" xfId="12301"/>
    <cellStyle name="Comma 2 2 3 5 6" xfId="6815"/>
    <cellStyle name="Comma 2 2 3 5 6 2" xfId="14973"/>
    <cellStyle name="Comma 2 2 3 5 7" xfId="9644"/>
    <cellStyle name="Comma 2 2 3 6" xfId="309"/>
    <cellStyle name="Comma 2 2 3 6 2" xfId="310"/>
    <cellStyle name="Comma 2 2 3 6 2 2" xfId="311"/>
    <cellStyle name="Comma 2 2 3 6 2 2 2" xfId="2985"/>
    <cellStyle name="Comma 2 2 3 6 2 2 2 2" xfId="17610"/>
    <cellStyle name="Comma 2 2 3 6 2 2 2 3" xfId="12308"/>
    <cellStyle name="Comma 2 2 3 6 2 2 3" xfId="6822"/>
    <cellStyle name="Comma 2 2 3 6 2 2 3 2" xfId="14980"/>
    <cellStyle name="Comma 2 2 3 6 2 2 4" xfId="9651"/>
    <cellStyle name="Comma 2 2 3 6 2 3" xfId="2984"/>
    <cellStyle name="Comma 2 2 3 6 2 3 2" xfId="17609"/>
    <cellStyle name="Comma 2 2 3 6 2 3 3" xfId="12307"/>
    <cellStyle name="Comma 2 2 3 6 2 4" xfId="6821"/>
    <cellStyle name="Comma 2 2 3 6 2 4 2" xfId="14979"/>
    <cellStyle name="Comma 2 2 3 6 2 5" xfId="9650"/>
    <cellStyle name="Comma 2 2 3 6 3" xfId="312"/>
    <cellStyle name="Comma 2 2 3 6 3 2" xfId="2986"/>
    <cellStyle name="Comma 2 2 3 6 3 2 2" xfId="17611"/>
    <cellStyle name="Comma 2 2 3 6 3 2 3" xfId="12309"/>
    <cellStyle name="Comma 2 2 3 6 3 3" xfId="6823"/>
    <cellStyle name="Comma 2 2 3 6 3 3 2" xfId="14981"/>
    <cellStyle name="Comma 2 2 3 6 3 4" xfId="9652"/>
    <cellStyle name="Comma 2 2 3 6 4" xfId="313"/>
    <cellStyle name="Comma 2 2 3 6 4 2" xfId="2987"/>
    <cellStyle name="Comma 2 2 3 6 4 2 2" xfId="17612"/>
    <cellStyle name="Comma 2 2 3 6 4 2 3" xfId="12310"/>
    <cellStyle name="Comma 2 2 3 6 4 3" xfId="6824"/>
    <cellStyle name="Comma 2 2 3 6 4 3 2" xfId="14982"/>
    <cellStyle name="Comma 2 2 3 6 4 4" xfId="9653"/>
    <cellStyle name="Comma 2 2 3 6 5" xfId="2983"/>
    <cellStyle name="Comma 2 2 3 6 5 2" xfId="17608"/>
    <cellStyle name="Comma 2 2 3 6 5 3" xfId="12306"/>
    <cellStyle name="Comma 2 2 3 6 6" xfId="6820"/>
    <cellStyle name="Comma 2 2 3 6 6 2" xfId="14978"/>
    <cellStyle name="Comma 2 2 3 6 7" xfId="9649"/>
    <cellStyle name="Comma 2 2 3 7" xfId="314"/>
    <cellStyle name="Comma 2 2 3 7 2" xfId="315"/>
    <cellStyle name="Comma 2 2 3 7 2 2" xfId="2989"/>
    <cellStyle name="Comma 2 2 3 7 2 2 2" xfId="17614"/>
    <cellStyle name="Comma 2 2 3 7 2 2 3" xfId="12312"/>
    <cellStyle name="Comma 2 2 3 7 2 3" xfId="6826"/>
    <cellStyle name="Comma 2 2 3 7 2 3 2" xfId="14984"/>
    <cellStyle name="Comma 2 2 3 7 2 4" xfId="9655"/>
    <cellStyle name="Comma 2 2 3 7 3" xfId="316"/>
    <cellStyle name="Comma 2 2 3 7 3 2" xfId="2990"/>
    <cellStyle name="Comma 2 2 3 7 3 2 2" xfId="17615"/>
    <cellStyle name="Comma 2 2 3 7 3 2 3" xfId="12313"/>
    <cellStyle name="Comma 2 2 3 7 3 3" xfId="6827"/>
    <cellStyle name="Comma 2 2 3 7 3 3 2" xfId="14985"/>
    <cellStyle name="Comma 2 2 3 7 3 4" xfId="9656"/>
    <cellStyle name="Comma 2 2 3 7 4" xfId="2988"/>
    <cellStyle name="Comma 2 2 3 7 4 2" xfId="17613"/>
    <cellStyle name="Comma 2 2 3 7 4 3" xfId="12311"/>
    <cellStyle name="Comma 2 2 3 7 5" xfId="6825"/>
    <cellStyle name="Comma 2 2 3 7 5 2" xfId="14983"/>
    <cellStyle name="Comma 2 2 3 7 6" xfId="9654"/>
    <cellStyle name="Comma 2 2 3 8" xfId="317"/>
    <cellStyle name="Comma 2 2 3 8 2" xfId="318"/>
    <cellStyle name="Comma 2 2 3 8 2 2" xfId="2992"/>
    <cellStyle name="Comma 2 2 3 8 2 2 2" xfId="17617"/>
    <cellStyle name="Comma 2 2 3 8 2 2 3" xfId="12315"/>
    <cellStyle name="Comma 2 2 3 8 2 3" xfId="6829"/>
    <cellStyle name="Comma 2 2 3 8 2 3 2" xfId="14987"/>
    <cellStyle name="Comma 2 2 3 8 2 4" xfId="9658"/>
    <cellStyle name="Comma 2 2 3 8 3" xfId="2991"/>
    <cellStyle name="Comma 2 2 3 8 3 2" xfId="17616"/>
    <cellStyle name="Comma 2 2 3 8 3 3" xfId="12314"/>
    <cellStyle name="Comma 2 2 3 8 4" xfId="6828"/>
    <cellStyle name="Comma 2 2 3 8 4 2" xfId="14986"/>
    <cellStyle name="Comma 2 2 3 8 5" xfId="9657"/>
    <cellStyle name="Comma 2 2 3 9" xfId="319"/>
    <cellStyle name="Comma 2 2 3 9 2" xfId="2993"/>
    <cellStyle name="Comma 2 2 3 9 2 2" xfId="17618"/>
    <cellStyle name="Comma 2 2 3 9 2 3" xfId="12316"/>
    <cellStyle name="Comma 2 2 3 9 3" xfId="6830"/>
    <cellStyle name="Comma 2 2 3 9 3 2" xfId="14988"/>
    <cellStyle name="Comma 2 2 3 9 4" xfId="9659"/>
    <cellStyle name="Comma 2 2 4" xfId="64"/>
    <cellStyle name="Comma 2 2 4 10" xfId="321"/>
    <cellStyle name="Comma 2 2 4 10 2" xfId="2995"/>
    <cellStyle name="Comma 2 2 4 10 2 2" xfId="17620"/>
    <cellStyle name="Comma 2 2 4 10 2 3" xfId="12318"/>
    <cellStyle name="Comma 2 2 4 10 3" xfId="6832"/>
    <cellStyle name="Comma 2 2 4 10 3 2" xfId="14990"/>
    <cellStyle name="Comma 2 2 4 10 4" xfId="9661"/>
    <cellStyle name="Comma 2 2 4 11" xfId="2582"/>
    <cellStyle name="Comma 2 2 4 11 2" xfId="5216"/>
    <cellStyle name="Comma 2 2 4 11 2 2" xfId="19841"/>
    <cellStyle name="Comma 2 2 4 11 2 3" xfId="14551"/>
    <cellStyle name="Comma 2 2 4 11 3" xfId="9053"/>
    <cellStyle name="Comma 2 2 4 11 3 2" xfId="17211"/>
    <cellStyle name="Comma 2 2 4 11 4" xfId="11884"/>
    <cellStyle name="Comma 2 2 4 12" xfId="2642"/>
    <cellStyle name="Comma 2 2 4 12 2" xfId="5270"/>
    <cellStyle name="Comma 2 2 4 12 2 2" xfId="19895"/>
    <cellStyle name="Comma 2 2 4 12 2 3" xfId="14611"/>
    <cellStyle name="Comma 2 2 4 12 3" xfId="9107"/>
    <cellStyle name="Comma 2 2 4 12 3 2" xfId="17265"/>
    <cellStyle name="Comma 2 2 4 12 4" xfId="11939"/>
    <cellStyle name="Comma 2 2 4 13" xfId="320"/>
    <cellStyle name="Comma 2 2 4 13 2" xfId="2994"/>
    <cellStyle name="Comma 2 2 4 13 2 2" xfId="17619"/>
    <cellStyle name="Comma 2 2 4 13 2 3" xfId="12317"/>
    <cellStyle name="Comma 2 2 4 13 3" xfId="6831"/>
    <cellStyle name="Comma 2 2 4 13 3 2" xfId="14989"/>
    <cellStyle name="Comma 2 2 4 13 4" xfId="9660"/>
    <cellStyle name="Comma 2 2 4 14" xfId="6442"/>
    <cellStyle name="Comma 2 2 4 14 2" xfId="17376"/>
    <cellStyle name="Comma 2 2 4 14 3" xfId="12071"/>
    <cellStyle name="Comma 2 2 4 15" xfId="6550"/>
    <cellStyle name="Comma 2 2 4 15 2" xfId="14745"/>
    <cellStyle name="Comma 2 2 4 16" xfId="2751"/>
    <cellStyle name="Comma 2 2 4 17" xfId="6588"/>
    <cellStyle name="Comma 2 2 4 18" xfId="9417"/>
    <cellStyle name="Comma 2 2 4 2" xfId="93"/>
    <cellStyle name="Comma 2 2 4 2 10" xfId="2610"/>
    <cellStyle name="Comma 2 2 4 2 10 2" xfId="5243"/>
    <cellStyle name="Comma 2 2 4 2 10 2 2" xfId="19868"/>
    <cellStyle name="Comma 2 2 4 2 10 2 3" xfId="14579"/>
    <cellStyle name="Comma 2 2 4 2 10 3" xfId="9080"/>
    <cellStyle name="Comma 2 2 4 2 10 3 2" xfId="17238"/>
    <cellStyle name="Comma 2 2 4 2 10 4" xfId="11911"/>
    <cellStyle name="Comma 2 2 4 2 11" xfId="2669"/>
    <cellStyle name="Comma 2 2 4 2 11 2" xfId="5297"/>
    <cellStyle name="Comma 2 2 4 2 11 2 2" xfId="19922"/>
    <cellStyle name="Comma 2 2 4 2 11 2 3" xfId="14638"/>
    <cellStyle name="Comma 2 2 4 2 11 3" xfId="9134"/>
    <cellStyle name="Comma 2 2 4 2 11 3 2" xfId="17292"/>
    <cellStyle name="Comma 2 2 4 2 11 4" xfId="11966"/>
    <cellStyle name="Comma 2 2 4 2 12" xfId="322"/>
    <cellStyle name="Comma 2 2 4 2 12 2" xfId="2996"/>
    <cellStyle name="Comma 2 2 4 2 12 2 2" xfId="17621"/>
    <cellStyle name="Comma 2 2 4 2 12 2 3" xfId="12319"/>
    <cellStyle name="Comma 2 2 4 2 12 3" xfId="6833"/>
    <cellStyle name="Comma 2 2 4 2 12 3 2" xfId="14991"/>
    <cellStyle name="Comma 2 2 4 2 12 4" xfId="9662"/>
    <cellStyle name="Comma 2 2 4 2 13" xfId="6471"/>
    <cellStyle name="Comma 2 2 4 2 13 2" xfId="17403"/>
    <cellStyle name="Comma 2 2 4 2 13 3" xfId="12100"/>
    <cellStyle name="Comma 2 2 4 2 14" xfId="2778"/>
    <cellStyle name="Comma 2 2 4 2 14 2" xfId="14773"/>
    <cellStyle name="Comma 2 2 4 2 15" xfId="6615"/>
    <cellStyle name="Comma 2 2 4 2 16" xfId="9444"/>
    <cellStyle name="Comma 2 2 4 2 2" xfId="147"/>
    <cellStyle name="Comma 2 2 4 2 2 10" xfId="9498"/>
    <cellStyle name="Comma 2 2 4 2 2 2" xfId="324"/>
    <cellStyle name="Comma 2 2 4 2 2 2 2" xfId="325"/>
    <cellStyle name="Comma 2 2 4 2 2 2 2 2" xfId="2999"/>
    <cellStyle name="Comma 2 2 4 2 2 2 2 2 2" xfId="17624"/>
    <cellStyle name="Comma 2 2 4 2 2 2 2 2 3" xfId="12322"/>
    <cellStyle name="Comma 2 2 4 2 2 2 2 3" xfId="6836"/>
    <cellStyle name="Comma 2 2 4 2 2 2 2 3 2" xfId="14994"/>
    <cellStyle name="Comma 2 2 4 2 2 2 2 4" xfId="9665"/>
    <cellStyle name="Comma 2 2 4 2 2 2 3" xfId="2998"/>
    <cellStyle name="Comma 2 2 4 2 2 2 3 2" xfId="17623"/>
    <cellStyle name="Comma 2 2 4 2 2 2 3 3" xfId="12321"/>
    <cellStyle name="Comma 2 2 4 2 2 2 4" xfId="6835"/>
    <cellStyle name="Comma 2 2 4 2 2 2 4 2" xfId="14993"/>
    <cellStyle name="Comma 2 2 4 2 2 2 5" xfId="9664"/>
    <cellStyle name="Comma 2 2 4 2 2 3" xfId="326"/>
    <cellStyle name="Comma 2 2 4 2 2 3 2" xfId="3000"/>
    <cellStyle name="Comma 2 2 4 2 2 3 2 2" xfId="17625"/>
    <cellStyle name="Comma 2 2 4 2 2 3 2 3" xfId="12323"/>
    <cellStyle name="Comma 2 2 4 2 2 3 3" xfId="6837"/>
    <cellStyle name="Comma 2 2 4 2 2 3 3 2" xfId="14995"/>
    <cellStyle name="Comma 2 2 4 2 2 3 4" xfId="9666"/>
    <cellStyle name="Comma 2 2 4 2 2 4" xfId="327"/>
    <cellStyle name="Comma 2 2 4 2 2 4 2" xfId="3001"/>
    <cellStyle name="Comma 2 2 4 2 2 4 2 2" xfId="17626"/>
    <cellStyle name="Comma 2 2 4 2 2 4 2 3" xfId="12324"/>
    <cellStyle name="Comma 2 2 4 2 2 4 3" xfId="6838"/>
    <cellStyle name="Comma 2 2 4 2 2 4 3 2" xfId="14996"/>
    <cellStyle name="Comma 2 2 4 2 2 4 4" xfId="9667"/>
    <cellStyle name="Comma 2 2 4 2 2 5" xfId="2723"/>
    <cellStyle name="Comma 2 2 4 2 2 5 2" xfId="5351"/>
    <cellStyle name="Comma 2 2 4 2 2 5 2 2" xfId="19976"/>
    <cellStyle name="Comma 2 2 4 2 2 5 2 3" xfId="14692"/>
    <cellStyle name="Comma 2 2 4 2 2 5 3" xfId="9188"/>
    <cellStyle name="Comma 2 2 4 2 2 5 3 2" xfId="17346"/>
    <cellStyle name="Comma 2 2 4 2 2 5 4" xfId="12020"/>
    <cellStyle name="Comma 2 2 4 2 2 6" xfId="323"/>
    <cellStyle name="Comma 2 2 4 2 2 6 2" xfId="2997"/>
    <cellStyle name="Comma 2 2 4 2 2 6 2 2" xfId="17622"/>
    <cellStyle name="Comma 2 2 4 2 2 6 2 3" xfId="12320"/>
    <cellStyle name="Comma 2 2 4 2 2 6 3" xfId="6834"/>
    <cellStyle name="Comma 2 2 4 2 2 6 3 2" xfId="14992"/>
    <cellStyle name="Comma 2 2 4 2 2 6 4" xfId="9663"/>
    <cellStyle name="Comma 2 2 4 2 2 7" xfId="6523"/>
    <cellStyle name="Comma 2 2 4 2 2 7 2" xfId="17457"/>
    <cellStyle name="Comma 2 2 4 2 2 7 3" xfId="12154"/>
    <cellStyle name="Comma 2 2 4 2 2 8" xfId="2832"/>
    <cellStyle name="Comma 2 2 4 2 2 8 2" xfId="14827"/>
    <cellStyle name="Comma 2 2 4 2 2 9" xfId="6669"/>
    <cellStyle name="Comma 2 2 4 2 3" xfId="328"/>
    <cellStyle name="Comma 2 2 4 2 3 2" xfId="329"/>
    <cellStyle name="Comma 2 2 4 2 3 2 2" xfId="330"/>
    <cellStyle name="Comma 2 2 4 2 3 2 2 2" xfId="3004"/>
    <cellStyle name="Comma 2 2 4 2 3 2 2 2 2" xfId="17629"/>
    <cellStyle name="Comma 2 2 4 2 3 2 2 2 3" xfId="12327"/>
    <cellStyle name="Comma 2 2 4 2 3 2 2 3" xfId="6841"/>
    <cellStyle name="Comma 2 2 4 2 3 2 2 3 2" xfId="14999"/>
    <cellStyle name="Comma 2 2 4 2 3 2 2 4" xfId="9670"/>
    <cellStyle name="Comma 2 2 4 2 3 2 3" xfId="3003"/>
    <cellStyle name="Comma 2 2 4 2 3 2 3 2" xfId="17628"/>
    <cellStyle name="Comma 2 2 4 2 3 2 3 3" xfId="12326"/>
    <cellStyle name="Comma 2 2 4 2 3 2 4" xfId="6840"/>
    <cellStyle name="Comma 2 2 4 2 3 2 4 2" xfId="14998"/>
    <cellStyle name="Comma 2 2 4 2 3 2 5" xfId="9669"/>
    <cellStyle name="Comma 2 2 4 2 3 3" xfId="331"/>
    <cellStyle name="Comma 2 2 4 2 3 3 2" xfId="3005"/>
    <cellStyle name="Comma 2 2 4 2 3 3 2 2" xfId="17630"/>
    <cellStyle name="Comma 2 2 4 2 3 3 2 3" xfId="12328"/>
    <cellStyle name="Comma 2 2 4 2 3 3 3" xfId="6842"/>
    <cellStyle name="Comma 2 2 4 2 3 3 3 2" xfId="15000"/>
    <cellStyle name="Comma 2 2 4 2 3 3 4" xfId="9671"/>
    <cellStyle name="Comma 2 2 4 2 3 4" xfId="332"/>
    <cellStyle name="Comma 2 2 4 2 3 4 2" xfId="3006"/>
    <cellStyle name="Comma 2 2 4 2 3 4 2 2" xfId="17631"/>
    <cellStyle name="Comma 2 2 4 2 3 4 2 3" xfId="12329"/>
    <cellStyle name="Comma 2 2 4 2 3 4 3" xfId="6843"/>
    <cellStyle name="Comma 2 2 4 2 3 4 3 2" xfId="15001"/>
    <cellStyle name="Comma 2 2 4 2 3 4 4" xfId="9672"/>
    <cellStyle name="Comma 2 2 4 2 3 5" xfId="3002"/>
    <cellStyle name="Comma 2 2 4 2 3 5 2" xfId="17627"/>
    <cellStyle name="Comma 2 2 4 2 3 5 3" xfId="12325"/>
    <cellStyle name="Comma 2 2 4 2 3 6" xfId="6839"/>
    <cellStyle name="Comma 2 2 4 2 3 6 2" xfId="14997"/>
    <cellStyle name="Comma 2 2 4 2 3 7" xfId="9668"/>
    <cellStyle name="Comma 2 2 4 2 4" xfId="333"/>
    <cellStyle name="Comma 2 2 4 2 4 2" xfId="334"/>
    <cellStyle name="Comma 2 2 4 2 4 2 2" xfId="335"/>
    <cellStyle name="Comma 2 2 4 2 4 2 2 2" xfId="3009"/>
    <cellStyle name="Comma 2 2 4 2 4 2 2 2 2" xfId="17634"/>
    <cellStyle name="Comma 2 2 4 2 4 2 2 2 3" xfId="12332"/>
    <cellStyle name="Comma 2 2 4 2 4 2 2 3" xfId="6846"/>
    <cellStyle name="Comma 2 2 4 2 4 2 2 3 2" xfId="15004"/>
    <cellStyle name="Comma 2 2 4 2 4 2 2 4" xfId="9675"/>
    <cellStyle name="Comma 2 2 4 2 4 2 3" xfId="3008"/>
    <cellStyle name="Comma 2 2 4 2 4 2 3 2" xfId="17633"/>
    <cellStyle name="Comma 2 2 4 2 4 2 3 3" xfId="12331"/>
    <cellStyle name="Comma 2 2 4 2 4 2 4" xfId="6845"/>
    <cellStyle name="Comma 2 2 4 2 4 2 4 2" xfId="15003"/>
    <cellStyle name="Comma 2 2 4 2 4 2 5" xfId="9674"/>
    <cellStyle name="Comma 2 2 4 2 4 3" xfId="336"/>
    <cellStyle name="Comma 2 2 4 2 4 3 2" xfId="3010"/>
    <cellStyle name="Comma 2 2 4 2 4 3 2 2" xfId="17635"/>
    <cellStyle name="Comma 2 2 4 2 4 3 2 3" xfId="12333"/>
    <cellStyle name="Comma 2 2 4 2 4 3 3" xfId="6847"/>
    <cellStyle name="Comma 2 2 4 2 4 3 3 2" xfId="15005"/>
    <cellStyle name="Comma 2 2 4 2 4 3 4" xfId="9676"/>
    <cellStyle name="Comma 2 2 4 2 4 4" xfId="337"/>
    <cellStyle name="Comma 2 2 4 2 4 4 2" xfId="3011"/>
    <cellStyle name="Comma 2 2 4 2 4 4 2 2" xfId="17636"/>
    <cellStyle name="Comma 2 2 4 2 4 4 2 3" xfId="12334"/>
    <cellStyle name="Comma 2 2 4 2 4 4 3" xfId="6848"/>
    <cellStyle name="Comma 2 2 4 2 4 4 3 2" xfId="15006"/>
    <cellStyle name="Comma 2 2 4 2 4 4 4" xfId="9677"/>
    <cellStyle name="Comma 2 2 4 2 4 5" xfId="3007"/>
    <cellStyle name="Comma 2 2 4 2 4 5 2" xfId="17632"/>
    <cellStyle name="Comma 2 2 4 2 4 5 3" xfId="12330"/>
    <cellStyle name="Comma 2 2 4 2 4 6" xfId="6844"/>
    <cellStyle name="Comma 2 2 4 2 4 6 2" xfId="15002"/>
    <cellStyle name="Comma 2 2 4 2 4 7" xfId="9673"/>
    <cellStyle name="Comma 2 2 4 2 5" xfId="338"/>
    <cellStyle name="Comma 2 2 4 2 5 2" xfId="339"/>
    <cellStyle name="Comma 2 2 4 2 5 2 2" xfId="340"/>
    <cellStyle name="Comma 2 2 4 2 5 2 2 2" xfId="3014"/>
    <cellStyle name="Comma 2 2 4 2 5 2 2 2 2" xfId="17639"/>
    <cellStyle name="Comma 2 2 4 2 5 2 2 2 3" xfId="12337"/>
    <cellStyle name="Comma 2 2 4 2 5 2 2 3" xfId="6851"/>
    <cellStyle name="Comma 2 2 4 2 5 2 2 3 2" xfId="15009"/>
    <cellStyle name="Comma 2 2 4 2 5 2 2 4" xfId="9680"/>
    <cellStyle name="Comma 2 2 4 2 5 2 3" xfId="3013"/>
    <cellStyle name="Comma 2 2 4 2 5 2 3 2" xfId="17638"/>
    <cellStyle name="Comma 2 2 4 2 5 2 3 3" xfId="12336"/>
    <cellStyle name="Comma 2 2 4 2 5 2 4" xfId="6850"/>
    <cellStyle name="Comma 2 2 4 2 5 2 4 2" xfId="15008"/>
    <cellStyle name="Comma 2 2 4 2 5 2 5" xfId="9679"/>
    <cellStyle name="Comma 2 2 4 2 5 3" xfId="341"/>
    <cellStyle name="Comma 2 2 4 2 5 3 2" xfId="3015"/>
    <cellStyle name="Comma 2 2 4 2 5 3 2 2" xfId="17640"/>
    <cellStyle name="Comma 2 2 4 2 5 3 2 3" xfId="12338"/>
    <cellStyle name="Comma 2 2 4 2 5 3 3" xfId="6852"/>
    <cellStyle name="Comma 2 2 4 2 5 3 3 2" xfId="15010"/>
    <cellStyle name="Comma 2 2 4 2 5 3 4" xfId="9681"/>
    <cellStyle name="Comma 2 2 4 2 5 4" xfId="342"/>
    <cellStyle name="Comma 2 2 4 2 5 4 2" xfId="3016"/>
    <cellStyle name="Comma 2 2 4 2 5 4 2 2" xfId="17641"/>
    <cellStyle name="Comma 2 2 4 2 5 4 2 3" xfId="12339"/>
    <cellStyle name="Comma 2 2 4 2 5 4 3" xfId="6853"/>
    <cellStyle name="Comma 2 2 4 2 5 4 3 2" xfId="15011"/>
    <cellStyle name="Comma 2 2 4 2 5 4 4" xfId="9682"/>
    <cellStyle name="Comma 2 2 4 2 5 5" xfId="3012"/>
    <cellStyle name="Comma 2 2 4 2 5 5 2" xfId="17637"/>
    <cellStyle name="Comma 2 2 4 2 5 5 3" xfId="12335"/>
    <cellStyle name="Comma 2 2 4 2 5 6" xfId="6849"/>
    <cellStyle name="Comma 2 2 4 2 5 6 2" xfId="15007"/>
    <cellStyle name="Comma 2 2 4 2 5 7" xfId="9678"/>
    <cellStyle name="Comma 2 2 4 2 6" xfId="343"/>
    <cellStyle name="Comma 2 2 4 2 6 2" xfId="344"/>
    <cellStyle name="Comma 2 2 4 2 6 2 2" xfId="3018"/>
    <cellStyle name="Comma 2 2 4 2 6 2 2 2" xfId="17643"/>
    <cellStyle name="Comma 2 2 4 2 6 2 2 3" xfId="12341"/>
    <cellStyle name="Comma 2 2 4 2 6 2 3" xfId="6855"/>
    <cellStyle name="Comma 2 2 4 2 6 2 3 2" xfId="15013"/>
    <cellStyle name="Comma 2 2 4 2 6 2 4" xfId="9684"/>
    <cellStyle name="Comma 2 2 4 2 6 3" xfId="345"/>
    <cellStyle name="Comma 2 2 4 2 6 3 2" xfId="3019"/>
    <cellStyle name="Comma 2 2 4 2 6 3 2 2" xfId="17644"/>
    <cellStyle name="Comma 2 2 4 2 6 3 2 3" xfId="12342"/>
    <cellStyle name="Comma 2 2 4 2 6 3 3" xfId="6856"/>
    <cellStyle name="Comma 2 2 4 2 6 3 3 2" xfId="15014"/>
    <cellStyle name="Comma 2 2 4 2 6 3 4" xfId="9685"/>
    <cellStyle name="Comma 2 2 4 2 6 4" xfId="3017"/>
    <cellStyle name="Comma 2 2 4 2 6 4 2" xfId="17642"/>
    <cellStyle name="Comma 2 2 4 2 6 4 3" xfId="12340"/>
    <cellStyle name="Comma 2 2 4 2 6 5" xfId="6854"/>
    <cellStyle name="Comma 2 2 4 2 6 5 2" xfId="15012"/>
    <cellStyle name="Comma 2 2 4 2 6 6" xfId="9683"/>
    <cellStyle name="Comma 2 2 4 2 7" xfId="346"/>
    <cellStyle name="Comma 2 2 4 2 7 2" xfId="347"/>
    <cellStyle name="Comma 2 2 4 2 7 2 2" xfId="3021"/>
    <cellStyle name="Comma 2 2 4 2 7 2 2 2" xfId="17646"/>
    <cellStyle name="Comma 2 2 4 2 7 2 2 3" xfId="12344"/>
    <cellStyle name="Comma 2 2 4 2 7 2 3" xfId="6858"/>
    <cellStyle name="Comma 2 2 4 2 7 2 3 2" xfId="15016"/>
    <cellStyle name="Comma 2 2 4 2 7 2 4" xfId="9687"/>
    <cellStyle name="Comma 2 2 4 2 7 3" xfId="3020"/>
    <cellStyle name="Comma 2 2 4 2 7 3 2" xfId="17645"/>
    <cellStyle name="Comma 2 2 4 2 7 3 3" xfId="12343"/>
    <cellStyle name="Comma 2 2 4 2 7 4" xfId="6857"/>
    <cellStyle name="Comma 2 2 4 2 7 4 2" xfId="15015"/>
    <cellStyle name="Comma 2 2 4 2 7 5" xfId="9686"/>
    <cellStyle name="Comma 2 2 4 2 8" xfId="348"/>
    <cellStyle name="Comma 2 2 4 2 8 2" xfId="3022"/>
    <cellStyle name="Comma 2 2 4 2 8 2 2" xfId="17647"/>
    <cellStyle name="Comma 2 2 4 2 8 2 3" xfId="12345"/>
    <cellStyle name="Comma 2 2 4 2 8 3" xfId="6859"/>
    <cellStyle name="Comma 2 2 4 2 8 3 2" xfId="15017"/>
    <cellStyle name="Comma 2 2 4 2 8 4" xfId="9688"/>
    <cellStyle name="Comma 2 2 4 2 9" xfId="349"/>
    <cellStyle name="Comma 2 2 4 2 9 2" xfId="3023"/>
    <cellStyle name="Comma 2 2 4 2 9 2 2" xfId="17648"/>
    <cellStyle name="Comma 2 2 4 2 9 2 3" xfId="12346"/>
    <cellStyle name="Comma 2 2 4 2 9 3" xfId="6860"/>
    <cellStyle name="Comma 2 2 4 2 9 3 2" xfId="15018"/>
    <cellStyle name="Comma 2 2 4 2 9 4" xfId="9689"/>
    <cellStyle name="Comma 2 2 4 3" xfId="120"/>
    <cellStyle name="Comma 2 2 4 3 10" xfId="9471"/>
    <cellStyle name="Comma 2 2 4 3 2" xfId="351"/>
    <cellStyle name="Comma 2 2 4 3 2 2" xfId="352"/>
    <cellStyle name="Comma 2 2 4 3 2 2 2" xfId="3026"/>
    <cellStyle name="Comma 2 2 4 3 2 2 2 2" xfId="17651"/>
    <cellStyle name="Comma 2 2 4 3 2 2 2 3" xfId="12349"/>
    <cellStyle name="Comma 2 2 4 3 2 2 3" xfId="6863"/>
    <cellStyle name="Comma 2 2 4 3 2 2 3 2" xfId="15021"/>
    <cellStyle name="Comma 2 2 4 3 2 2 4" xfId="9692"/>
    <cellStyle name="Comma 2 2 4 3 2 3" xfId="3025"/>
    <cellStyle name="Comma 2 2 4 3 2 3 2" xfId="17650"/>
    <cellStyle name="Comma 2 2 4 3 2 3 3" xfId="12348"/>
    <cellStyle name="Comma 2 2 4 3 2 4" xfId="6862"/>
    <cellStyle name="Comma 2 2 4 3 2 4 2" xfId="15020"/>
    <cellStyle name="Comma 2 2 4 3 2 5" xfId="9691"/>
    <cellStyle name="Comma 2 2 4 3 3" xfId="353"/>
    <cellStyle name="Comma 2 2 4 3 3 2" xfId="3027"/>
    <cellStyle name="Comma 2 2 4 3 3 2 2" xfId="17652"/>
    <cellStyle name="Comma 2 2 4 3 3 2 3" xfId="12350"/>
    <cellStyle name="Comma 2 2 4 3 3 3" xfId="6864"/>
    <cellStyle name="Comma 2 2 4 3 3 3 2" xfId="15022"/>
    <cellStyle name="Comma 2 2 4 3 3 4" xfId="9693"/>
    <cellStyle name="Comma 2 2 4 3 4" xfId="354"/>
    <cellStyle name="Comma 2 2 4 3 4 2" xfId="3028"/>
    <cellStyle name="Comma 2 2 4 3 4 2 2" xfId="17653"/>
    <cellStyle name="Comma 2 2 4 3 4 2 3" xfId="12351"/>
    <cellStyle name="Comma 2 2 4 3 4 3" xfId="6865"/>
    <cellStyle name="Comma 2 2 4 3 4 3 2" xfId="15023"/>
    <cellStyle name="Comma 2 2 4 3 4 4" xfId="9694"/>
    <cellStyle name="Comma 2 2 4 3 5" xfId="2696"/>
    <cellStyle name="Comma 2 2 4 3 5 2" xfId="5324"/>
    <cellStyle name="Comma 2 2 4 3 5 2 2" xfId="19949"/>
    <cellStyle name="Comma 2 2 4 3 5 2 3" xfId="14665"/>
    <cellStyle name="Comma 2 2 4 3 5 3" xfId="9161"/>
    <cellStyle name="Comma 2 2 4 3 5 3 2" xfId="17319"/>
    <cellStyle name="Comma 2 2 4 3 5 4" xfId="11993"/>
    <cellStyle name="Comma 2 2 4 3 6" xfId="350"/>
    <cellStyle name="Comma 2 2 4 3 6 2" xfId="3024"/>
    <cellStyle name="Comma 2 2 4 3 6 2 2" xfId="17649"/>
    <cellStyle name="Comma 2 2 4 3 6 2 3" xfId="12347"/>
    <cellStyle name="Comma 2 2 4 3 6 3" xfId="6861"/>
    <cellStyle name="Comma 2 2 4 3 6 3 2" xfId="15019"/>
    <cellStyle name="Comma 2 2 4 3 6 4" xfId="9690"/>
    <cellStyle name="Comma 2 2 4 3 7" xfId="6497"/>
    <cellStyle name="Comma 2 2 4 3 7 2" xfId="17430"/>
    <cellStyle name="Comma 2 2 4 3 7 3" xfId="12127"/>
    <cellStyle name="Comma 2 2 4 3 8" xfId="2805"/>
    <cellStyle name="Comma 2 2 4 3 8 2" xfId="14800"/>
    <cellStyle name="Comma 2 2 4 3 9" xfId="6642"/>
    <cellStyle name="Comma 2 2 4 4" xfId="355"/>
    <cellStyle name="Comma 2 2 4 4 2" xfId="356"/>
    <cellStyle name="Comma 2 2 4 4 2 2" xfId="357"/>
    <cellStyle name="Comma 2 2 4 4 2 2 2" xfId="3031"/>
    <cellStyle name="Comma 2 2 4 4 2 2 2 2" xfId="17656"/>
    <cellStyle name="Comma 2 2 4 4 2 2 2 3" xfId="12354"/>
    <cellStyle name="Comma 2 2 4 4 2 2 3" xfId="6868"/>
    <cellStyle name="Comma 2 2 4 4 2 2 3 2" xfId="15026"/>
    <cellStyle name="Comma 2 2 4 4 2 2 4" xfId="9697"/>
    <cellStyle name="Comma 2 2 4 4 2 3" xfId="3030"/>
    <cellStyle name="Comma 2 2 4 4 2 3 2" xfId="17655"/>
    <cellStyle name="Comma 2 2 4 4 2 3 3" xfId="12353"/>
    <cellStyle name="Comma 2 2 4 4 2 4" xfId="6867"/>
    <cellStyle name="Comma 2 2 4 4 2 4 2" xfId="15025"/>
    <cellStyle name="Comma 2 2 4 4 2 5" xfId="9696"/>
    <cellStyle name="Comma 2 2 4 4 3" xfId="358"/>
    <cellStyle name="Comma 2 2 4 4 3 2" xfId="3032"/>
    <cellStyle name="Comma 2 2 4 4 3 2 2" xfId="17657"/>
    <cellStyle name="Comma 2 2 4 4 3 2 3" xfId="12355"/>
    <cellStyle name="Comma 2 2 4 4 3 3" xfId="6869"/>
    <cellStyle name="Comma 2 2 4 4 3 3 2" xfId="15027"/>
    <cellStyle name="Comma 2 2 4 4 3 4" xfId="9698"/>
    <cellStyle name="Comma 2 2 4 4 4" xfId="359"/>
    <cellStyle name="Comma 2 2 4 4 4 2" xfId="3033"/>
    <cellStyle name="Comma 2 2 4 4 4 2 2" xfId="17658"/>
    <cellStyle name="Comma 2 2 4 4 4 2 3" xfId="12356"/>
    <cellStyle name="Comma 2 2 4 4 4 3" xfId="6870"/>
    <cellStyle name="Comma 2 2 4 4 4 3 2" xfId="15028"/>
    <cellStyle name="Comma 2 2 4 4 4 4" xfId="9699"/>
    <cellStyle name="Comma 2 2 4 4 5" xfId="3029"/>
    <cellStyle name="Comma 2 2 4 4 5 2" xfId="17654"/>
    <cellStyle name="Comma 2 2 4 4 5 3" xfId="12352"/>
    <cellStyle name="Comma 2 2 4 4 6" xfId="6866"/>
    <cellStyle name="Comma 2 2 4 4 6 2" xfId="15024"/>
    <cellStyle name="Comma 2 2 4 4 7" xfId="9695"/>
    <cellStyle name="Comma 2 2 4 5" xfId="360"/>
    <cellStyle name="Comma 2 2 4 5 2" xfId="361"/>
    <cellStyle name="Comma 2 2 4 5 2 2" xfId="362"/>
    <cellStyle name="Comma 2 2 4 5 2 2 2" xfId="3036"/>
    <cellStyle name="Comma 2 2 4 5 2 2 2 2" xfId="17661"/>
    <cellStyle name="Comma 2 2 4 5 2 2 2 3" xfId="12359"/>
    <cellStyle name="Comma 2 2 4 5 2 2 3" xfId="6873"/>
    <cellStyle name="Comma 2 2 4 5 2 2 3 2" xfId="15031"/>
    <cellStyle name="Comma 2 2 4 5 2 2 4" xfId="9702"/>
    <cellStyle name="Comma 2 2 4 5 2 3" xfId="3035"/>
    <cellStyle name="Comma 2 2 4 5 2 3 2" xfId="17660"/>
    <cellStyle name="Comma 2 2 4 5 2 3 3" xfId="12358"/>
    <cellStyle name="Comma 2 2 4 5 2 4" xfId="6872"/>
    <cellStyle name="Comma 2 2 4 5 2 4 2" xfId="15030"/>
    <cellStyle name="Comma 2 2 4 5 2 5" xfId="9701"/>
    <cellStyle name="Comma 2 2 4 5 3" xfId="363"/>
    <cellStyle name="Comma 2 2 4 5 3 2" xfId="3037"/>
    <cellStyle name="Comma 2 2 4 5 3 2 2" xfId="17662"/>
    <cellStyle name="Comma 2 2 4 5 3 2 3" xfId="12360"/>
    <cellStyle name="Comma 2 2 4 5 3 3" xfId="6874"/>
    <cellStyle name="Comma 2 2 4 5 3 3 2" xfId="15032"/>
    <cellStyle name="Comma 2 2 4 5 3 4" xfId="9703"/>
    <cellStyle name="Comma 2 2 4 5 4" xfId="364"/>
    <cellStyle name="Comma 2 2 4 5 4 2" xfId="3038"/>
    <cellStyle name="Comma 2 2 4 5 4 2 2" xfId="17663"/>
    <cellStyle name="Comma 2 2 4 5 4 2 3" xfId="12361"/>
    <cellStyle name="Comma 2 2 4 5 4 3" xfId="6875"/>
    <cellStyle name="Comma 2 2 4 5 4 3 2" xfId="15033"/>
    <cellStyle name="Comma 2 2 4 5 4 4" xfId="9704"/>
    <cellStyle name="Comma 2 2 4 5 5" xfId="3034"/>
    <cellStyle name="Comma 2 2 4 5 5 2" xfId="17659"/>
    <cellStyle name="Comma 2 2 4 5 5 3" xfId="12357"/>
    <cellStyle name="Comma 2 2 4 5 6" xfId="6871"/>
    <cellStyle name="Comma 2 2 4 5 6 2" xfId="15029"/>
    <cellStyle name="Comma 2 2 4 5 7" xfId="9700"/>
    <cellStyle name="Comma 2 2 4 6" xfId="365"/>
    <cellStyle name="Comma 2 2 4 6 2" xfId="366"/>
    <cellStyle name="Comma 2 2 4 6 2 2" xfId="367"/>
    <cellStyle name="Comma 2 2 4 6 2 2 2" xfId="3041"/>
    <cellStyle name="Comma 2 2 4 6 2 2 2 2" xfId="17666"/>
    <cellStyle name="Comma 2 2 4 6 2 2 2 3" xfId="12364"/>
    <cellStyle name="Comma 2 2 4 6 2 2 3" xfId="6878"/>
    <cellStyle name="Comma 2 2 4 6 2 2 3 2" xfId="15036"/>
    <cellStyle name="Comma 2 2 4 6 2 2 4" xfId="9707"/>
    <cellStyle name="Comma 2 2 4 6 2 3" xfId="3040"/>
    <cellStyle name="Comma 2 2 4 6 2 3 2" xfId="17665"/>
    <cellStyle name="Comma 2 2 4 6 2 3 3" xfId="12363"/>
    <cellStyle name="Comma 2 2 4 6 2 4" xfId="6877"/>
    <cellStyle name="Comma 2 2 4 6 2 4 2" xfId="15035"/>
    <cellStyle name="Comma 2 2 4 6 2 5" xfId="9706"/>
    <cellStyle name="Comma 2 2 4 6 3" xfId="368"/>
    <cellStyle name="Comma 2 2 4 6 3 2" xfId="3042"/>
    <cellStyle name="Comma 2 2 4 6 3 2 2" xfId="17667"/>
    <cellStyle name="Comma 2 2 4 6 3 2 3" xfId="12365"/>
    <cellStyle name="Comma 2 2 4 6 3 3" xfId="6879"/>
    <cellStyle name="Comma 2 2 4 6 3 3 2" xfId="15037"/>
    <cellStyle name="Comma 2 2 4 6 3 4" xfId="9708"/>
    <cellStyle name="Comma 2 2 4 6 4" xfId="369"/>
    <cellStyle name="Comma 2 2 4 6 4 2" xfId="3043"/>
    <cellStyle name="Comma 2 2 4 6 4 2 2" xfId="17668"/>
    <cellStyle name="Comma 2 2 4 6 4 2 3" xfId="12366"/>
    <cellStyle name="Comma 2 2 4 6 4 3" xfId="6880"/>
    <cellStyle name="Comma 2 2 4 6 4 3 2" xfId="15038"/>
    <cellStyle name="Comma 2 2 4 6 4 4" xfId="9709"/>
    <cellStyle name="Comma 2 2 4 6 5" xfId="3039"/>
    <cellStyle name="Comma 2 2 4 6 5 2" xfId="17664"/>
    <cellStyle name="Comma 2 2 4 6 5 3" xfId="12362"/>
    <cellStyle name="Comma 2 2 4 6 6" xfId="6876"/>
    <cellStyle name="Comma 2 2 4 6 6 2" xfId="15034"/>
    <cellStyle name="Comma 2 2 4 6 7" xfId="9705"/>
    <cellStyle name="Comma 2 2 4 7" xfId="370"/>
    <cellStyle name="Comma 2 2 4 7 2" xfId="371"/>
    <cellStyle name="Comma 2 2 4 7 2 2" xfId="3045"/>
    <cellStyle name="Comma 2 2 4 7 2 2 2" xfId="17670"/>
    <cellStyle name="Comma 2 2 4 7 2 2 3" xfId="12368"/>
    <cellStyle name="Comma 2 2 4 7 2 3" xfId="6882"/>
    <cellStyle name="Comma 2 2 4 7 2 3 2" xfId="15040"/>
    <cellStyle name="Comma 2 2 4 7 2 4" xfId="9711"/>
    <cellStyle name="Comma 2 2 4 7 3" xfId="372"/>
    <cellStyle name="Comma 2 2 4 7 3 2" xfId="3046"/>
    <cellStyle name="Comma 2 2 4 7 3 2 2" xfId="17671"/>
    <cellStyle name="Comma 2 2 4 7 3 2 3" xfId="12369"/>
    <cellStyle name="Comma 2 2 4 7 3 3" xfId="6883"/>
    <cellStyle name="Comma 2 2 4 7 3 3 2" xfId="15041"/>
    <cellStyle name="Comma 2 2 4 7 3 4" xfId="9712"/>
    <cellStyle name="Comma 2 2 4 7 4" xfId="3044"/>
    <cellStyle name="Comma 2 2 4 7 4 2" xfId="17669"/>
    <cellStyle name="Comma 2 2 4 7 4 3" xfId="12367"/>
    <cellStyle name="Comma 2 2 4 7 5" xfId="6881"/>
    <cellStyle name="Comma 2 2 4 7 5 2" xfId="15039"/>
    <cellStyle name="Comma 2 2 4 7 6" xfId="9710"/>
    <cellStyle name="Comma 2 2 4 8" xfId="373"/>
    <cellStyle name="Comma 2 2 4 8 2" xfId="374"/>
    <cellStyle name="Comma 2 2 4 8 2 2" xfId="3048"/>
    <cellStyle name="Comma 2 2 4 8 2 2 2" xfId="17673"/>
    <cellStyle name="Comma 2 2 4 8 2 2 3" xfId="12371"/>
    <cellStyle name="Comma 2 2 4 8 2 3" xfId="6885"/>
    <cellStyle name="Comma 2 2 4 8 2 3 2" xfId="15043"/>
    <cellStyle name="Comma 2 2 4 8 2 4" xfId="9714"/>
    <cellStyle name="Comma 2 2 4 8 3" xfId="3047"/>
    <cellStyle name="Comma 2 2 4 8 3 2" xfId="17672"/>
    <cellStyle name="Comma 2 2 4 8 3 3" xfId="12370"/>
    <cellStyle name="Comma 2 2 4 8 4" xfId="6884"/>
    <cellStyle name="Comma 2 2 4 8 4 2" xfId="15042"/>
    <cellStyle name="Comma 2 2 4 8 5" xfId="9713"/>
    <cellStyle name="Comma 2 2 4 9" xfId="375"/>
    <cellStyle name="Comma 2 2 4 9 2" xfId="3049"/>
    <cellStyle name="Comma 2 2 4 9 2 2" xfId="17674"/>
    <cellStyle name="Comma 2 2 4 9 2 3" xfId="12372"/>
    <cellStyle name="Comma 2 2 4 9 3" xfId="6886"/>
    <cellStyle name="Comma 2 2 4 9 3 2" xfId="15044"/>
    <cellStyle name="Comma 2 2 4 9 4" xfId="9715"/>
    <cellStyle name="Comma 2 2 5" xfId="80"/>
    <cellStyle name="Comma 2 2 5 10" xfId="2597"/>
    <cellStyle name="Comma 2 2 5 10 2" xfId="5230"/>
    <cellStyle name="Comma 2 2 5 10 2 2" xfId="19855"/>
    <cellStyle name="Comma 2 2 5 10 2 3" xfId="14566"/>
    <cellStyle name="Comma 2 2 5 10 3" xfId="9067"/>
    <cellStyle name="Comma 2 2 5 10 3 2" xfId="17225"/>
    <cellStyle name="Comma 2 2 5 10 4" xfId="11898"/>
    <cellStyle name="Comma 2 2 5 11" xfId="2656"/>
    <cellStyle name="Comma 2 2 5 11 2" xfId="5284"/>
    <cellStyle name="Comma 2 2 5 11 2 2" xfId="19909"/>
    <cellStyle name="Comma 2 2 5 11 2 3" xfId="14625"/>
    <cellStyle name="Comma 2 2 5 11 3" xfId="9121"/>
    <cellStyle name="Comma 2 2 5 11 3 2" xfId="17279"/>
    <cellStyle name="Comma 2 2 5 11 4" xfId="11953"/>
    <cellStyle name="Comma 2 2 5 12" xfId="376"/>
    <cellStyle name="Comma 2 2 5 12 2" xfId="3050"/>
    <cellStyle name="Comma 2 2 5 12 2 2" xfId="17675"/>
    <cellStyle name="Comma 2 2 5 12 2 3" xfId="12373"/>
    <cellStyle name="Comma 2 2 5 12 3" xfId="6887"/>
    <cellStyle name="Comma 2 2 5 12 3 2" xfId="15045"/>
    <cellStyle name="Comma 2 2 5 12 4" xfId="9716"/>
    <cellStyle name="Comma 2 2 5 13" xfId="6464"/>
    <cellStyle name="Comma 2 2 5 13 2" xfId="17390"/>
    <cellStyle name="Comma 2 2 5 13 3" xfId="12087"/>
    <cellStyle name="Comma 2 2 5 14" xfId="2765"/>
    <cellStyle name="Comma 2 2 5 14 2" xfId="14760"/>
    <cellStyle name="Comma 2 2 5 15" xfId="6602"/>
    <cellStyle name="Comma 2 2 5 16" xfId="9431"/>
    <cellStyle name="Comma 2 2 5 2" xfId="134"/>
    <cellStyle name="Comma 2 2 5 2 10" xfId="9485"/>
    <cellStyle name="Comma 2 2 5 2 2" xfId="378"/>
    <cellStyle name="Comma 2 2 5 2 2 2" xfId="379"/>
    <cellStyle name="Comma 2 2 5 2 2 2 2" xfId="3053"/>
    <cellStyle name="Comma 2 2 5 2 2 2 2 2" xfId="17678"/>
    <cellStyle name="Comma 2 2 5 2 2 2 2 3" xfId="12376"/>
    <cellStyle name="Comma 2 2 5 2 2 2 3" xfId="6890"/>
    <cellStyle name="Comma 2 2 5 2 2 2 3 2" xfId="15048"/>
    <cellStyle name="Comma 2 2 5 2 2 2 4" xfId="9719"/>
    <cellStyle name="Comma 2 2 5 2 2 3" xfId="3052"/>
    <cellStyle name="Comma 2 2 5 2 2 3 2" xfId="17677"/>
    <cellStyle name="Comma 2 2 5 2 2 3 3" xfId="12375"/>
    <cellStyle name="Comma 2 2 5 2 2 4" xfId="6889"/>
    <cellStyle name="Comma 2 2 5 2 2 4 2" xfId="15047"/>
    <cellStyle name="Comma 2 2 5 2 2 5" xfId="9718"/>
    <cellStyle name="Comma 2 2 5 2 3" xfId="380"/>
    <cellStyle name="Comma 2 2 5 2 3 2" xfId="3054"/>
    <cellStyle name="Comma 2 2 5 2 3 2 2" xfId="17679"/>
    <cellStyle name="Comma 2 2 5 2 3 2 3" xfId="12377"/>
    <cellStyle name="Comma 2 2 5 2 3 3" xfId="6891"/>
    <cellStyle name="Comma 2 2 5 2 3 3 2" xfId="15049"/>
    <cellStyle name="Comma 2 2 5 2 3 4" xfId="9720"/>
    <cellStyle name="Comma 2 2 5 2 4" xfId="381"/>
    <cellStyle name="Comma 2 2 5 2 4 2" xfId="3055"/>
    <cellStyle name="Comma 2 2 5 2 4 2 2" xfId="17680"/>
    <cellStyle name="Comma 2 2 5 2 4 2 3" xfId="12378"/>
    <cellStyle name="Comma 2 2 5 2 4 3" xfId="6892"/>
    <cellStyle name="Comma 2 2 5 2 4 3 2" xfId="15050"/>
    <cellStyle name="Comma 2 2 5 2 4 4" xfId="9721"/>
    <cellStyle name="Comma 2 2 5 2 5" xfId="2710"/>
    <cellStyle name="Comma 2 2 5 2 5 2" xfId="5338"/>
    <cellStyle name="Comma 2 2 5 2 5 2 2" xfId="19963"/>
    <cellStyle name="Comma 2 2 5 2 5 2 3" xfId="14679"/>
    <cellStyle name="Comma 2 2 5 2 5 3" xfId="9175"/>
    <cellStyle name="Comma 2 2 5 2 5 3 2" xfId="17333"/>
    <cellStyle name="Comma 2 2 5 2 5 4" xfId="12007"/>
    <cellStyle name="Comma 2 2 5 2 6" xfId="377"/>
    <cellStyle name="Comma 2 2 5 2 6 2" xfId="3051"/>
    <cellStyle name="Comma 2 2 5 2 6 2 2" xfId="17676"/>
    <cellStyle name="Comma 2 2 5 2 6 2 3" xfId="12374"/>
    <cellStyle name="Comma 2 2 5 2 6 3" xfId="6888"/>
    <cellStyle name="Comma 2 2 5 2 6 3 2" xfId="15046"/>
    <cellStyle name="Comma 2 2 5 2 6 4" xfId="9717"/>
    <cellStyle name="Comma 2 2 5 2 7" xfId="6516"/>
    <cellStyle name="Comma 2 2 5 2 7 2" xfId="17444"/>
    <cellStyle name="Comma 2 2 5 2 7 3" xfId="12141"/>
    <cellStyle name="Comma 2 2 5 2 8" xfId="2819"/>
    <cellStyle name="Comma 2 2 5 2 8 2" xfId="14814"/>
    <cellStyle name="Comma 2 2 5 2 9" xfId="6656"/>
    <cellStyle name="Comma 2 2 5 3" xfId="382"/>
    <cellStyle name="Comma 2 2 5 3 2" xfId="383"/>
    <cellStyle name="Comma 2 2 5 3 2 2" xfId="384"/>
    <cellStyle name="Comma 2 2 5 3 2 2 2" xfId="3058"/>
    <cellStyle name="Comma 2 2 5 3 2 2 2 2" xfId="17683"/>
    <cellStyle name="Comma 2 2 5 3 2 2 2 3" xfId="12381"/>
    <cellStyle name="Comma 2 2 5 3 2 2 3" xfId="6895"/>
    <cellStyle name="Comma 2 2 5 3 2 2 3 2" xfId="15053"/>
    <cellStyle name="Comma 2 2 5 3 2 2 4" xfId="9724"/>
    <cellStyle name="Comma 2 2 5 3 2 3" xfId="3057"/>
    <cellStyle name="Comma 2 2 5 3 2 3 2" xfId="17682"/>
    <cellStyle name="Comma 2 2 5 3 2 3 3" xfId="12380"/>
    <cellStyle name="Comma 2 2 5 3 2 4" xfId="6894"/>
    <cellStyle name="Comma 2 2 5 3 2 4 2" xfId="15052"/>
    <cellStyle name="Comma 2 2 5 3 2 5" xfId="9723"/>
    <cellStyle name="Comma 2 2 5 3 3" xfId="385"/>
    <cellStyle name="Comma 2 2 5 3 3 2" xfId="3059"/>
    <cellStyle name="Comma 2 2 5 3 3 2 2" xfId="17684"/>
    <cellStyle name="Comma 2 2 5 3 3 2 3" xfId="12382"/>
    <cellStyle name="Comma 2 2 5 3 3 3" xfId="6896"/>
    <cellStyle name="Comma 2 2 5 3 3 3 2" xfId="15054"/>
    <cellStyle name="Comma 2 2 5 3 3 4" xfId="9725"/>
    <cellStyle name="Comma 2 2 5 3 4" xfId="386"/>
    <cellStyle name="Comma 2 2 5 3 4 2" xfId="3060"/>
    <cellStyle name="Comma 2 2 5 3 4 2 2" xfId="17685"/>
    <cellStyle name="Comma 2 2 5 3 4 2 3" xfId="12383"/>
    <cellStyle name="Comma 2 2 5 3 4 3" xfId="6897"/>
    <cellStyle name="Comma 2 2 5 3 4 3 2" xfId="15055"/>
    <cellStyle name="Comma 2 2 5 3 4 4" xfId="9726"/>
    <cellStyle name="Comma 2 2 5 3 5" xfId="3056"/>
    <cellStyle name="Comma 2 2 5 3 5 2" xfId="17681"/>
    <cellStyle name="Comma 2 2 5 3 5 3" xfId="12379"/>
    <cellStyle name="Comma 2 2 5 3 6" xfId="6893"/>
    <cellStyle name="Comma 2 2 5 3 6 2" xfId="15051"/>
    <cellStyle name="Comma 2 2 5 3 7" xfId="9722"/>
    <cellStyle name="Comma 2 2 5 4" xfId="387"/>
    <cellStyle name="Comma 2 2 5 4 2" xfId="388"/>
    <cellStyle name="Comma 2 2 5 4 2 2" xfId="389"/>
    <cellStyle name="Comma 2 2 5 4 2 2 2" xfId="3063"/>
    <cellStyle name="Comma 2 2 5 4 2 2 2 2" xfId="17688"/>
    <cellStyle name="Comma 2 2 5 4 2 2 2 3" xfId="12386"/>
    <cellStyle name="Comma 2 2 5 4 2 2 3" xfId="6900"/>
    <cellStyle name="Comma 2 2 5 4 2 2 3 2" xfId="15058"/>
    <cellStyle name="Comma 2 2 5 4 2 2 4" xfId="9729"/>
    <cellStyle name="Comma 2 2 5 4 2 3" xfId="3062"/>
    <cellStyle name="Comma 2 2 5 4 2 3 2" xfId="17687"/>
    <cellStyle name="Comma 2 2 5 4 2 3 3" xfId="12385"/>
    <cellStyle name="Comma 2 2 5 4 2 4" xfId="6899"/>
    <cellStyle name="Comma 2 2 5 4 2 4 2" xfId="15057"/>
    <cellStyle name="Comma 2 2 5 4 2 5" xfId="9728"/>
    <cellStyle name="Comma 2 2 5 4 3" xfId="390"/>
    <cellStyle name="Comma 2 2 5 4 3 2" xfId="3064"/>
    <cellStyle name="Comma 2 2 5 4 3 2 2" xfId="17689"/>
    <cellStyle name="Comma 2 2 5 4 3 2 3" xfId="12387"/>
    <cellStyle name="Comma 2 2 5 4 3 3" xfId="6901"/>
    <cellStyle name="Comma 2 2 5 4 3 3 2" xfId="15059"/>
    <cellStyle name="Comma 2 2 5 4 3 4" xfId="9730"/>
    <cellStyle name="Comma 2 2 5 4 4" xfId="391"/>
    <cellStyle name="Comma 2 2 5 4 4 2" xfId="3065"/>
    <cellStyle name="Comma 2 2 5 4 4 2 2" xfId="17690"/>
    <cellStyle name="Comma 2 2 5 4 4 2 3" xfId="12388"/>
    <cellStyle name="Comma 2 2 5 4 4 3" xfId="6902"/>
    <cellStyle name="Comma 2 2 5 4 4 3 2" xfId="15060"/>
    <cellStyle name="Comma 2 2 5 4 4 4" xfId="9731"/>
    <cellStyle name="Comma 2 2 5 4 5" xfId="3061"/>
    <cellStyle name="Comma 2 2 5 4 5 2" xfId="17686"/>
    <cellStyle name="Comma 2 2 5 4 5 3" xfId="12384"/>
    <cellStyle name="Comma 2 2 5 4 6" xfId="6898"/>
    <cellStyle name="Comma 2 2 5 4 6 2" xfId="15056"/>
    <cellStyle name="Comma 2 2 5 4 7" xfId="9727"/>
    <cellStyle name="Comma 2 2 5 5" xfId="392"/>
    <cellStyle name="Comma 2 2 5 5 2" xfId="393"/>
    <cellStyle name="Comma 2 2 5 5 2 2" xfId="394"/>
    <cellStyle name="Comma 2 2 5 5 2 2 2" xfId="3068"/>
    <cellStyle name="Comma 2 2 5 5 2 2 2 2" xfId="17693"/>
    <cellStyle name="Comma 2 2 5 5 2 2 2 3" xfId="12391"/>
    <cellStyle name="Comma 2 2 5 5 2 2 3" xfId="6905"/>
    <cellStyle name="Comma 2 2 5 5 2 2 3 2" xfId="15063"/>
    <cellStyle name="Comma 2 2 5 5 2 2 4" xfId="9734"/>
    <cellStyle name="Comma 2 2 5 5 2 3" xfId="3067"/>
    <cellStyle name="Comma 2 2 5 5 2 3 2" xfId="17692"/>
    <cellStyle name="Comma 2 2 5 5 2 3 3" xfId="12390"/>
    <cellStyle name="Comma 2 2 5 5 2 4" xfId="6904"/>
    <cellStyle name="Comma 2 2 5 5 2 4 2" xfId="15062"/>
    <cellStyle name="Comma 2 2 5 5 2 5" xfId="9733"/>
    <cellStyle name="Comma 2 2 5 5 3" xfId="395"/>
    <cellStyle name="Comma 2 2 5 5 3 2" xfId="3069"/>
    <cellStyle name="Comma 2 2 5 5 3 2 2" xfId="17694"/>
    <cellStyle name="Comma 2 2 5 5 3 2 3" xfId="12392"/>
    <cellStyle name="Comma 2 2 5 5 3 3" xfId="6906"/>
    <cellStyle name="Comma 2 2 5 5 3 3 2" xfId="15064"/>
    <cellStyle name="Comma 2 2 5 5 3 4" xfId="9735"/>
    <cellStyle name="Comma 2 2 5 5 4" xfId="396"/>
    <cellStyle name="Comma 2 2 5 5 4 2" xfId="3070"/>
    <cellStyle name="Comma 2 2 5 5 4 2 2" xfId="17695"/>
    <cellStyle name="Comma 2 2 5 5 4 2 3" xfId="12393"/>
    <cellStyle name="Comma 2 2 5 5 4 3" xfId="6907"/>
    <cellStyle name="Comma 2 2 5 5 4 3 2" xfId="15065"/>
    <cellStyle name="Comma 2 2 5 5 4 4" xfId="9736"/>
    <cellStyle name="Comma 2 2 5 5 5" xfId="3066"/>
    <cellStyle name="Comma 2 2 5 5 5 2" xfId="17691"/>
    <cellStyle name="Comma 2 2 5 5 5 3" xfId="12389"/>
    <cellStyle name="Comma 2 2 5 5 6" xfId="6903"/>
    <cellStyle name="Comma 2 2 5 5 6 2" xfId="15061"/>
    <cellStyle name="Comma 2 2 5 5 7" xfId="9732"/>
    <cellStyle name="Comma 2 2 5 6" xfId="397"/>
    <cellStyle name="Comma 2 2 5 6 2" xfId="398"/>
    <cellStyle name="Comma 2 2 5 6 2 2" xfId="3072"/>
    <cellStyle name="Comma 2 2 5 6 2 2 2" xfId="17697"/>
    <cellStyle name="Comma 2 2 5 6 2 2 3" xfId="12395"/>
    <cellStyle name="Comma 2 2 5 6 2 3" xfId="6909"/>
    <cellStyle name="Comma 2 2 5 6 2 3 2" xfId="15067"/>
    <cellStyle name="Comma 2 2 5 6 2 4" xfId="9738"/>
    <cellStyle name="Comma 2 2 5 6 3" xfId="399"/>
    <cellStyle name="Comma 2 2 5 6 3 2" xfId="3073"/>
    <cellStyle name="Comma 2 2 5 6 3 2 2" xfId="17698"/>
    <cellStyle name="Comma 2 2 5 6 3 2 3" xfId="12396"/>
    <cellStyle name="Comma 2 2 5 6 3 3" xfId="6910"/>
    <cellStyle name="Comma 2 2 5 6 3 3 2" xfId="15068"/>
    <cellStyle name="Comma 2 2 5 6 3 4" xfId="9739"/>
    <cellStyle name="Comma 2 2 5 6 4" xfId="3071"/>
    <cellStyle name="Comma 2 2 5 6 4 2" xfId="17696"/>
    <cellStyle name="Comma 2 2 5 6 4 3" xfId="12394"/>
    <cellStyle name="Comma 2 2 5 6 5" xfId="6908"/>
    <cellStyle name="Comma 2 2 5 6 5 2" xfId="15066"/>
    <cellStyle name="Comma 2 2 5 6 6" xfId="9737"/>
    <cellStyle name="Comma 2 2 5 7" xfId="400"/>
    <cellStyle name="Comma 2 2 5 7 2" xfId="401"/>
    <cellStyle name="Comma 2 2 5 7 2 2" xfId="3075"/>
    <cellStyle name="Comma 2 2 5 7 2 2 2" xfId="17700"/>
    <cellStyle name="Comma 2 2 5 7 2 2 3" xfId="12398"/>
    <cellStyle name="Comma 2 2 5 7 2 3" xfId="6912"/>
    <cellStyle name="Comma 2 2 5 7 2 3 2" xfId="15070"/>
    <cellStyle name="Comma 2 2 5 7 2 4" xfId="9741"/>
    <cellStyle name="Comma 2 2 5 7 3" xfId="3074"/>
    <cellStyle name="Comma 2 2 5 7 3 2" xfId="17699"/>
    <cellStyle name="Comma 2 2 5 7 3 3" xfId="12397"/>
    <cellStyle name="Comma 2 2 5 7 4" xfId="6911"/>
    <cellStyle name="Comma 2 2 5 7 4 2" xfId="15069"/>
    <cellStyle name="Comma 2 2 5 7 5" xfId="9740"/>
    <cellStyle name="Comma 2 2 5 8" xfId="402"/>
    <cellStyle name="Comma 2 2 5 8 2" xfId="3076"/>
    <cellStyle name="Comma 2 2 5 8 2 2" xfId="17701"/>
    <cellStyle name="Comma 2 2 5 8 2 3" xfId="12399"/>
    <cellStyle name="Comma 2 2 5 8 3" xfId="6913"/>
    <cellStyle name="Comma 2 2 5 8 3 2" xfId="15071"/>
    <cellStyle name="Comma 2 2 5 8 4" xfId="9742"/>
    <cellStyle name="Comma 2 2 5 9" xfId="403"/>
    <cellStyle name="Comma 2 2 5 9 2" xfId="3077"/>
    <cellStyle name="Comma 2 2 5 9 2 2" xfId="17702"/>
    <cellStyle name="Comma 2 2 5 9 2 3" xfId="12400"/>
    <cellStyle name="Comma 2 2 5 9 3" xfId="6914"/>
    <cellStyle name="Comma 2 2 5 9 3 2" xfId="15072"/>
    <cellStyle name="Comma 2 2 5 9 4" xfId="9743"/>
    <cellStyle name="Comma 2 2 6" xfId="107"/>
    <cellStyle name="Comma 2 2 6 10" xfId="9458"/>
    <cellStyle name="Comma 2 2 6 2" xfId="405"/>
    <cellStyle name="Comma 2 2 6 2 2" xfId="406"/>
    <cellStyle name="Comma 2 2 6 2 2 2" xfId="3080"/>
    <cellStyle name="Comma 2 2 6 2 2 2 2" xfId="17705"/>
    <cellStyle name="Comma 2 2 6 2 2 2 3" xfId="12403"/>
    <cellStyle name="Comma 2 2 6 2 2 3" xfId="6917"/>
    <cellStyle name="Comma 2 2 6 2 2 3 2" xfId="15075"/>
    <cellStyle name="Comma 2 2 6 2 2 4" xfId="9746"/>
    <cellStyle name="Comma 2 2 6 2 3" xfId="3079"/>
    <cellStyle name="Comma 2 2 6 2 3 2" xfId="17704"/>
    <cellStyle name="Comma 2 2 6 2 3 3" xfId="12402"/>
    <cellStyle name="Comma 2 2 6 2 4" xfId="6916"/>
    <cellStyle name="Comma 2 2 6 2 4 2" xfId="15074"/>
    <cellStyle name="Comma 2 2 6 2 5" xfId="9745"/>
    <cellStyle name="Comma 2 2 6 3" xfId="407"/>
    <cellStyle name="Comma 2 2 6 3 2" xfId="3081"/>
    <cellStyle name="Comma 2 2 6 3 2 2" xfId="17706"/>
    <cellStyle name="Comma 2 2 6 3 2 3" xfId="12404"/>
    <cellStyle name="Comma 2 2 6 3 3" xfId="6918"/>
    <cellStyle name="Comma 2 2 6 3 3 2" xfId="15076"/>
    <cellStyle name="Comma 2 2 6 3 4" xfId="9747"/>
    <cellStyle name="Comma 2 2 6 4" xfId="408"/>
    <cellStyle name="Comma 2 2 6 4 2" xfId="3082"/>
    <cellStyle name="Comma 2 2 6 4 2 2" xfId="17707"/>
    <cellStyle name="Comma 2 2 6 4 2 3" xfId="12405"/>
    <cellStyle name="Comma 2 2 6 4 3" xfId="6919"/>
    <cellStyle name="Comma 2 2 6 4 3 2" xfId="15077"/>
    <cellStyle name="Comma 2 2 6 4 4" xfId="9748"/>
    <cellStyle name="Comma 2 2 6 5" xfId="2683"/>
    <cellStyle name="Comma 2 2 6 5 2" xfId="5311"/>
    <cellStyle name="Comma 2 2 6 5 2 2" xfId="19936"/>
    <cellStyle name="Comma 2 2 6 5 2 3" xfId="14652"/>
    <cellStyle name="Comma 2 2 6 5 3" xfId="9148"/>
    <cellStyle name="Comma 2 2 6 5 3 2" xfId="17306"/>
    <cellStyle name="Comma 2 2 6 5 4" xfId="11980"/>
    <cellStyle name="Comma 2 2 6 6" xfId="404"/>
    <cellStyle name="Comma 2 2 6 6 2" xfId="3078"/>
    <cellStyle name="Comma 2 2 6 6 2 2" xfId="17703"/>
    <cellStyle name="Comma 2 2 6 6 2 3" xfId="12401"/>
    <cellStyle name="Comma 2 2 6 6 3" xfId="6915"/>
    <cellStyle name="Comma 2 2 6 6 3 2" xfId="15073"/>
    <cellStyle name="Comma 2 2 6 6 4" xfId="9744"/>
    <cellStyle name="Comma 2 2 6 7" xfId="6490"/>
    <cellStyle name="Comma 2 2 6 7 2" xfId="17417"/>
    <cellStyle name="Comma 2 2 6 7 3" xfId="12114"/>
    <cellStyle name="Comma 2 2 6 8" xfId="2792"/>
    <cellStyle name="Comma 2 2 6 8 2" xfId="14787"/>
    <cellStyle name="Comma 2 2 6 9" xfId="6629"/>
    <cellStyle name="Comma 2 2 7" xfId="409"/>
    <cellStyle name="Comma 2 2 7 2" xfId="410"/>
    <cellStyle name="Comma 2 2 7 2 2" xfId="411"/>
    <cellStyle name="Comma 2 2 7 2 2 2" xfId="3085"/>
    <cellStyle name="Comma 2 2 7 2 2 2 2" xfId="17710"/>
    <cellStyle name="Comma 2 2 7 2 2 2 3" xfId="12408"/>
    <cellStyle name="Comma 2 2 7 2 2 3" xfId="6922"/>
    <cellStyle name="Comma 2 2 7 2 2 3 2" xfId="15080"/>
    <cellStyle name="Comma 2 2 7 2 2 4" xfId="9751"/>
    <cellStyle name="Comma 2 2 7 2 3" xfId="3084"/>
    <cellStyle name="Comma 2 2 7 2 3 2" xfId="17709"/>
    <cellStyle name="Comma 2 2 7 2 3 3" xfId="12407"/>
    <cellStyle name="Comma 2 2 7 2 4" xfId="6921"/>
    <cellStyle name="Comma 2 2 7 2 4 2" xfId="15079"/>
    <cellStyle name="Comma 2 2 7 2 5" xfId="9750"/>
    <cellStyle name="Comma 2 2 7 3" xfId="412"/>
    <cellStyle name="Comma 2 2 7 3 2" xfId="3086"/>
    <cellStyle name="Comma 2 2 7 3 2 2" xfId="17711"/>
    <cellStyle name="Comma 2 2 7 3 2 3" xfId="12409"/>
    <cellStyle name="Comma 2 2 7 3 3" xfId="6923"/>
    <cellStyle name="Comma 2 2 7 3 3 2" xfId="15081"/>
    <cellStyle name="Comma 2 2 7 3 4" xfId="9752"/>
    <cellStyle name="Comma 2 2 7 4" xfId="413"/>
    <cellStyle name="Comma 2 2 7 4 2" xfId="3087"/>
    <cellStyle name="Comma 2 2 7 4 2 2" xfId="17712"/>
    <cellStyle name="Comma 2 2 7 4 2 3" xfId="12410"/>
    <cellStyle name="Comma 2 2 7 4 3" xfId="6924"/>
    <cellStyle name="Comma 2 2 7 4 3 2" xfId="15082"/>
    <cellStyle name="Comma 2 2 7 4 4" xfId="9753"/>
    <cellStyle name="Comma 2 2 7 5" xfId="3083"/>
    <cellStyle name="Comma 2 2 7 5 2" xfId="17708"/>
    <cellStyle name="Comma 2 2 7 5 3" xfId="12406"/>
    <cellStyle name="Comma 2 2 7 6" xfId="6920"/>
    <cellStyle name="Comma 2 2 7 6 2" xfId="15078"/>
    <cellStyle name="Comma 2 2 7 7" xfId="9749"/>
    <cellStyle name="Comma 2 2 8" xfId="414"/>
    <cellStyle name="Comma 2 2 8 2" xfId="415"/>
    <cellStyle name="Comma 2 2 8 2 2" xfId="416"/>
    <cellStyle name="Comma 2 2 8 2 2 2" xfId="3090"/>
    <cellStyle name="Comma 2 2 8 2 2 2 2" xfId="17715"/>
    <cellStyle name="Comma 2 2 8 2 2 2 3" xfId="12413"/>
    <cellStyle name="Comma 2 2 8 2 2 3" xfId="6927"/>
    <cellStyle name="Comma 2 2 8 2 2 3 2" xfId="15085"/>
    <cellStyle name="Comma 2 2 8 2 2 4" xfId="9756"/>
    <cellStyle name="Comma 2 2 8 2 3" xfId="3089"/>
    <cellStyle name="Comma 2 2 8 2 3 2" xfId="17714"/>
    <cellStyle name="Comma 2 2 8 2 3 3" xfId="12412"/>
    <cellStyle name="Comma 2 2 8 2 4" xfId="6926"/>
    <cellStyle name="Comma 2 2 8 2 4 2" xfId="15084"/>
    <cellStyle name="Comma 2 2 8 2 5" xfId="9755"/>
    <cellStyle name="Comma 2 2 8 3" xfId="417"/>
    <cellStyle name="Comma 2 2 8 3 2" xfId="3091"/>
    <cellStyle name="Comma 2 2 8 3 2 2" xfId="17716"/>
    <cellStyle name="Comma 2 2 8 3 2 3" xfId="12414"/>
    <cellStyle name="Comma 2 2 8 3 3" xfId="6928"/>
    <cellStyle name="Comma 2 2 8 3 3 2" xfId="15086"/>
    <cellStyle name="Comma 2 2 8 3 4" xfId="9757"/>
    <cellStyle name="Comma 2 2 8 4" xfId="418"/>
    <cellStyle name="Comma 2 2 8 4 2" xfId="3092"/>
    <cellStyle name="Comma 2 2 8 4 2 2" xfId="17717"/>
    <cellStyle name="Comma 2 2 8 4 2 3" xfId="12415"/>
    <cellStyle name="Comma 2 2 8 4 3" xfId="6929"/>
    <cellStyle name="Comma 2 2 8 4 3 2" xfId="15087"/>
    <cellStyle name="Comma 2 2 8 4 4" xfId="9758"/>
    <cellStyle name="Comma 2 2 8 5" xfId="3088"/>
    <cellStyle name="Comma 2 2 8 5 2" xfId="17713"/>
    <cellStyle name="Comma 2 2 8 5 3" xfId="12411"/>
    <cellStyle name="Comma 2 2 8 6" xfId="6925"/>
    <cellStyle name="Comma 2 2 8 6 2" xfId="15083"/>
    <cellStyle name="Comma 2 2 8 7" xfId="9754"/>
    <cellStyle name="Comma 2 2 9" xfId="419"/>
    <cellStyle name="Comma 2 2 9 2" xfId="420"/>
    <cellStyle name="Comma 2 2 9 2 2" xfId="421"/>
    <cellStyle name="Comma 2 2 9 2 2 2" xfId="3095"/>
    <cellStyle name="Comma 2 2 9 2 2 2 2" xfId="17720"/>
    <cellStyle name="Comma 2 2 9 2 2 2 3" xfId="12418"/>
    <cellStyle name="Comma 2 2 9 2 2 3" xfId="6932"/>
    <cellStyle name="Comma 2 2 9 2 2 3 2" xfId="15090"/>
    <cellStyle name="Comma 2 2 9 2 2 4" xfId="9761"/>
    <cellStyle name="Comma 2 2 9 2 3" xfId="3094"/>
    <cellStyle name="Comma 2 2 9 2 3 2" xfId="17719"/>
    <cellStyle name="Comma 2 2 9 2 3 3" xfId="12417"/>
    <cellStyle name="Comma 2 2 9 2 4" xfId="6931"/>
    <cellStyle name="Comma 2 2 9 2 4 2" xfId="15089"/>
    <cellStyle name="Comma 2 2 9 2 5" xfId="9760"/>
    <cellStyle name="Comma 2 2 9 3" xfId="422"/>
    <cellStyle name="Comma 2 2 9 3 2" xfId="3096"/>
    <cellStyle name="Comma 2 2 9 3 2 2" xfId="17721"/>
    <cellStyle name="Comma 2 2 9 3 2 3" xfId="12419"/>
    <cellStyle name="Comma 2 2 9 3 3" xfId="6933"/>
    <cellStyle name="Comma 2 2 9 3 3 2" xfId="15091"/>
    <cellStyle name="Comma 2 2 9 3 4" xfId="9762"/>
    <cellStyle name="Comma 2 2 9 4" xfId="423"/>
    <cellStyle name="Comma 2 2 9 4 2" xfId="3097"/>
    <cellStyle name="Comma 2 2 9 4 2 2" xfId="17722"/>
    <cellStyle name="Comma 2 2 9 4 2 3" xfId="12420"/>
    <cellStyle name="Comma 2 2 9 4 3" xfId="6934"/>
    <cellStyle name="Comma 2 2 9 4 3 2" xfId="15092"/>
    <cellStyle name="Comma 2 2 9 4 4" xfId="9763"/>
    <cellStyle name="Comma 2 2 9 5" xfId="3093"/>
    <cellStyle name="Comma 2 2 9 5 2" xfId="17718"/>
    <cellStyle name="Comma 2 2 9 5 3" xfId="12416"/>
    <cellStyle name="Comma 2 2 9 6" xfId="6930"/>
    <cellStyle name="Comma 2 2 9 6 2" xfId="15088"/>
    <cellStyle name="Comma 2 2 9 7" xfId="9759"/>
    <cellStyle name="Comma 2 20" xfId="2628"/>
    <cellStyle name="Comma 2 20 2" xfId="5256"/>
    <cellStyle name="Comma 2 20 2 2" xfId="19881"/>
    <cellStyle name="Comma 2 20 2 3" xfId="14597"/>
    <cellStyle name="Comma 2 20 3" xfId="9093"/>
    <cellStyle name="Comma 2 20 3 2" xfId="17251"/>
    <cellStyle name="Comma 2 20 4" xfId="11925"/>
    <cellStyle name="Comma 2 21" xfId="170"/>
    <cellStyle name="Comma 2 21 2" xfId="2844"/>
    <cellStyle name="Comma 2 21 2 2" xfId="17469"/>
    <cellStyle name="Comma 2 21 2 3" xfId="12167"/>
    <cellStyle name="Comma 2 21 3" xfId="6681"/>
    <cellStyle name="Comma 2 21 3 2" xfId="14839"/>
    <cellStyle name="Comma 2 21 4" xfId="9510"/>
    <cellStyle name="Comma 2 22" xfId="6397"/>
    <cellStyle name="Comma 2 22 2" xfId="6423"/>
    <cellStyle name="Comma 2 22 2 2" xfId="17362"/>
    <cellStyle name="Comma 2 22 2 3" xfId="12043"/>
    <cellStyle name="Comma 2 22 3" xfId="14729"/>
    <cellStyle name="Comma 2 22 4" xfId="9390"/>
    <cellStyle name="Comma 2 23" xfId="6434"/>
    <cellStyle name="Comma 2 23 2" xfId="17358"/>
    <cellStyle name="Comma 2 23 3" xfId="12035"/>
    <cellStyle name="Comma 2 24" xfId="6542"/>
    <cellStyle name="Comma 2 24 2" xfId="14721"/>
    <cellStyle name="Comma 2 25" xfId="2737"/>
    <cellStyle name="Comma 2 25 2" xfId="14708"/>
    <cellStyle name="Comma 2 26" xfId="6574"/>
    <cellStyle name="Comma 2 26 2" xfId="9377"/>
    <cellStyle name="Comma 2 27" xfId="9271"/>
    <cellStyle name="Comma 2 3" xfId="36"/>
    <cellStyle name="Comma 2 3 10" xfId="425"/>
    <cellStyle name="Comma 2 3 10 2" xfId="426"/>
    <cellStyle name="Comma 2 3 10 2 2" xfId="3100"/>
    <cellStyle name="Comma 2 3 10 2 2 2" xfId="17725"/>
    <cellStyle name="Comma 2 3 10 2 2 3" xfId="12423"/>
    <cellStyle name="Comma 2 3 10 2 3" xfId="6937"/>
    <cellStyle name="Comma 2 3 10 2 3 2" xfId="15095"/>
    <cellStyle name="Comma 2 3 10 2 4" xfId="9766"/>
    <cellStyle name="Comma 2 3 10 3" xfId="427"/>
    <cellStyle name="Comma 2 3 10 3 2" xfId="3101"/>
    <cellStyle name="Comma 2 3 10 3 2 2" xfId="17726"/>
    <cellStyle name="Comma 2 3 10 3 2 3" xfId="12424"/>
    <cellStyle name="Comma 2 3 10 3 3" xfId="6938"/>
    <cellStyle name="Comma 2 3 10 3 3 2" xfId="15096"/>
    <cellStyle name="Comma 2 3 10 3 4" xfId="9767"/>
    <cellStyle name="Comma 2 3 10 4" xfId="3099"/>
    <cellStyle name="Comma 2 3 10 4 2" xfId="17724"/>
    <cellStyle name="Comma 2 3 10 4 3" xfId="12422"/>
    <cellStyle name="Comma 2 3 10 5" xfId="6936"/>
    <cellStyle name="Comma 2 3 10 5 2" xfId="15094"/>
    <cellStyle name="Comma 2 3 10 6" xfId="9765"/>
    <cellStyle name="Comma 2 3 11" xfId="428"/>
    <cellStyle name="Comma 2 3 11 2" xfId="429"/>
    <cellStyle name="Comma 2 3 11 2 2" xfId="3103"/>
    <cellStyle name="Comma 2 3 11 2 2 2" xfId="17728"/>
    <cellStyle name="Comma 2 3 11 2 2 3" xfId="12426"/>
    <cellStyle name="Comma 2 3 11 2 3" xfId="6940"/>
    <cellStyle name="Comma 2 3 11 2 3 2" xfId="15098"/>
    <cellStyle name="Comma 2 3 11 2 4" xfId="9769"/>
    <cellStyle name="Comma 2 3 11 3" xfId="3102"/>
    <cellStyle name="Comma 2 3 11 3 2" xfId="17727"/>
    <cellStyle name="Comma 2 3 11 3 3" xfId="12425"/>
    <cellStyle name="Comma 2 3 11 4" xfId="6939"/>
    <cellStyle name="Comma 2 3 11 4 2" xfId="15097"/>
    <cellStyle name="Comma 2 3 11 5" xfId="9768"/>
    <cellStyle name="Comma 2 3 12" xfId="430"/>
    <cellStyle name="Comma 2 3 12 2" xfId="3104"/>
    <cellStyle name="Comma 2 3 12 2 2" xfId="17729"/>
    <cellStyle name="Comma 2 3 12 2 3" xfId="12427"/>
    <cellStyle name="Comma 2 3 12 3" xfId="6941"/>
    <cellStyle name="Comma 2 3 12 3 2" xfId="15099"/>
    <cellStyle name="Comma 2 3 12 4" xfId="9770"/>
    <cellStyle name="Comma 2 3 13" xfId="431"/>
    <cellStyle name="Comma 2 3 13 2" xfId="3105"/>
    <cellStyle name="Comma 2 3 13 2 2" xfId="17730"/>
    <cellStyle name="Comma 2 3 13 2 3" xfId="12428"/>
    <cellStyle name="Comma 2 3 13 3" xfId="6942"/>
    <cellStyle name="Comma 2 3 13 3 2" xfId="15100"/>
    <cellStyle name="Comma 2 3 13 4" xfId="9771"/>
    <cellStyle name="Comma 2 3 14" xfId="2570"/>
    <cellStyle name="Comma 2 3 14 2" xfId="5205"/>
    <cellStyle name="Comma 2 3 14 2 2" xfId="19830"/>
    <cellStyle name="Comma 2 3 14 2 3" xfId="14539"/>
    <cellStyle name="Comma 2 3 14 3" xfId="9042"/>
    <cellStyle name="Comma 2 3 14 3 2" xfId="17200"/>
    <cellStyle name="Comma 2 3 14 4" xfId="11873"/>
    <cellStyle name="Comma 2 3 15" xfId="2631"/>
    <cellStyle name="Comma 2 3 15 2" xfId="5259"/>
    <cellStyle name="Comma 2 3 15 2 2" xfId="19884"/>
    <cellStyle name="Comma 2 3 15 2 3" xfId="14600"/>
    <cellStyle name="Comma 2 3 15 3" xfId="9096"/>
    <cellStyle name="Comma 2 3 15 3 2" xfId="17254"/>
    <cellStyle name="Comma 2 3 15 4" xfId="11928"/>
    <cellStyle name="Comma 2 3 16" xfId="424"/>
    <cellStyle name="Comma 2 3 16 2" xfId="3098"/>
    <cellStyle name="Comma 2 3 16 2 2" xfId="17723"/>
    <cellStyle name="Comma 2 3 16 2 3" xfId="12421"/>
    <cellStyle name="Comma 2 3 16 3" xfId="6935"/>
    <cellStyle name="Comma 2 3 16 3 2" xfId="15093"/>
    <cellStyle name="Comma 2 3 16 4" xfId="9764"/>
    <cellStyle name="Comma 2 3 17" xfId="6443"/>
    <cellStyle name="Comma 2 3 17 2" xfId="17365"/>
    <cellStyle name="Comma 2 3 17 3" xfId="12057"/>
    <cellStyle name="Comma 2 3 18" xfId="6551"/>
    <cellStyle name="Comma 2 3 18 2" xfId="14733"/>
    <cellStyle name="Comma 2 3 19" xfId="2740"/>
    <cellStyle name="Comma 2 3 2" xfId="60"/>
    <cellStyle name="Comma 2 3 2 10" xfId="433"/>
    <cellStyle name="Comma 2 3 2 10 2" xfId="3107"/>
    <cellStyle name="Comma 2 3 2 10 2 2" xfId="17732"/>
    <cellStyle name="Comma 2 3 2 10 2 3" xfId="12430"/>
    <cellStyle name="Comma 2 3 2 10 3" xfId="6944"/>
    <cellStyle name="Comma 2 3 2 10 3 2" xfId="15102"/>
    <cellStyle name="Comma 2 3 2 10 4" xfId="9773"/>
    <cellStyle name="Comma 2 3 2 11" xfId="2578"/>
    <cellStyle name="Comma 2 3 2 11 2" xfId="5212"/>
    <cellStyle name="Comma 2 3 2 11 2 2" xfId="19837"/>
    <cellStyle name="Comma 2 3 2 11 2 3" xfId="14547"/>
    <cellStyle name="Comma 2 3 2 11 3" xfId="9049"/>
    <cellStyle name="Comma 2 3 2 11 3 2" xfId="17207"/>
    <cellStyle name="Comma 2 3 2 11 4" xfId="11880"/>
    <cellStyle name="Comma 2 3 2 12" xfId="2638"/>
    <cellStyle name="Comma 2 3 2 12 2" xfId="5266"/>
    <cellStyle name="Comma 2 3 2 12 2 2" xfId="19891"/>
    <cellStyle name="Comma 2 3 2 12 2 3" xfId="14607"/>
    <cellStyle name="Comma 2 3 2 12 3" xfId="9103"/>
    <cellStyle name="Comma 2 3 2 12 3 2" xfId="17261"/>
    <cellStyle name="Comma 2 3 2 12 4" xfId="11935"/>
    <cellStyle name="Comma 2 3 2 13" xfId="432"/>
    <cellStyle name="Comma 2 3 2 13 2" xfId="3106"/>
    <cellStyle name="Comma 2 3 2 13 2 2" xfId="17731"/>
    <cellStyle name="Comma 2 3 2 13 2 3" xfId="12429"/>
    <cellStyle name="Comma 2 3 2 13 3" xfId="6943"/>
    <cellStyle name="Comma 2 3 2 13 3 2" xfId="15101"/>
    <cellStyle name="Comma 2 3 2 13 4" xfId="9772"/>
    <cellStyle name="Comma 2 3 2 14" xfId="6444"/>
    <cellStyle name="Comma 2 3 2 14 2" xfId="17372"/>
    <cellStyle name="Comma 2 3 2 14 3" xfId="12067"/>
    <cellStyle name="Comma 2 3 2 15" xfId="6552"/>
    <cellStyle name="Comma 2 3 2 15 2" xfId="14741"/>
    <cellStyle name="Comma 2 3 2 16" xfId="2747"/>
    <cellStyle name="Comma 2 3 2 17" xfId="6584"/>
    <cellStyle name="Comma 2 3 2 18" xfId="9413"/>
    <cellStyle name="Comma 2 3 2 2" xfId="73"/>
    <cellStyle name="Comma 2 3 2 2 10" xfId="2591"/>
    <cellStyle name="Comma 2 3 2 2 10 2" xfId="5225"/>
    <cellStyle name="Comma 2 3 2 2 10 2 2" xfId="19850"/>
    <cellStyle name="Comma 2 3 2 2 10 2 3" xfId="14560"/>
    <cellStyle name="Comma 2 3 2 2 10 3" xfId="9062"/>
    <cellStyle name="Comma 2 3 2 2 10 3 2" xfId="17220"/>
    <cellStyle name="Comma 2 3 2 2 10 4" xfId="11893"/>
    <cellStyle name="Comma 2 3 2 2 11" xfId="2651"/>
    <cellStyle name="Comma 2 3 2 2 11 2" xfId="5279"/>
    <cellStyle name="Comma 2 3 2 2 11 2 2" xfId="19904"/>
    <cellStyle name="Comma 2 3 2 2 11 2 3" xfId="14620"/>
    <cellStyle name="Comma 2 3 2 2 11 3" xfId="9116"/>
    <cellStyle name="Comma 2 3 2 2 11 3 2" xfId="17274"/>
    <cellStyle name="Comma 2 3 2 2 11 4" xfId="11948"/>
    <cellStyle name="Comma 2 3 2 2 12" xfId="434"/>
    <cellStyle name="Comma 2 3 2 2 12 2" xfId="3108"/>
    <cellStyle name="Comma 2 3 2 2 12 2 2" xfId="17733"/>
    <cellStyle name="Comma 2 3 2 2 12 2 3" xfId="12431"/>
    <cellStyle name="Comma 2 3 2 2 12 3" xfId="6945"/>
    <cellStyle name="Comma 2 3 2 2 12 3 2" xfId="15103"/>
    <cellStyle name="Comma 2 3 2 2 12 4" xfId="9774"/>
    <cellStyle name="Comma 2 3 2 2 13" xfId="6445"/>
    <cellStyle name="Comma 2 3 2 2 13 2" xfId="17385"/>
    <cellStyle name="Comma 2 3 2 2 13 3" xfId="12080"/>
    <cellStyle name="Comma 2 3 2 2 14" xfId="6553"/>
    <cellStyle name="Comma 2 3 2 2 14 2" xfId="14754"/>
    <cellStyle name="Comma 2 3 2 2 15" xfId="2760"/>
    <cellStyle name="Comma 2 3 2 2 16" xfId="6597"/>
    <cellStyle name="Comma 2 3 2 2 17" xfId="9426"/>
    <cellStyle name="Comma 2 3 2 2 2" xfId="102"/>
    <cellStyle name="Comma 2 3 2 2 2 10" xfId="6624"/>
    <cellStyle name="Comma 2 3 2 2 2 11" xfId="9453"/>
    <cellStyle name="Comma 2 3 2 2 2 2" xfId="156"/>
    <cellStyle name="Comma 2 3 2 2 2 2 2" xfId="437"/>
    <cellStyle name="Comma 2 3 2 2 2 2 2 2" xfId="3111"/>
    <cellStyle name="Comma 2 3 2 2 2 2 2 2 2" xfId="17736"/>
    <cellStyle name="Comma 2 3 2 2 2 2 2 2 3" xfId="12434"/>
    <cellStyle name="Comma 2 3 2 2 2 2 2 3" xfId="6948"/>
    <cellStyle name="Comma 2 3 2 2 2 2 2 3 2" xfId="15106"/>
    <cellStyle name="Comma 2 3 2 2 2 2 2 4" xfId="9777"/>
    <cellStyle name="Comma 2 3 2 2 2 2 3" xfId="2732"/>
    <cellStyle name="Comma 2 3 2 2 2 2 3 2" xfId="5360"/>
    <cellStyle name="Comma 2 3 2 2 2 2 3 2 2" xfId="19985"/>
    <cellStyle name="Comma 2 3 2 2 2 2 3 2 3" xfId="14701"/>
    <cellStyle name="Comma 2 3 2 2 2 2 3 3" xfId="9197"/>
    <cellStyle name="Comma 2 3 2 2 2 2 3 3 2" xfId="17355"/>
    <cellStyle name="Comma 2 3 2 2 2 2 3 4" xfId="12029"/>
    <cellStyle name="Comma 2 3 2 2 2 2 4" xfId="436"/>
    <cellStyle name="Comma 2 3 2 2 2 2 4 2" xfId="3110"/>
    <cellStyle name="Comma 2 3 2 2 2 2 4 2 2" xfId="17735"/>
    <cellStyle name="Comma 2 3 2 2 2 2 4 2 3" xfId="12433"/>
    <cellStyle name="Comma 2 3 2 2 2 2 4 3" xfId="6947"/>
    <cellStyle name="Comma 2 3 2 2 2 2 4 3 2" xfId="15105"/>
    <cellStyle name="Comma 2 3 2 2 2 2 4 4" xfId="9776"/>
    <cellStyle name="Comma 2 3 2 2 2 2 5" xfId="6526"/>
    <cellStyle name="Comma 2 3 2 2 2 2 5 2" xfId="17466"/>
    <cellStyle name="Comma 2 3 2 2 2 2 5 3" xfId="12163"/>
    <cellStyle name="Comma 2 3 2 2 2 2 6" xfId="2841"/>
    <cellStyle name="Comma 2 3 2 2 2 2 6 2" xfId="14836"/>
    <cellStyle name="Comma 2 3 2 2 2 2 7" xfId="6678"/>
    <cellStyle name="Comma 2 3 2 2 2 2 8" xfId="9507"/>
    <cellStyle name="Comma 2 3 2 2 2 3" xfId="438"/>
    <cellStyle name="Comma 2 3 2 2 2 3 2" xfId="3112"/>
    <cellStyle name="Comma 2 3 2 2 2 3 2 2" xfId="17737"/>
    <cellStyle name="Comma 2 3 2 2 2 3 2 3" xfId="12435"/>
    <cellStyle name="Comma 2 3 2 2 2 3 3" xfId="6949"/>
    <cellStyle name="Comma 2 3 2 2 2 3 3 2" xfId="15107"/>
    <cellStyle name="Comma 2 3 2 2 2 3 4" xfId="9778"/>
    <cellStyle name="Comma 2 3 2 2 2 4" xfId="439"/>
    <cellStyle name="Comma 2 3 2 2 2 4 2" xfId="3113"/>
    <cellStyle name="Comma 2 3 2 2 2 4 2 2" xfId="17738"/>
    <cellStyle name="Comma 2 3 2 2 2 4 2 3" xfId="12436"/>
    <cellStyle name="Comma 2 3 2 2 2 4 3" xfId="6950"/>
    <cellStyle name="Comma 2 3 2 2 2 4 3 2" xfId="15108"/>
    <cellStyle name="Comma 2 3 2 2 2 4 4" xfId="9779"/>
    <cellStyle name="Comma 2 3 2 2 2 5" xfId="2619"/>
    <cellStyle name="Comma 2 3 2 2 2 5 2" xfId="5252"/>
    <cellStyle name="Comma 2 3 2 2 2 5 2 2" xfId="19877"/>
    <cellStyle name="Comma 2 3 2 2 2 5 2 3" xfId="14588"/>
    <cellStyle name="Comma 2 3 2 2 2 5 3" xfId="9089"/>
    <cellStyle name="Comma 2 3 2 2 2 5 3 2" xfId="17247"/>
    <cellStyle name="Comma 2 3 2 2 2 5 4" xfId="11920"/>
    <cellStyle name="Comma 2 3 2 2 2 6" xfId="2678"/>
    <cellStyle name="Comma 2 3 2 2 2 6 2" xfId="5306"/>
    <cellStyle name="Comma 2 3 2 2 2 6 2 2" xfId="19931"/>
    <cellStyle name="Comma 2 3 2 2 2 6 2 3" xfId="14647"/>
    <cellStyle name="Comma 2 3 2 2 2 6 3" xfId="9143"/>
    <cellStyle name="Comma 2 3 2 2 2 6 3 2" xfId="17301"/>
    <cellStyle name="Comma 2 3 2 2 2 6 4" xfId="11975"/>
    <cellStyle name="Comma 2 3 2 2 2 7" xfId="435"/>
    <cellStyle name="Comma 2 3 2 2 2 7 2" xfId="3109"/>
    <cellStyle name="Comma 2 3 2 2 2 7 2 2" xfId="17734"/>
    <cellStyle name="Comma 2 3 2 2 2 7 2 3" xfId="12432"/>
    <cellStyle name="Comma 2 3 2 2 2 7 3" xfId="6946"/>
    <cellStyle name="Comma 2 3 2 2 2 7 3 2" xfId="15104"/>
    <cellStyle name="Comma 2 3 2 2 2 7 4" xfId="9775"/>
    <cellStyle name="Comma 2 3 2 2 2 8" xfId="6474"/>
    <cellStyle name="Comma 2 3 2 2 2 8 2" xfId="17412"/>
    <cellStyle name="Comma 2 3 2 2 2 8 3" xfId="12109"/>
    <cellStyle name="Comma 2 3 2 2 2 9" xfId="2787"/>
    <cellStyle name="Comma 2 3 2 2 2 9 2" xfId="14782"/>
    <cellStyle name="Comma 2 3 2 2 3" xfId="129"/>
    <cellStyle name="Comma 2 3 2 2 3 10" xfId="9480"/>
    <cellStyle name="Comma 2 3 2 2 3 2" xfId="441"/>
    <cellStyle name="Comma 2 3 2 2 3 2 2" xfId="442"/>
    <cellStyle name="Comma 2 3 2 2 3 2 2 2" xfId="3116"/>
    <cellStyle name="Comma 2 3 2 2 3 2 2 2 2" xfId="17741"/>
    <cellStyle name="Comma 2 3 2 2 3 2 2 2 3" xfId="12439"/>
    <cellStyle name="Comma 2 3 2 2 3 2 2 3" xfId="6953"/>
    <cellStyle name="Comma 2 3 2 2 3 2 2 3 2" xfId="15111"/>
    <cellStyle name="Comma 2 3 2 2 3 2 2 4" xfId="9782"/>
    <cellStyle name="Comma 2 3 2 2 3 2 3" xfId="3115"/>
    <cellStyle name="Comma 2 3 2 2 3 2 3 2" xfId="17740"/>
    <cellStyle name="Comma 2 3 2 2 3 2 3 3" xfId="12438"/>
    <cellStyle name="Comma 2 3 2 2 3 2 4" xfId="6952"/>
    <cellStyle name="Comma 2 3 2 2 3 2 4 2" xfId="15110"/>
    <cellStyle name="Comma 2 3 2 2 3 2 5" xfId="9781"/>
    <cellStyle name="Comma 2 3 2 2 3 3" xfId="443"/>
    <cellStyle name="Comma 2 3 2 2 3 3 2" xfId="3117"/>
    <cellStyle name="Comma 2 3 2 2 3 3 2 2" xfId="17742"/>
    <cellStyle name="Comma 2 3 2 2 3 3 2 3" xfId="12440"/>
    <cellStyle name="Comma 2 3 2 2 3 3 3" xfId="6954"/>
    <cellStyle name="Comma 2 3 2 2 3 3 3 2" xfId="15112"/>
    <cellStyle name="Comma 2 3 2 2 3 3 4" xfId="9783"/>
    <cellStyle name="Comma 2 3 2 2 3 4" xfId="444"/>
    <cellStyle name="Comma 2 3 2 2 3 4 2" xfId="3118"/>
    <cellStyle name="Comma 2 3 2 2 3 4 2 2" xfId="17743"/>
    <cellStyle name="Comma 2 3 2 2 3 4 2 3" xfId="12441"/>
    <cellStyle name="Comma 2 3 2 2 3 4 3" xfId="6955"/>
    <cellStyle name="Comma 2 3 2 2 3 4 3 2" xfId="15113"/>
    <cellStyle name="Comma 2 3 2 2 3 4 4" xfId="9784"/>
    <cellStyle name="Comma 2 3 2 2 3 5" xfId="2705"/>
    <cellStyle name="Comma 2 3 2 2 3 5 2" xfId="5333"/>
    <cellStyle name="Comma 2 3 2 2 3 5 2 2" xfId="19958"/>
    <cellStyle name="Comma 2 3 2 2 3 5 2 3" xfId="14674"/>
    <cellStyle name="Comma 2 3 2 2 3 5 3" xfId="9170"/>
    <cellStyle name="Comma 2 3 2 2 3 5 3 2" xfId="17328"/>
    <cellStyle name="Comma 2 3 2 2 3 5 4" xfId="12002"/>
    <cellStyle name="Comma 2 3 2 2 3 6" xfId="440"/>
    <cellStyle name="Comma 2 3 2 2 3 6 2" xfId="3114"/>
    <cellStyle name="Comma 2 3 2 2 3 6 2 2" xfId="17739"/>
    <cellStyle name="Comma 2 3 2 2 3 6 2 3" xfId="12437"/>
    <cellStyle name="Comma 2 3 2 2 3 6 3" xfId="6951"/>
    <cellStyle name="Comma 2 3 2 2 3 6 3 2" xfId="15109"/>
    <cellStyle name="Comma 2 3 2 2 3 6 4" xfId="9780"/>
    <cellStyle name="Comma 2 3 2 2 3 7" xfId="6500"/>
    <cellStyle name="Comma 2 3 2 2 3 7 2" xfId="17439"/>
    <cellStyle name="Comma 2 3 2 2 3 7 3" xfId="12136"/>
    <cellStyle name="Comma 2 3 2 2 3 8" xfId="2814"/>
    <cellStyle name="Comma 2 3 2 2 3 8 2" xfId="14809"/>
    <cellStyle name="Comma 2 3 2 2 3 9" xfId="6651"/>
    <cellStyle name="Comma 2 3 2 2 4" xfId="445"/>
    <cellStyle name="Comma 2 3 2 2 4 2" xfId="446"/>
    <cellStyle name="Comma 2 3 2 2 4 2 2" xfId="447"/>
    <cellStyle name="Comma 2 3 2 2 4 2 2 2" xfId="3121"/>
    <cellStyle name="Comma 2 3 2 2 4 2 2 2 2" xfId="17746"/>
    <cellStyle name="Comma 2 3 2 2 4 2 2 2 3" xfId="12444"/>
    <cellStyle name="Comma 2 3 2 2 4 2 2 3" xfId="6958"/>
    <cellStyle name="Comma 2 3 2 2 4 2 2 3 2" xfId="15116"/>
    <cellStyle name="Comma 2 3 2 2 4 2 2 4" xfId="9787"/>
    <cellStyle name="Comma 2 3 2 2 4 2 3" xfId="3120"/>
    <cellStyle name="Comma 2 3 2 2 4 2 3 2" xfId="17745"/>
    <cellStyle name="Comma 2 3 2 2 4 2 3 3" xfId="12443"/>
    <cellStyle name="Comma 2 3 2 2 4 2 4" xfId="6957"/>
    <cellStyle name="Comma 2 3 2 2 4 2 4 2" xfId="15115"/>
    <cellStyle name="Comma 2 3 2 2 4 2 5" xfId="9786"/>
    <cellStyle name="Comma 2 3 2 2 4 3" xfId="448"/>
    <cellStyle name="Comma 2 3 2 2 4 3 2" xfId="3122"/>
    <cellStyle name="Comma 2 3 2 2 4 3 2 2" xfId="17747"/>
    <cellStyle name="Comma 2 3 2 2 4 3 2 3" xfId="12445"/>
    <cellStyle name="Comma 2 3 2 2 4 3 3" xfId="6959"/>
    <cellStyle name="Comma 2 3 2 2 4 3 3 2" xfId="15117"/>
    <cellStyle name="Comma 2 3 2 2 4 3 4" xfId="9788"/>
    <cellStyle name="Comma 2 3 2 2 4 4" xfId="449"/>
    <cellStyle name="Comma 2 3 2 2 4 4 2" xfId="3123"/>
    <cellStyle name="Comma 2 3 2 2 4 4 2 2" xfId="17748"/>
    <cellStyle name="Comma 2 3 2 2 4 4 2 3" xfId="12446"/>
    <cellStyle name="Comma 2 3 2 2 4 4 3" xfId="6960"/>
    <cellStyle name="Comma 2 3 2 2 4 4 3 2" xfId="15118"/>
    <cellStyle name="Comma 2 3 2 2 4 4 4" xfId="9789"/>
    <cellStyle name="Comma 2 3 2 2 4 5" xfId="3119"/>
    <cellStyle name="Comma 2 3 2 2 4 5 2" xfId="17744"/>
    <cellStyle name="Comma 2 3 2 2 4 5 3" xfId="12442"/>
    <cellStyle name="Comma 2 3 2 2 4 6" xfId="6956"/>
    <cellStyle name="Comma 2 3 2 2 4 6 2" xfId="15114"/>
    <cellStyle name="Comma 2 3 2 2 4 7" xfId="9785"/>
    <cellStyle name="Comma 2 3 2 2 5" xfId="450"/>
    <cellStyle name="Comma 2 3 2 2 5 2" xfId="451"/>
    <cellStyle name="Comma 2 3 2 2 5 2 2" xfId="452"/>
    <cellStyle name="Comma 2 3 2 2 5 2 2 2" xfId="3126"/>
    <cellStyle name="Comma 2 3 2 2 5 2 2 2 2" xfId="17751"/>
    <cellStyle name="Comma 2 3 2 2 5 2 2 2 3" xfId="12449"/>
    <cellStyle name="Comma 2 3 2 2 5 2 2 3" xfId="6963"/>
    <cellStyle name="Comma 2 3 2 2 5 2 2 3 2" xfId="15121"/>
    <cellStyle name="Comma 2 3 2 2 5 2 2 4" xfId="9792"/>
    <cellStyle name="Comma 2 3 2 2 5 2 3" xfId="3125"/>
    <cellStyle name="Comma 2 3 2 2 5 2 3 2" xfId="17750"/>
    <cellStyle name="Comma 2 3 2 2 5 2 3 3" xfId="12448"/>
    <cellStyle name="Comma 2 3 2 2 5 2 4" xfId="6962"/>
    <cellStyle name="Comma 2 3 2 2 5 2 4 2" xfId="15120"/>
    <cellStyle name="Comma 2 3 2 2 5 2 5" xfId="9791"/>
    <cellStyle name="Comma 2 3 2 2 5 3" xfId="453"/>
    <cellStyle name="Comma 2 3 2 2 5 3 2" xfId="3127"/>
    <cellStyle name="Comma 2 3 2 2 5 3 2 2" xfId="17752"/>
    <cellStyle name="Comma 2 3 2 2 5 3 2 3" xfId="12450"/>
    <cellStyle name="Comma 2 3 2 2 5 3 3" xfId="6964"/>
    <cellStyle name="Comma 2 3 2 2 5 3 3 2" xfId="15122"/>
    <cellStyle name="Comma 2 3 2 2 5 3 4" xfId="9793"/>
    <cellStyle name="Comma 2 3 2 2 5 4" xfId="454"/>
    <cellStyle name="Comma 2 3 2 2 5 4 2" xfId="3128"/>
    <cellStyle name="Comma 2 3 2 2 5 4 2 2" xfId="17753"/>
    <cellStyle name="Comma 2 3 2 2 5 4 2 3" xfId="12451"/>
    <cellStyle name="Comma 2 3 2 2 5 4 3" xfId="6965"/>
    <cellStyle name="Comma 2 3 2 2 5 4 3 2" xfId="15123"/>
    <cellStyle name="Comma 2 3 2 2 5 4 4" xfId="9794"/>
    <cellStyle name="Comma 2 3 2 2 5 5" xfId="3124"/>
    <cellStyle name="Comma 2 3 2 2 5 5 2" xfId="17749"/>
    <cellStyle name="Comma 2 3 2 2 5 5 3" xfId="12447"/>
    <cellStyle name="Comma 2 3 2 2 5 6" xfId="6961"/>
    <cellStyle name="Comma 2 3 2 2 5 6 2" xfId="15119"/>
    <cellStyle name="Comma 2 3 2 2 5 7" xfId="9790"/>
    <cellStyle name="Comma 2 3 2 2 6" xfId="455"/>
    <cellStyle name="Comma 2 3 2 2 6 2" xfId="456"/>
    <cellStyle name="Comma 2 3 2 2 6 2 2" xfId="3130"/>
    <cellStyle name="Comma 2 3 2 2 6 2 2 2" xfId="17755"/>
    <cellStyle name="Comma 2 3 2 2 6 2 2 3" xfId="12453"/>
    <cellStyle name="Comma 2 3 2 2 6 2 3" xfId="6967"/>
    <cellStyle name="Comma 2 3 2 2 6 2 3 2" xfId="15125"/>
    <cellStyle name="Comma 2 3 2 2 6 2 4" xfId="9796"/>
    <cellStyle name="Comma 2 3 2 2 6 3" xfId="457"/>
    <cellStyle name="Comma 2 3 2 2 6 3 2" xfId="3131"/>
    <cellStyle name="Comma 2 3 2 2 6 3 2 2" xfId="17756"/>
    <cellStyle name="Comma 2 3 2 2 6 3 2 3" xfId="12454"/>
    <cellStyle name="Comma 2 3 2 2 6 3 3" xfId="6968"/>
    <cellStyle name="Comma 2 3 2 2 6 3 3 2" xfId="15126"/>
    <cellStyle name="Comma 2 3 2 2 6 3 4" xfId="9797"/>
    <cellStyle name="Comma 2 3 2 2 6 4" xfId="3129"/>
    <cellStyle name="Comma 2 3 2 2 6 4 2" xfId="17754"/>
    <cellStyle name="Comma 2 3 2 2 6 4 3" xfId="12452"/>
    <cellStyle name="Comma 2 3 2 2 6 5" xfId="6966"/>
    <cellStyle name="Comma 2 3 2 2 6 5 2" xfId="15124"/>
    <cellStyle name="Comma 2 3 2 2 6 6" xfId="9795"/>
    <cellStyle name="Comma 2 3 2 2 7" xfId="458"/>
    <cellStyle name="Comma 2 3 2 2 7 2" xfId="459"/>
    <cellStyle name="Comma 2 3 2 2 7 2 2" xfId="3133"/>
    <cellStyle name="Comma 2 3 2 2 7 2 2 2" xfId="17758"/>
    <cellStyle name="Comma 2 3 2 2 7 2 2 3" xfId="12456"/>
    <cellStyle name="Comma 2 3 2 2 7 2 3" xfId="6970"/>
    <cellStyle name="Comma 2 3 2 2 7 2 3 2" xfId="15128"/>
    <cellStyle name="Comma 2 3 2 2 7 2 4" xfId="9799"/>
    <cellStyle name="Comma 2 3 2 2 7 3" xfId="3132"/>
    <cellStyle name="Comma 2 3 2 2 7 3 2" xfId="17757"/>
    <cellStyle name="Comma 2 3 2 2 7 3 3" xfId="12455"/>
    <cellStyle name="Comma 2 3 2 2 7 4" xfId="6969"/>
    <cellStyle name="Comma 2 3 2 2 7 4 2" xfId="15127"/>
    <cellStyle name="Comma 2 3 2 2 7 5" xfId="9798"/>
    <cellStyle name="Comma 2 3 2 2 8" xfId="460"/>
    <cellStyle name="Comma 2 3 2 2 8 2" xfId="3134"/>
    <cellStyle name="Comma 2 3 2 2 8 2 2" xfId="17759"/>
    <cellStyle name="Comma 2 3 2 2 8 2 3" xfId="12457"/>
    <cellStyle name="Comma 2 3 2 2 8 3" xfId="6971"/>
    <cellStyle name="Comma 2 3 2 2 8 3 2" xfId="15129"/>
    <cellStyle name="Comma 2 3 2 2 8 4" xfId="9800"/>
    <cellStyle name="Comma 2 3 2 2 9" xfId="461"/>
    <cellStyle name="Comma 2 3 2 2 9 2" xfId="3135"/>
    <cellStyle name="Comma 2 3 2 2 9 2 2" xfId="17760"/>
    <cellStyle name="Comma 2 3 2 2 9 2 3" xfId="12458"/>
    <cellStyle name="Comma 2 3 2 2 9 3" xfId="6972"/>
    <cellStyle name="Comma 2 3 2 2 9 3 2" xfId="15130"/>
    <cellStyle name="Comma 2 3 2 2 9 4" xfId="9801"/>
    <cellStyle name="Comma 2 3 2 3" xfId="89"/>
    <cellStyle name="Comma 2 3 2 3 10" xfId="6611"/>
    <cellStyle name="Comma 2 3 2 3 11" xfId="9440"/>
    <cellStyle name="Comma 2 3 2 3 2" xfId="143"/>
    <cellStyle name="Comma 2 3 2 3 2 2" xfId="464"/>
    <cellStyle name="Comma 2 3 2 3 2 2 2" xfId="3138"/>
    <cellStyle name="Comma 2 3 2 3 2 2 2 2" xfId="17763"/>
    <cellStyle name="Comma 2 3 2 3 2 2 2 3" xfId="12461"/>
    <cellStyle name="Comma 2 3 2 3 2 2 3" xfId="6975"/>
    <cellStyle name="Comma 2 3 2 3 2 2 3 2" xfId="15133"/>
    <cellStyle name="Comma 2 3 2 3 2 2 4" xfId="9804"/>
    <cellStyle name="Comma 2 3 2 3 2 3" xfId="2719"/>
    <cellStyle name="Comma 2 3 2 3 2 3 2" xfId="5347"/>
    <cellStyle name="Comma 2 3 2 3 2 3 2 2" xfId="19972"/>
    <cellStyle name="Comma 2 3 2 3 2 3 2 3" xfId="14688"/>
    <cellStyle name="Comma 2 3 2 3 2 3 3" xfId="9184"/>
    <cellStyle name="Comma 2 3 2 3 2 3 3 2" xfId="17342"/>
    <cellStyle name="Comma 2 3 2 3 2 3 4" xfId="12016"/>
    <cellStyle name="Comma 2 3 2 3 2 4" xfId="463"/>
    <cellStyle name="Comma 2 3 2 3 2 4 2" xfId="3137"/>
    <cellStyle name="Comma 2 3 2 3 2 4 2 2" xfId="17762"/>
    <cellStyle name="Comma 2 3 2 3 2 4 2 3" xfId="12460"/>
    <cellStyle name="Comma 2 3 2 3 2 4 3" xfId="6974"/>
    <cellStyle name="Comma 2 3 2 3 2 4 3 2" xfId="15132"/>
    <cellStyle name="Comma 2 3 2 3 2 4 4" xfId="9803"/>
    <cellStyle name="Comma 2 3 2 3 2 5" xfId="6525"/>
    <cellStyle name="Comma 2 3 2 3 2 5 2" xfId="17453"/>
    <cellStyle name="Comma 2 3 2 3 2 5 3" xfId="12150"/>
    <cellStyle name="Comma 2 3 2 3 2 6" xfId="2828"/>
    <cellStyle name="Comma 2 3 2 3 2 6 2" xfId="14823"/>
    <cellStyle name="Comma 2 3 2 3 2 7" xfId="6665"/>
    <cellStyle name="Comma 2 3 2 3 2 8" xfId="9494"/>
    <cellStyle name="Comma 2 3 2 3 3" xfId="465"/>
    <cellStyle name="Comma 2 3 2 3 3 2" xfId="3139"/>
    <cellStyle name="Comma 2 3 2 3 3 2 2" xfId="17764"/>
    <cellStyle name="Comma 2 3 2 3 3 2 3" xfId="12462"/>
    <cellStyle name="Comma 2 3 2 3 3 3" xfId="6976"/>
    <cellStyle name="Comma 2 3 2 3 3 3 2" xfId="15134"/>
    <cellStyle name="Comma 2 3 2 3 3 4" xfId="9805"/>
    <cellStyle name="Comma 2 3 2 3 4" xfId="466"/>
    <cellStyle name="Comma 2 3 2 3 4 2" xfId="3140"/>
    <cellStyle name="Comma 2 3 2 3 4 2 2" xfId="17765"/>
    <cellStyle name="Comma 2 3 2 3 4 2 3" xfId="12463"/>
    <cellStyle name="Comma 2 3 2 3 4 3" xfId="6977"/>
    <cellStyle name="Comma 2 3 2 3 4 3 2" xfId="15135"/>
    <cellStyle name="Comma 2 3 2 3 4 4" xfId="9806"/>
    <cellStyle name="Comma 2 3 2 3 5" xfId="2606"/>
    <cellStyle name="Comma 2 3 2 3 5 2" xfId="5239"/>
    <cellStyle name="Comma 2 3 2 3 5 2 2" xfId="19864"/>
    <cellStyle name="Comma 2 3 2 3 5 2 3" xfId="14575"/>
    <cellStyle name="Comma 2 3 2 3 5 3" xfId="9076"/>
    <cellStyle name="Comma 2 3 2 3 5 3 2" xfId="17234"/>
    <cellStyle name="Comma 2 3 2 3 5 4" xfId="11907"/>
    <cellStyle name="Comma 2 3 2 3 6" xfId="2665"/>
    <cellStyle name="Comma 2 3 2 3 6 2" xfId="5293"/>
    <cellStyle name="Comma 2 3 2 3 6 2 2" xfId="19918"/>
    <cellStyle name="Comma 2 3 2 3 6 2 3" xfId="14634"/>
    <cellStyle name="Comma 2 3 2 3 6 3" xfId="9130"/>
    <cellStyle name="Comma 2 3 2 3 6 3 2" xfId="17288"/>
    <cellStyle name="Comma 2 3 2 3 6 4" xfId="11962"/>
    <cellStyle name="Comma 2 3 2 3 7" xfId="462"/>
    <cellStyle name="Comma 2 3 2 3 7 2" xfId="3136"/>
    <cellStyle name="Comma 2 3 2 3 7 2 2" xfId="17761"/>
    <cellStyle name="Comma 2 3 2 3 7 2 3" xfId="12459"/>
    <cellStyle name="Comma 2 3 2 3 7 3" xfId="6973"/>
    <cellStyle name="Comma 2 3 2 3 7 3 2" xfId="15131"/>
    <cellStyle name="Comma 2 3 2 3 7 4" xfId="9802"/>
    <cellStyle name="Comma 2 3 2 3 8" xfId="6473"/>
    <cellStyle name="Comma 2 3 2 3 8 2" xfId="17399"/>
    <cellStyle name="Comma 2 3 2 3 8 3" xfId="12096"/>
    <cellStyle name="Comma 2 3 2 3 9" xfId="2774"/>
    <cellStyle name="Comma 2 3 2 3 9 2" xfId="14769"/>
    <cellStyle name="Comma 2 3 2 4" xfId="116"/>
    <cellStyle name="Comma 2 3 2 4 10" xfId="9467"/>
    <cellStyle name="Comma 2 3 2 4 2" xfId="468"/>
    <cellStyle name="Comma 2 3 2 4 2 2" xfId="469"/>
    <cellStyle name="Comma 2 3 2 4 2 2 2" xfId="3143"/>
    <cellStyle name="Comma 2 3 2 4 2 2 2 2" xfId="17768"/>
    <cellStyle name="Comma 2 3 2 4 2 2 2 3" xfId="12466"/>
    <cellStyle name="Comma 2 3 2 4 2 2 3" xfId="6980"/>
    <cellStyle name="Comma 2 3 2 4 2 2 3 2" xfId="15138"/>
    <cellStyle name="Comma 2 3 2 4 2 2 4" xfId="9809"/>
    <cellStyle name="Comma 2 3 2 4 2 3" xfId="3142"/>
    <cellStyle name="Comma 2 3 2 4 2 3 2" xfId="17767"/>
    <cellStyle name="Comma 2 3 2 4 2 3 3" xfId="12465"/>
    <cellStyle name="Comma 2 3 2 4 2 4" xfId="6979"/>
    <cellStyle name="Comma 2 3 2 4 2 4 2" xfId="15137"/>
    <cellStyle name="Comma 2 3 2 4 2 5" xfId="9808"/>
    <cellStyle name="Comma 2 3 2 4 3" xfId="470"/>
    <cellStyle name="Comma 2 3 2 4 3 2" xfId="3144"/>
    <cellStyle name="Comma 2 3 2 4 3 2 2" xfId="17769"/>
    <cellStyle name="Comma 2 3 2 4 3 2 3" xfId="12467"/>
    <cellStyle name="Comma 2 3 2 4 3 3" xfId="6981"/>
    <cellStyle name="Comma 2 3 2 4 3 3 2" xfId="15139"/>
    <cellStyle name="Comma 2 3 2 4 3 4" xfId="9810"/>
    <cellStyle name="Comma 2 3 2 4 4" xfId="471"/>
    <cellStyle name="Comma 2 3 2 4 4 2" xfId="3145"/>
    <cellStyle name="Comma 2 3 2 4 4 2 2" xfId="17770"/>
    <cellStyle name="Comma 2 3 2 4 4 2 3" xfId="12468"/>
    <cellStyle name="Comma 2 3 2 4 4 3" xfId="6982"/>
    <cellStyle name="Comma 2 3 2 4 4 3 2" xfId="15140"/>
    <cellStyle name="Comma 2 3 2 4 4 4" xfId="9811"/>
    <cellStyle name="Comma 2 3 2 4 5" xfId="2692"/>
    <cellStyle name="Comma 2 3 2 4 5 2" xfId="5320"/>
    <cellStyle name="Comma 2 3 2 4 5 2 2" xfId="19945"/>
    <cellStyle name="Comma 2 3 2 4 5 2 3" xfId="14661"/>
    <cellStyle name="Comma 2 3 2 4 5 3" xfId="9157"/>
    <cellStyle name="Comma 2 3 2 4 5 3 2" xfId="17315"/>
    <cellStyle name="Comma 2 3 2 4 5 4" xfId="11989"/>
    <cellStyle name="Comma 2 3 2 4 6" xfId="467"/>
    <cellStyle name="Comma 2 3 2 4 6 2" xfId="3141"/>
    <cellStyle name="Comma 2 3 2 4 6 2 2" xfId="17766"/>
    <cellStyle name="Comma 2 3 2 4 6 2 3" xfId="12464"/>
    <cellStyle name="Comma 2 3 2 4 6 3" xfId="6978"/>
    <cellStyle name="Comma 2 3 2 4 6 3 2" xfId="15136"/>
    <cellStyle name="Comma 2 3 2 4 6 4" xfId="9807"/>
    <cellStyle name="Comma 2 3 2 4 7" xfId="6499"/>
    <cellStyle name="Comma 2 3 2 4 7 2" xfId="17426"/>
    <cellStyle name="Comma 2 3 2 4 7 3" xfId="12123"/>
    <cellStyle name="Comma 2 3 2 4 8" xfId="2801"/>
    <cellStyle name="Comma 2 3 2 4 8 2" xfId="14796"/>
    <cellStyle name="Comma 2 3 2 4 9" xfId="6638"/>
    <cellStyle name="Comma 2 3 2 5" xfId="472"/>
    <cellStyle name="Comma 2 3 2 5 2" xfId="473"/>
    <cellStyle name="Comma 2 3 2 5 2 2" xfId="474"/>
    <cellStyle name="Comma 2 3 2 5 2 2 2" xfId="3148"/>
    <cellStyle name="Comma 2 3 2 5 2 2 2 2" xfId="17773"/>
    <cellStyle name="Comma 2 3 2 5 2 2 2 3" xfId="12471"/>
    <cellStyle name="Comma 2 3 2 5 2 2 3" xfId="6985"/>
    <cellStyle name="Comma 2 3 2 5 2 2 3 2" xfId="15143"/>
    <cellStyle name="Comma 2 3 2 5 2 2 4" xfId="9814"/>
    <cellStyle name="Comma 2 3 2 5 2 3" xfId="3147"/>
    <cellStyle name="Comma 2 3 2 5 2 3 2" xfId="17772"/>
    <cellStyle name="Comma 2 3 2 5 2 3 3" xfId="12470"/>
    <cellStyle name="Comma 2 3 2 5 2 4" xfId="6984"/>
    <cellStyle name="Comma 2 3 2 5 2 4 2" xfId="15142"/>
    <cellStyle name="Comma 2 3 2 5 2 5" xfId="9813"/>
    <cellStyle name="Comma 2 3 2 5 3" xfId="475"/>
    <cellStyle name="Comma 2 3 2 5 3 2" xfId="3149"/>
    <cellStyle name="Comma 2 3 2 5 3 2 2" xfId="17774"/>
    <cellStyle name="Comma 2 3 2 5 3 2 3" xfId="12472"/>
    <cellStyle name="Comma 2 3 2 5 3 3" xfId="6986"/>
    <cellStyle name="Comma 2 3 2 5 3 3 2" xfId="15144"/>
    <cellStyle name="Comma 2 3 2 5 3 4" xfId="9815"/>
    <cellStyle name="Comma 2 3 2 5 4" xfId="476"/>
    <cellStyle name="Comma 2 3 2 5 4 2" xfId="3150"/>
    <cellStyle name="Comma 2 3 2 5 4 2 2" xfId="17775"/>
    <cellStyle name="Comma 2 3 2 5 4 2 3" xfId="12473"/>
    <cellStyle name="Comma 2 3 2 5 4 3" xfId="6987"/>
    <cellStyle name="Comma 2 3 2 5 4 3 2" xfId="15145"/>
    <cellStyle name="Comma 2 3 2 5 4 4" xfId="9816"/>
    <cellStyle name="Comma 2 3 2 5 5" xfId="3146"/>
    <cellStyle name="Comma 2 3 2 5 5 2" xfId="17771"/>
    <cellStyle name="Comma 2 3 2 5 5 3" xfId="12469"/>
    <cellStyle name="Comma 2 3 2 5 6" xfId="6983"/>
    <cellStyle name="Comma 2 3 2 5 6 2" xfId="15141"/>
    <cellStyle name="Comma 2 3 2 5 7" xfId="9812"/>
    <cellStyle name="Comma 2 3 2 6" xfId="477"/>
    <cellStyle name="Comma 2 3 2 6 2" xfId="478"/>
    <cellStyle name="Comma 2 3 2 6 2 2" xfId="479"/>
    <cellStyle name="Comma 2 3 2 6 2 2 2" xfId="3153"/>
    <cellStyle name="Comma 2 3 2 6 2 2 2 2" xfId="17778"/>
    <cellStyle name="Comma 2 3 2 6 2 2 2 3" xfId="12476"/>
    <cellStyle name="Comma 2 3 2 6 2 2 3" xfId="6990"/>
    <cellStyle name="Comma 2 3 2 6 2 2 3 2" xfId="15148"/>
    <cellStyle name="Comma 2 3 2 6 2 2 4" xfId="9819"/>
    <cellStyle name="Comma 2 3 2 6 2 3" xfId="3152"/>
    <cellStyle name="Comma 2 3 2 6 2 3 2" xfId="17777"/>
    <cellStyle name="Comma 2 3 2 6 2 3 3" xfId="12475"/>
    <cellStyle name="Comma 2 3 2 6 2 4" xfId="6989"/>
    <cellStyle name="Comma 2 3 2 6 2 4 2" xfId="15147"/>
    <cellStyle name="Comma 2 3 2 6 2 5" xfId="9818"/>
    <cellStyle name="Comma 2 3 2 6 3" xfId="480"/>
    <cellStyle name="Comma 2 3 2 6 3 2" xfId="3154"/>
    <cellStyle name="Comma 2 3 2 6 3 2 2" xfId="17779"/>
    <cellStyle name="Comma 2 3 2 6 3 2 3" xfId="12477"/>
    <cellStyle name="Comma 2 3 2 6 3 3" xfId="6991"/>
    <cellStyle name="Comma 2 3 2 6 3 3 2" xfId="15149"/>
    <cellStyle name="Comma 2 3 2 6 3 4" xfId="9820"/>
    <cellStyle name="Comma 2 3 2 6 4" xfId="481"/>
    <cellStyle name="Comma 2 3 2 6 4 2" xfId="3155"/>
    <cellStyle name="Comma 2 3 2 6 4 2 2" xfId="17780"/>
    <cellStyle name="Comma 2 3 2 6 4 2 3" xfId="12478"/>
    <cellStyle name="Comma 2 3 2 6 4 3" xfId="6992"/>
    <cellStyle name="Comma 2 3 2 6 4 3 2" xfId="15150"/>
    <cellStyle name="Comma 2 3 2 6 4 4" xfId="9821"/>
    <cellStyle name="Comma 2 3 2 6 5" xfId="3151"/>
    <cellStyle name="Comma 2 3 2 6 5 2" xfId="17776"/>
    <cellStyle name="Comma 2 3 2 6 5 3" xfId="12474"/>
    <cellStyle name="Comma 2 3 2 6 6" xfId="6988"/>
    <cellStyle name="Comma 2 3 2 6 6 2" xfId="15146"/>
    <cellStyle name="Comma 2 3 2 6 7" xfId="9817"/>
    <cellStyle name="Comma 2 3 2 7" xfId="482"/>
    <cellStyle name="Comma 2 3 2 7 2" xfId="483"/>
    <cellStyle name="Comma 2 3 2 7 2 2" xfId="3157"/>
    <cellStyle name="Comma 2 3 2 7 2 2 2" xfId="17782"/>
    <cellStyle name="Comma 2 3 2 7 2 2 3" xfId="12480"/>
    <cellStyle name="Comma 2 3 2 7 2 3" xfId="6994"/>
    <cellStyle name="Comma 2 3 2 7 2 3 2" xfId="15152"/>
    <cellStyle name="Comma 2 3 2 7 2 4" xfId="9823"/>
    <cellStyle name="Comma 2 3 2 7 3" xfId="484"/>
    <cellStyle name="Comma 2 3 2 7 3 2" xfId="3158"/>
    <cellStyle name="Comma 2 3 2 7 3 2 2" xfId="17783"/>
    <cellStyle name="Comma 2 3 2 7 3 2 3" xfId="12481"/>
    <cellStyle name="Comma 2 3 2 7 3 3" xfId="6995"/>
    <cellStyle name="Comma 2 3 2 7 3 3 2" xfId="15153"/>
    <cellStyle name="Comma 2 3 2 7 3 4" xfId="9824"/>
    <cellStyle name="Comma 2 3 2 7 4" xfId="3156"/>
    <cellStyle name="Comma 2 3 2 7 4 2" xfId="17781"/>
    <cellStyle name="Comma 2 3 2 7 4 3" xfId="12479"/>
    <cellStyle name="Comma 2 3 2 7 5" xfId="6993"/>
    <cellStyle name="Comma 2 3 2 7 5 2" xfId="15151"/>
    <cellStyle name="Comma 2 3 2 7 6" xfId="9822"/>
    <cellStyle name="Comma 2 3 2 8" xfId="485"/>
    <cellStyle name="Comma 2 3 2 8 2" xfId="486"/>
    <cellStyle name="Comma 2 3 2 8 2 2" xfId="3160"/>
    <cellStyle name="Comma 2 3 2 8 2 2 2" xfId="17785"/>
    <cellStyle name="Comma 2 3 2 8 2 2 3" xfId="12483"/>
    <cellStyle name="Comma 2 3 2 8 2 3" xfId="6997"/>
    <cellStyle name="Comma 2 3 2 8 2 3 2" xfId="15155"/>
    <cellStyle name="Comma 2 3 2 8 2 4" xfId="9826"/>
    <cellStyle name="Comma 2 3 2 8 3" xfId="3159"/>
    <cellStyle name="Comma 2 3 2 8 3 2" xfId="17784"/>
    <cellStyle name="Comma 2 3 2 8 3 3" xfId="12482"/>
    <cellStyle name="Comma 2 3 2 8 4" xfId="6996"/>
    <cellStyle name="Comma 2 3 2 8 4 2" xfId="15154"/>
    <cellStyle name="Comma 2 3 2 8 5" xfId="9825"/>
    <cellStyle name="Comma 2 3 2 9" xfId="487"/>
    <cellStyle name="Comma 2 3 2 9 2" xfId="3161"/>
    <cellStyle name="Comma 2 3 2 9 2 2" xfId="17786"/>
    <cellStyle name="Comma 2 3 2 9 2 3" xfId="12484"/>
    <cellStyle name="Comma 2 3 2 9 3" xfId="6998"/>
    <cellStyle name="Comma 2 3 2 9 3 2" xfId="15156"/>
    <cellStyle name="Comma 2 3 2 9 4" xfId="9827"/>
    <cellStyle name="Comma 2 3 20" xfId="6577"/>
    <cellStyle name="Comma 2 3 21" xfId="9402"/>
    <cellStyle name="Comma 2 3 3" xfId="66"/>
    <cellStyle name="Comma 2 3 3 10" xfId="489"/>
    <cellStyle name="Comma 2 3 3 10 2" xfId="3163"/>
    <cellStyle name="Comma 2 3 3 10 2 2" xfId="17788"/>
    <cellStyle name="Comma 2 3 3 10 2 3" xfId="12486"/>
    <cellStyle name="Comma 2 3 3 10 3" xfId="7000"/>
    <cellStyle name="Comma 2 3 3 10 3 2" xfId="15158"/>
    <cellStyle name="Comma 2 3 3 10 4" xfId="9829"/>
    <cellStyle name="Comma 2 3 3 11" xfId="2584"/>
    <cellStyle name="Comma 2 3 3 11 2" xfId="5218"/>
    <cellStyle name="Comma 2 3 3 11 2 2" xfId="19843"/>
    <cellStyle name="Comma 2 3 3 11 2 3" xfId="14553"/>
    <cellStyle name="Comma 2 3 3 11 3" xfId="9055"/>
    <cellStyle name="Comma 2 3 3 11 3 2" xfId="17213"/>
    <cellStyle name="Comma 2 3 3 11 4" xfId="11886"/>
    <cellStyle name="Comma 2 3 3 12" xfId="2644"/>
    <cellStyle name="Comma 2 3 3 12 2" xfId="5272"/>
    <cellStyle name="Comma 2 3 3 12 2 2" xfId="19897"/>
    <cellStyle name="Comma 2 3 3 12 2 3" xfId="14613"/>
    <cellStyle name="Comma 2 3 3 12 3" xfId="9109"/>
    <cellStyle name="Comma 2 3 3 12 3 2" xfId="17267"/>
    <cellStyle name="Comma 2 3 3 12 4" xfId="11941"/>
    <cellStyle name="Comma 2 3 3 13" xfId="488"/>
    <cellStyle name="Comma 2 3 3 13 2" xfId="3162"/>
    <cellStyle name="Comma 2 3 3 13 2 2" xfId="17787"/>
    <cellStyle name="Comma 2 3 3 13 2 3" xfId="12485"/>
    <cellStyle name="Comma 2 3 3 13 3" xfId="6999"/>
    <cellStyle name="Comma 2 3 3 13 3 2" xfId="15157"/>
    <cellStyle name="Comma 2 3 3 13 4" xfId="9828"/>
    <cellStyle name="Comma 2 3 3 14" xfId="6446"/>
    <cellStyle name="Comma 2 3 3 14 2" xfId="17378"/>
    <cellStyle name="Comma 2 3 3 14 3" xfId="12073"/>
    <cellStyle name="Comma 2 3 3 15" xfId="6554"/>
    <cellStyle name="Comma 2 3 3 15 2" xfId="14747"/>
    <cellStyle name="Comma 2 3 3 16" xfId="2753"/>
    <cellStyle name="Comma 2 3 3 17" xfId="6590"/>
    <cellStyle name="Comma 2 3 3 18" xfId="9419"/>
    <cellStyle name="Comma 2 3 3 2" xfId="95"/>
    <cellStyle name="Comma 2 3 3 2 10" xfId="2612"/>
    <cellStyle name="Comma 2 3 3 2 10 2" xfId="5245"/>
    <cellStyle name="Comma 2 3 3 2 10 2 2" xfId="19870"/>
    <cellStyle name="Comma 2 3 3 2 10 2 3" xfId="14581"/>
    <cellStyle name="Comma 2 3 3 2 10 3" xfId="9082"/>
    <cellStyle name="Comma 2 3 3 2 10 3 2" xfId="17240"/>
    <cellStyle name="Comma 2 3 3 2 10 4" xfId="11913"/>
    <cellStyle name="Comma 2 3 3 2 11" xfId="2671"/>
    <cellStyle name="Comma 2 3 3 2 11 2" xfId="5299"/>
    <cellStyle name="Comma 2 3 3 2 11 2 2" xfId="19924"/>
    <cellStyle name="Comma 2 3 3 2 11 2 3" xfId="14640"/>
    <cellStyle name="Comma 2 3 3 2 11 3" xfId="9136"/>
    <cellStyle name="Comma 2 3 3 2 11 3 2" xfId="17294"/>
    <cellStyle name="Comma 2 3 3 2 11 4" xfId="11968"/>
    <cellStyle name="Comma 2 3 3 2 12" xfId="490"/>
    <cellStyle name="Comma 2 3 3 2 12 2" xfId="3164"/>
    <cellStyle name="Comma 2 3 3 2 12 2 2" xfId="17789"/>
    <cellStyle name="Comma 2 3 3 2 12 2 3" xfId="12487"/>
    <cellStyle name="Comma 2 3 3 2 12 3" xfId="7001"/>
    <cellStyle name="Comma 2 3 3 2 12 3 2" xfId="15159"/>
    <cellStyle name="Comma 2 3 3 2 12 4" xfId="9830"/>
    <cellStyle name="Comma 2 3 3 2 13" xfId="6475"/>
    <cellStyle name="Comma 2 3 3 2 13 2" xfId="17405"/>
    <cellStyle name="Comma 2 3 3 2 13 3" xfId="12102"/>
    <cellStyle name="Comma 2 3 3 2 14" xfId="2780"/>
    <cellStyle name="Comma 2 3 3 2 14 2" xfId="14775"/>
    <cellStyle name="Comma 2 3 3 2 15" xfId="6617"/>
    <cellStyle name="Comma 2 3 3 2 16" xfId="9446"/>
    <cellStyle name="Comma 2 3 3 2 2" xfId="149"/>
    <cellStyle name="Comma 2 3 3 2 2 10" xfId="9500"/>
    <cellStyle name="Comma 2 3 3 2 2 2" xfId="492"/>
    <cellStyle name="Comma 2 3 3 2 2 2 2" xfId="493"/>
    <cellStyle name="Comma 2 3 3 2 2 2 2 2" xfId="3167"/>
    <cellStyle name="Comma 2 3 3 2 2 2 2 2 2" xfId="17792"/>
    <cellStyle name="Comma 2 3 3 2 2 2 2 2 3" xfId="12490"/>
    <cellStyle name="Comma 2 3 3 2 2 2 2 3" xfId="7004"/>
    <cellStyle name="Comma 2 3 3 2 2 2 2 3 2" xfId="15162"/>
    <cellStyle name="Comma 2 3 3 2 2 2 2 4" xfId="9833"/>
    <cellStyle name="Comma 2 3 3 2 2 2 3" xfId="3166"/>
    <cellStyle name="Comma 2 3 3 2 2 2 3 2" xfId="17791"/>
    <cellStyle name="Comma 2 3 3 2 2 2 3 3" xfId="12489"/>
    <cellStyle name="Comma 2 3 3 2 2 2 4" xfId="7003"/>
    <cellStyle name="Comma 2 3 3 2 2 2 4 2" xfId="15161"/>
    <cellStyle name="Comma 2 3 3 2 2 2 5" xfId="9832"/>
    <cellStyle name="Comma 2 3 3 2 2 3" xfId="494"/>
    <cellStyle name="Comma 2 3 3 2 2 3 2" xfId="3168"/>
    <cellStyle name="Comma 2 3 3 2 2 3 2 2" xfId="17793"/>
    <cellStyle name="Comma 2 3 3 2 2 3 2 3" xfId="12491"/>
    <cellStyle name="Comma 2 3 3 2 2 3 3" xfId="7005"/>
    <cellStyle name="Comma 2 3 3 2 2 3 3 2" xfId="15163"/>
    <cellStyle name="Comma 2 3 3 2 2 3 4" xfId="9834"/>
    <cellStyle name="Comma 2 3 3 2 2 4" xfId="495"/>
    <cellStyle name="Comma 2 3 3 2 2 4 2" xfId="3169"/>
    <cellStyle name="Comma 2 3 3 2 2 4 2 2" xfId="17794"/>
    <cellStyle name="Comma 2 3 3 2 2 4 2 3" xfId="12492"/>
    <cellStyle name="Comma 2 3 3 2 2 4 3" xfId="7006"/>
    <cellStyle name="Comma 2 3 3 2 2 4 3 2" xfId="15164"/>
    <cellStyle name="Comma 2 3 3 2 2 4 4" xfId="9835"/>
    <cellStyle name="Comma 2 3 3 2 2 5" xfId="2725"/>
    <cellStyle name="Comma 2 3 3 2 2 5 2" xfId="5353"/>
    <cellStyle name="Comma 2 3 3 2 2 5 2 2" xfId="19978"/>
    <cellStyle name="Comma 2 3 3 2 2 5 2 3" xfId="14694"/>
    <cellStyle name="Comma 2 3 3 2 2 5 3" xfId="9190"/>
    <cellStyle name="Comma 2 3 3 2 2 5 3 2" xfId="17348"/>
    <cellStyle name="Comma 2 3 3 2 2 5 4" xfId="12022"/>
    <cellStyle name="Comma 2 3 3 2 2 6" xfId="491"/>
    <cellStyle name="Comma 2 3 3 2 2 6 2" xfId="3165"/>
    <cellStyle name="Comma 2 3 3 2 2 6 2 2" xfId="17790"/>
    <cellStyle name="Comma 2 3 3 2 2 6 2 3" xfId="12488"/>
    <cellStyle name="Comma 2 3 3 2 2 6 3" xfId="7002"/>
    <cellStyle name="Comma 2 3 3 2 2 6 3 2" xfId="15160"/>
    <cellStyle name="Comma 2 3 3 2 2 6 4" xfId="9831"/>
    <cellStyle name="Comma 2 3 3 2 2 7" xfId="6527"/>
    <cellStyle name="Comma 2 3 3 2 2 7 2" xfId="17459"/>
    <cellStyle name="Comma 2 3 3 2 2 7 3" xfId="12156"/>
    <cellStyle name="Comma 2 3 3 2 2 8" xfId="2834"/>
    <cellStyle name="Comma 2 3 3 2 2 8 2" xfId="14829"/>
    <cellStyle name="Comma 2 3 3 2 2 9" xfId="6671"/>
    <cellStyle name="Comma 2 3 3 2 3" xfId="496"/>
    <cellStyle name="Comma 2 3 3 2 3 2" xfId="497"/>
    <cellStyle name="Comma 2 3 3 2 3 2 2" xfId="498"/>
    <cellStyle name="Comma 2 3 3 2 3 2 2 2" xfId="3172"/>
    <cellStyle name="Comma 2 3 3 2 3 2 2 2 2" xfId="17797"/>
    <cellStyle name="Comma 2 3 3 2 3 2 2 2 3" xfId="12495"/>
    <cellStyle name="Comma 2 3 3 2 3 2 2 3" xfId="7009"/>
    <cellStyle name="Comma 2 3 3 2 3 2 2 3 2" xfId="15167"/>
    <cellStyle name="Comma 2 3 3 2 3 2 2 4" xfId="9838"/>
    <cellStyle name="Comma 2 3 3 2 3 2 3" xfId="3171"/>
    <cellStyle name="Comma 2 3 3 2 3 2 3 2" xfId="17796"/>
    <cellStyle name="Comma 2 3 3 2 3 2 3 3" xfId="12494"/>
    <cellStyle name="Comma 2 3 3 2 3 2 4" xfId="7008"/>
    <cellStyle name="Comma 2 3 3 2 3 2 4 2" xfId="15166"/>
    <cellStyle name="Comma 2 3 3 2 3 2 5" xfId="9837"/>
    <cellStyle name="Comma 2 3 3 2 3 3" xfId="499"/>
    <cellStyle name="Comma 2 3 3 2 3 3 2" xfId="3173"/>
    <cellStyle name="Comma 2 3 3 2 3 3 2 2" xfId="17798"/>
    <cellStyle name="Comma 2 3 3 2 3 3 2 3" xfId="12496"/>
    <cellStyle name="Comma 2 3 3 2 3 3 3" xfId="7010"/>
    <cellStyle name="Comma 2 3 3 2 3 3 3 2" xfId="15168"/>
    <cellStyle name="Comma 2 3 3 2 3 3 4" xfId="9839"/>
    <cellStyle name="Comma 2 3 3 2 3 4" xfId="500"/>
    <cellStyle name="Comma 2 3 3 2 3 4 2" xfId="3174"/>
    <cellStyle name="Comma 2 3 3 2 3 4 2 2" xfId="17799"/>
    <cellStyle name="Comma 2 3 3 2 3 4 2 3" xfId="12497"/>
    <cellStyle name="Comma 2 3 3 2 3 4 3" xfId="7011"/>
    <cellStyle name="Comma 2 3 3 2 3 4 3 2" xfId="15169"/>
    <cellStyle name="Comma 2 3 3 2 3 4 4" xfId="9840"/>
    <cellStyle name="Comma 2 3 3 2 3 5" xfId="3170"/>
    <cellStyle name="Comma 2 3 3 2 3 5 2" xfId="17795"/>
    <cellStyle name="Comma 2 3 3 2 3 5 3" xfId="12493"/>
    <cellStyle name="Comma 2 3 3 2 3 6" xfId="7007"/>
    <cellStyle name="Comma 2 3 3 2 3 6 2" xfId="15165"/>
    <cellStyle name="Comma 2 3 3 2 3 7" xfId="9836"/>
    <cellStyle name="Comma 2 3 3 2 4" xfId="501"/>
    <cellStyle name="Comma 2 3 3 2 4 2" xfId="502"/>
    <cellStyle name="Comma 2 3 3 2 4 2 2" xfId="503"/>
    <cellStyle name="Comma 2 3 3 2 4 2 2 2" xfId="3177"/>
    <cellStyle name="Comma 2 3 3 2 4 2 2 2 2" xfId="17802"/>
    <cellStyle name="Comma 2 3 3 2 4 2 2 2 3" xfId="12500"/>
    <cellStyle name="Comma 2 3 3 2 4 2 2 3" xfId="7014"/>
    <cellStyle name="Comma 2 3 3 2 4 2 2 3 2" xfId="15172"/>
    <cellStyle name="Comma 2 3 3 2 4 2 2 4" xfId="9843"/>
    <cellStyle name="Comma 2 3 3 2 4 2 3" xfId="3176"/>
    <cellStyle name="Comma 2 3 3 2 4 2 3 2" xfId="17801"/>
    <cellStyle name="Comma 2 3 3 2 4 2 3 3" xfId="12499"/>
    <cellStyle name="Comma 2 3 3 2 4 2 4" xfId="7013"/>
    <cellStyle name="Comma 2 3 3 2 4 2 4 2" xfId="15171"/>
    <cellStyle name="Comma 2 3 3 2 4 2 5" xfId="9842"/>
    <cellStyle name="Comma 2 3 3 2 4 3" xfId="504"/>
    <cellStyle name="Comma 2 3 3 2 4 3 2" xfId="3178"/>
    <cellStyle name="Comma 2 3 3 2 4 3 2 2" xfId="17803"/>
    <cellStyle name="Comma 2 3 3 2 4 3 2 3" xfId="12501"/>
    <cellStyle name="Comma 2 3 3 2 4 3 3" xfId="7015"/>
    <cellStyle name="Comma 2 3 3 2 4 3 3 2" xfId="15173"/>
    <cellStyle name="Comma 2 3 3 2 4 3 4" xfId="9844"/>
    <cellStyle name="Comma 2 3 3 2 4 4" xfId="505"/>
    <cellStyle name="Comma 2 3 3 2 4 4 2" xfId="3179"/>
    <cellStyle name="Comma 2 3 3 2 4 4 2 2" xfId="17804"/>
    <cellStyle name="Comma 2 3 3 2 4 4 2 3" xfId="12502"/>
    <cellStyle name="Comma 2 3 3 2 4 4 3" xfId="7016"/>
    <cellStyle name="Comma 2 3 3 2 4 4 3 2" xfId="15174"/>
    <cellStyle name="Comma 2 3 3 2 4 4 4" xfId="9845"/>
    <cellStyle name="Comma 2 3 3 2 4 5" xfId="3175"/>
    <cellStyle name="Comma 2 3 3 2 4 5 2" xfId="17800"/>
    <cellStyle name="Comma 2 3 3 2 4 5 3" xfId="12498"/>
    <cellStyle name="Comma 2 3 3 2 4 6" xfId="7012"/>
    <cellStyle name="Comma 2 3 3 2 4 6 2" xfId="15170"/>
    <cellStyle name="Comma 2 3 3 2 4 7" xfId="9841"/>
    <cellStyle name="Comma 2 3 3 2 5" xfId="506"/>
    <cellStyle name="Comma 2 3 3 2 5 2" xfId="507"/>
    <cellStyle name="Comma 2 3 3 2 5 2 2" xfId="508"/>
    <cellStyle name="Comma 2 3 3 2 5 2 2 2" xfId="3182"/>
    <cellStyle name="Comma 2 3 3 2 5 2 2 2 2" xfId="17807"/>
    <cellStyle name="Comma 2 3 3 2 5 2 2 2 3" xfId="12505"/>
    <cellStyle name="Comma 2 3 3 2 5 2 2 3" xfId="7019"/>
    <cellStyle name="Comma 2 3 3 2 5 2 2 3 2" xfId="15177"/>
    <cellStyle name="Comma 2 3 3 2 5 2 2 4" xfId="9848"/>
    <cellStyle name="Comma 2 3 3 2 5 2 3" xfId="3181"/>
    <cellStyle name="Comma 2 3 3 2 5 2 3 2" xfId="17806"/>
    <cellStyle name="Comma 2 3 3 2 5 2 3 3" xfId="12504"/>
    <cellStyle name="Comma 2 3 3 2 5 2 4" xfId="7018"/>
    <cellStyle name="Comma 2 3 3 2 5 2 4 2" xfId="15176"/>
    <cellStyle name="Comma 2 3 3 2 5 2 5" xfId="9847"/>
    <cellStyle name="Comma 2 3 3 2 5 3" xfId="509"/>
    <cellStyle name="Comma 2 3 3 2 5 3 2" xfId="3183"/>
    <cellStyle name="Comma 2 3 3 2 5 3 2 2" xfId="17808"/>
    <cellStyle name="Comma 2 3 3 2 5 3 2 3" xfId="12506"/>
    <cellStyle name="Comma 2 3 3 2 5 3 3" xfId="7020"/>
    <cellStyle name="Comma 2 3 3 2 5 3 3 2" xfId="15178"/>
    <cellStyle name="Comma 2 3 3 2 5 3 4" xfId="9849"/>
    <cellStyle name="Comma 2 3 3 2 5 4" xfId="510"/>
    <cellStyle name="Comma 2 3 3 2 5 4 2" xfId="3184"/>
    <cellStyle name="Comma 2 3 3 2 5 4 2 2" xfId="17809"/>
    <cellStyle name="Comma 2 3 3 2 5 4 2 3" xfId="12507"/>
    <cellStyle name="Comma 2 3 3 2 5 4 3" xfId="7021"/>
    <cellStyle name="Comma 2 3 3 2 5 4 3 2" xfId="15179"/>
    <cellStyle name="Comma 2 3 3 2 5 4 4" xfId="9850"/>
    <cellStyle name="Comma 2 3 3 2 5 5" xfId="3180"/>
    <cellStyle name="Comma 2 3 3 2 5 5 2" xfId="17805"/>
    <cellStyle name="Comma 2 3 3 2 5 5 3" xfId="12503"/>
    <cellStyle name="Comma 2 3 3 2 5 6" xfId="7017"/>
    <cellStyle name="Comma 2 3 3 2 5 6 2" xfId="15175"/>
    <cellStyle name="Comma 2 3 3 2 5 7" xfId="9846"/>
    <cellStyle name="Comma 2 3 3 2 6" xfId="511"/>
    <cellStyle name="Comma 2 3 3 2 6 2" xfId="512"/>
    <cellStyle name="Comma 2 3 3 2 6 2 2" xfId="3186"/>
    <cellStyle name="Comma 2 3 3 2 6 2 2 2" xfId="17811"/>
    <cellStyle name="Comma 2 3 3 2 6 2 2 3" xfId="12509"/>
    <cellStyle name="Comma 2 3 3 2 6 2 3" xfId="7023"/>
    <cellStyle name="Comma 2 3 3 2 6 2 3 2" xfId="15181"/>
    <cellStyle name="Comma 2 3 3 2 6 2 4" xfId="9852"/>
    <cellStyle name="Comma 2 3 3 2 6 3" xfId="513"/>
    <cellStyle name="Comma 2 3 3 2 6 3 2" xfId="3187"/>
    <cellStyle name="Comma 2 3 3 2 6 3 2 2" xfId="17812"/>
    <cellStyle name="Comma 2 3 3 2 6 3 2 3" xfId="12510"/>
    <cellStyle name="Comma 2 3 3 2 6 3 3" xfId="7024"/>
    <cellStyle name="Comma 2 3 3 2 6 3 3 2" xfId="15182"/>
    <cellStyle name="Comma 2 3 3 2 6 3 4" xfId="9853"/>
    <cellStyle name="Comma 2 3 3 2 6 4" xfId="3185"/>
    <cellStyle name="Comma 2 3 3 2 6 4 2" xfId="17810"/>
    <cellStyle name="Comma 2 3 3 2 6 4 3" xfId="12508"/>
    <cellStyle name="Comma 2 3 3 2 6 5" xfId="7022"/>
    <cellStyle name="Comma 2 3 3 2 6 5 2" xfId="15180"/>
    <cellStyle name="Comma 2 3 3 2 6 6" xfId="9851"/>
    <cellStyle name="Comma 2 3 3 2 7" xfId="514"/>
    <cellStyle name="Comma 2 3 3 2 7 2" xfId="515"/>
    <cellStyle name="Comma 2 3 3 2 7 2 2" xfId="3189"/>
    <cellStyle name="Comma 2 3 3 2 7 2 2 2" xfId="17814"/>
    <cellStyle name="Comma 2 3 3 2 7 2 2 3" xfId="12512"/>
    <cellStyle name="Comma 2 3 3 2 7 2 3" xfId="7026"/>
    <cellStyle name="Comma 2 3 3 2 7 2 3 2" xfId="15184"/>
    <cellStyle name="Comma 2 3 3 2 7 2 4" xfId="9855"/>
    <cellStyle name="Comma 2 3 3 2 7 3" xfId="3188"/>
    <cellStyle name="Comma 2 3 3 2 7 3 2" xfId="17813"/>
    <cellStyle name="Comma 2 3 3 2 7 3 3" xfId="12511"/>
    <cellStyle name="Comma 2 3 3 2 7 4" xfId="7025"/>
    <cellStyle name="Comma 2 3 3 2 7 4 2" xfId="15183"/>
    <cellStyle name="Comma 2 3 3 2 7 5" xfId="9854"/>
    <cellStyle name="Comma 2 3 3 2 8" xfId="516"/>
    <cellStyle name="Comma 2 3 3 2 8 2" xfId="3190"/>
    <cellStyle name="Comma 2 3 3 2 8 2 2" xfId="17815"/>
    <cellStyle name="Comma 2 3 3 2 8 2 3" xfId="12513"/>
    <cellStyle name="Comma 2 3 3 2 8 3" xfId="7027"/>
    <cellStyle name="Comma 2 3 3 2 8 3 2" xfId="15185"/>
    <cellStyle name="Comma 2 3 3 2 8 4" xfId="9856"/>
    <cellStyle name="Comma 2 3 3 2 9" xfId="517"/>
    <cellStyle name="Comma 2 3 3 2 9 2" xfId="3191"/>
    <cellStyle name="Comma 2 3 3 2 9 2 2" xfId="17816"/>
    <cellStyle name="Comma 2 3 3 2 9 2 3" xfId="12514"/>
    <cellStyle name="Comma 2 3 3 2 9 3" xfId="7028"/>
    <cellStyle name="Comma 2 3 3 2 9 3 2" xfId="15186"/>
    <cellStyle name="Comma 2 3 3 2 9 4" xfId="9857"/>
    <cellStyle name="Comma 2 3 3 3" xfId="122"/>
    <cellStyle name="Comma 2 3 3 3 10" xfId="9473"/>
    <cellStyle name="Comma 2 3 3 3 2" xfId="519"/>
    <cellStyle name="Comma 2 3 3 3 2 2" xfId="520"/>
    <cellStyle name="Comma 2 3 3 3 2 2 2" xfId="3194"/>
    <cellStyle name="Comma 2 3 3 3 2 2 2 2" xfId="17819"/>
    <cellStyle name="Comma 2 3 3 3 2 2 2 3" xfId="12517"/>
    <cellStyle name="Comma 2 3 3 3 2 2 3" xfId="7031"/>
    <cellStyle name="Comma 2 3 3 3 2 2 3 2" xfId="15189"/>
    <cellStyle name="Comma 2 3 3 3 2 2 4" xfId="9860"/>
    <cellStyle name="Comma 2 3 3 3 2 3" xfId="3193"/>
    <cellStyle name="Comma 2 3 3 3 2 3 2" xfId="17818"/>
    <cellStyle name="Comma 2 3 3 3 2 3 3" xfId="12516"/>
    <cellStyle name="Comma 2 3 3 3 2 4" xfId="7030"/>
    <cellStyle name="Comma 2 3 3 3 2 4 2" xfId="15188"/>
    <cellStyle name="Comma 2 3 3 3 2 5" xfId="9859"/>
    <cellStyle name="Comma 2 3 3 3 3" xfId="521"/>
    <cellStyle name="Comma 2 3 3 3 3 2" xfId="3195"/>
    <cellStyle name="Comma 2 3 3 3 3 2 2" xfId="17820"/>
    <cellStyle name="Comma 2 3 3 3 3 2 3" xfId="12518"/>
    <cellStyle name="Comma 2 3 3 3 3 3" xfId="7032"/>
    <cellStyle name="Comma 2 3 3 3 3 3 2" xfId="15190"/>
    <cellStyle name="Comma 2 3 3 3 3 4" xfId="9861"/>
    <cellStyle name="Comma 2 3 3 3 4" xfId="522"/>
    <cellStyle name="Comma 2 3 3 3 4 2" xfId="3196"/>
    <cellStyle name="Comma 2 3 3 3 4 2 2" xfId="17821"/>
    <cellStyle name="Comma 2 3 3 3 4 2 3" xfId="12519"/>
    <cellStyle name="Comma 2 3 3 3 4 3" xfId="7033"/>
    <cellStyle name="Comma 2 3 3 3 4 3 2" xfId="15191"/>
    <cellStyle name="Comma 2 3 3 3 4 4" xfId="9862"/>
    <cellStyle name="Comma 2 3 3 3 5" xfId="2698"/>
    <cellStyle name="Comma 2 3 3 3 5 2" xfId="5326"/>
    <cellStyle name="Comma 2 3 3 3 5 2 2" xfId="19951"/>
    <cellStyle name="Comma 2 3 3 3 5 2 3" xfId="14667"/>
    <cellStyle name="Comma 2 3 3 3 5 3" xfId="9163"/>
    <cellStyle name="Comma 2 3 3 3 5 3 2" xfId="17321"/>
    <cellStyle name="Comma 2 3 3 3 5 4" xfId="11995"/>
    <cellStyle name="Comma 2 3 3 3 6" xfId="518"/>
    <cellStyle name="Comma 2 3 3 3 6 2" xfId="3192"/>
    <cellStyle name="Comma 2 3 3 3 6 2 2" xfId="17817"/>
    <cellStyle name="Comma 2 3 3 3 6 2 3" xfId="12515"/>
    <cellStyle name="Comma 2 3 3 3 6 3" xfId="7029"/>
    <cellStyle name="Comma 2 3 3 3 6 3 2" xfId="15187"/>
    <cellStyle name="Comma 2 3 3 3 6 4" xfId="9858"/>
    <cellStyle name="Comma 2 3 3 3 7" xfId="6501"/>
    <cellStyle name="Comma 2 3 3 3 7 2" xfId="17432"/>
    <cellStyle name="Comma 2 3 3 3 7 3" xfId="12129"/>
    <cellStyle name="Comma 2 3 3 3 8" xfId="2807"/>
    <cellStyle name="Comma 2 3 3 3 8 2" xfId="14802"/>
    <cellStyle name="Comma 2 3 3 3 9" xfId="6644"/>
    <cellStyle name="Comma 2 3 3 4" xfId="523"/>
    <cellStyle name="Comma 2 3 3 4 2" xfId="524"/>
    <cellStyle name="Comma 2 3 3 4 2 2" xfId="525"/>
    <cellStyle name="Comma 2 3 3 4 2 2 2" xfId="3199"/>
    <cellStyle name="Comma 2 3 3 4 2 2 2 2" xfId="17824"/>
    <cellStyle name="Comma 2 3 3 4 2 2 2 3" xfId="12522"/>
    <cellStyle name="Comma 2 3 3 4 2 2 3" xfId="7036"/>
    <cellStyle name="Comma 2 3 3 4 2 2 3 2" xfId="15194"/>
    <cellStyle name="Comma 2 3 3 4 2 2 4" xfId="9865"/>
    <cellStyle name="Comma 2 3 3 4 2 3" xfId="3198"/>
    <cellStyle name="Comma 2 3 3 4 2 3 2" xfId="17823"/>
    <cellStyle name="Comma 2 3 3 4 2 3 3" xfId="12521"/>
    <cellStyle name="Comma 2 3 3 4 2 4" xfId="7035"/>
    <cellStyle name="Comma 2 3 3 4 2 4 2" xfId="15193"/>
    <cellStyle name="Comma 2 3 3 4 2 5" xfId="9864"/>
    <cellStyle name="Comma 2 3 3 4 3" xfId="526"/>
    <cellStyle name="Comma 2 3 3 4 3 2" xfId="3200"/>
    <cellStyle name="Comma 2 3 3 4 3 2 2" xfId="17825"/>
    <cellStyle name="Comma 2 3 3 4 3 2 3" xfId="12523"/>
    <cellStyle name="Comma 2 3 3 4 3 3" xfId="7037"/>
    <cellStyle name="Comma 2 3 3 4 3 3 2" xfId="15195"/>
    <cellStyle name="Comma 2 3 3 4 3 4" xfId="9866"/>
    <cellStyle name="Comma 2 3 3 4 4" xfId="527"/>
    <cellStyle name="Comma 2 3 3 4 4 2" xfId="3201"/>
    <cellStyle name="Comma 2 3 3 4 4 2 2" xfId="17826"/>
    <cellStyle name="Comma 2 3 3 4 4 2 3" xfId="12524"/>
    <cellStyle name="Comma 2 3 3 4 4 3" xfId="7038"/>
    <cellStyle name="Comma 2 3 3 4 4 3 2" xfId="15196"/>
    <cellStyle name="Comma 2 3 3 4 4 4" xfId="9867"/>
    <cellStyle name="Comma 2 3 3 4 5" xfId="3197"/>
    <cellStyle name="Comma 2 3 3 4 5 2" xfId="17822"/>
    <cellStyle name="Comma 2 3 3 4 5 3" xfId="12520"/>
    <cellStyle name="Comma 2 3 3 4 6" xfId="7034"/>
    <cellStyle name="Comma 2 3 3 4 6 2" xfId="15192"/>
    <cellStyle name="Comma 2 3 3 4 7" xfId="9863"/>
    <cellStyle name="Comma 2 3 3 5" xfId="528"/>
    <cellStyle name="Comma 2 3 3 5 2" xfId="529"/>
    <cellStyle name="Comma 2 3 3 5 2 2" xfId="530"/>
    <cellStyle name="Comma 2 3 3 5 2 2 2" xfId="3204"/>
    <cellStyle name="Comma 2 3 3 5 2 2 2 2" xfId="17829"/>
    <cellStyle name="Comma 2 3 3 5 2 2 2 3" xfId="12527"/>
    <cellStyle name="Comma 2 3 3 5 2 2 3" xfId="7041"/>
    <cellStyle name="Comma 2 3 3 5 2 2 3 2" xfId="15199"/>
    <cellStyle name="Comma 2 3 3 5 2 2 4" xfId="9870"/>
    <cellStyle name="Comma 2 3 3 5 2 3" xfId="3203"/>
    <cellStyle name="Comma 2 3 3 5 2 3 2" xfId="17828"/>
    <cellStyle name="Comma 2 3 3 5 2 3 3" xfId="12526"/>
    <cellStyle name="Comma 2 3 3 5 2 4" xfId="7040"/>
    <cellStyle name="Comma 2 3 3 5 2 4 2" xfId="15198"/>
    <cellStyle name="Comma 2 3 3 5 2 5" xfId="9869"/>
    <cellStyle name="Comma 2 3 3 5 3" xfId="531"/>
    <cellStyle name="Comma 2 3 3 5 3 2" xfId="3205"/>
    <cellStyle name="Comma 2 3 3 5 3 2 2" xfId="17830"/>
    <cellStyle name="Comma 2 3 3 5 3 2 3" xfId="12528"/>
    <cellStyle name="Comma 2 3 3 5 3 3" xfId="7042"/>
    <cellStyle name="Comma 2 3 3 5 3 3 2" xfId="15200"/>
    <cellStyle name="Comma 2 3 3 5 3 4" xfId="9871"/>
    <cellStyle name="Comma 2 3 3 5 4" xfId="532"/>
    <cellStyle name="Comma 2 3 3 5 4 2" xfId="3206"/>
    <cellStyle name="Comma 2 3 3 5 4 2 2" xfId="17831"/>
    <cellStyle name="Comma 2 3 3 5 4 2 3" xfId="12529"/>
    <cellStyle name="Comma 2 3 3 5 4 3" xfId="7043"/>
    <cellStyle name="Comma 2 3 3 5 4 3 2" xfId="15201"/>
    <cellStyle name="Comma 2 3 3 5 4 4" xfId="9872"/>
    <cellStyle name="Comma 2 3 3 5 5" xfId="3202"/>
    <cellStyle name="Comma 2 3 3 5 5 2" xfId="17827"/>
    <cellStyle name="Comma 2 3 3 5 5 3" xfId="12525"/>
    <cellStyle name="Comma 2 3 3 5 6" xfId="7039"/>
    <cellStyle name="Comma 2 3 3 5 6 2" xfId="15197"/>
    <cellStyle name="Comma 2 3 3 5 7" xfId="9868"/>
    <cellStyle name="Comma 2 3 3 6" xfId="533"/>
    <cellStyle name="Comma 2 3 3 6 2" xfId="534"/>
    <cellStyle name="Comma 2 3 3 6 2 2" xfId="535"/>
    <cellStyle name="Comma 2 3 3 6 2 2 2" xfId="3209"/>
    <cellStyle name="Comma 2 3 3 6 2 2 2 2" xfId="17834"/>
    <cellStyle name="Comma 2 3 3 6 2 2 2 3" xfId="12532"/>
    <cellStyle name="Comma 2 3 3 6 2 2 3" xfId="7046"/>
    <cellStyle name="Comma 2 3 3 6 2 2 3 2" xfId="15204"/>
    <cellStyle name="Comma 2 3 3 6 2 2 4" xfId="9875"/>
    <cellStyle name="Comma 2 3 3 6 2 3" xfId="3208"/>
    <cellStyle name="Comma 2 3 3 6 2 3 2" xfId="17833"/>
    <cellStyle name="Comma 2 3 3 6 2 3 3" xfId="12531"/>
    <cellStyle name="Comma 2 3 3 6 2 4" xfId="7045"/>
    <cellStyle name="Comma 2 3 3 6 2 4 2" xfId="15203"/>
    <cellStyle name="Comma 2 3 3 6 2 5" xfId="9874"/>
    <cellStyle name="Comma 2 3 3 6 3" xfId="536"/>
    <cellStyle name="Comma 2 3 3 6 3 2" xfId="3210"/>
    <cellStyle name="Comma 2 3 3 6 3 2 2" xfId="17835"/>
    <cellStyle name="Comma 2 3 3 6 3 2 3" xfId="12533"/>
    <cellStyle name="Comma 2 3 3 6 3 3" xfId="7047"/>
    <cellStyle name="Comma 2 3 3 6 3 3 2" xfId="15205"/>
    <cellStyle name="Comma 2 3 3 6 3 4" xfId="9876"/>
    <cellStyle name="Comma 2 3 3 6 4" xfId="537"/>
    <cellStyle name="Comma 2 3 3 6 4 2" xfId="3211"/>
    <cellStyle name="Comma 2 3 3 6 4 2 2" xfId="17836"/>
    <cellStyle name="Comma 2 3 3 6 4 2 3" xfId="12534"/>
    <cellStyle name="Comma 2 3 3 6 4 3" xfId="7048"/>
    <cellStyle name="Comma 2 3 3 6 4 3 2" xfId="15206"/>
    <cellStyle name="Comma 2 3 3 6 4 4" xfId="9877"/>
    <cellStyle name="Comma 2 3 3 6 5" xfId="3207"/>
    <cellStyle name="Comma 2 3 3 6 5 2" xfId="17832"/>
    <cellStyle name="Comma 2 3 3 6 5 3" xfId="12530"/>
    <cellStyle name="Comma 2 3 3 6 6" xfId="7044"/>
    <cellStyle name="Comma 2 3 3 6 6 2" xfId="15202"/>
    <cellStyle name="Comma 2 3 3 6 7" xfId="9873"/>
    <cellStyle name="Comma 2 3 3 7" xfId="538"/>
    <cellStyle name="Comma 2 3 3 7 2" xfId="539"/>
    <cellStyle name="Comma 2 3 3 7 2 2" xfId="3213"/>
    <cellStyle name="Comma 2 3 3 7 2 2 2" xfId="17838"/>
    <cellStyle name="Comma 2 3 3 7 2 2 3" xfId="12536"/>
    <cellStyle name="Comma 2 3 3 7 2 3" xfId="7050"/>
    <cellStyle name="Comma 2 3 3 7 2 3 2" xfId="15208"/>
    <cellStyle name="Comma 2 3 3 7 2 4" xfId="9879"/>
    <cellStyle name="Comma 2 3 3 7 3" xfId="540"/>
    <cellStyle name="Comma 2 3 3 7 3 2" xfId="3214"/>
    <cellStyle name="Comma 2 3 3 7 3 2 2" xfId="17839"/>
    <cellStyle name="Comma 2 3 3 7 3 2 3" xfId="12537"/>
    <cellStyle name="Comma 2 3 3 7 3 3" xfId="7051"/>
    <cellStyle name="Comma 2 3 3 7 3 3 2" xfId="15209"/>
    <cellStyle name="Comma 2 3 3 7 3 4" xfId="9880"/>
    <cellStyle name="Comma 2 3 3 7 4" xfId="3212"/>
    <cellStyle name="Comma 2 3 3 7 4 2" xfId="17837"/>
    <cellStyle name="Comma 2 3 3 7 4 3" xfId="12535"/>
    <cellStyle name="Comma 2 3 3 7 5" xfId="7049"/>
    <cellStyle name="Comma 2 3 3 7 5 2" xfId="15207"/>
    <cellStyle name="Comma 2 3 3 7 6" xfId="9878"/>
    <cellStyle name="Comma 2 3 3 8" xfId="541"/>
    <cellStyle name="Comma 2 3 3 8 2" xfId="542"/>
    <cellStyle name="Comma 2 3 3 8 2 2" xfId="3216"/>
    <cellStyle name="Comma 2 3 3 8 2 2 2" xfId="17841"/>
    <cellStyle name="Comma 2 3 3 8 2 2 3" xfId="12539"/>
    <cellStyle name="Comma 2 3 3 8 2 3" xfId="7053"/>
    <cellStyle name="Comma 2 3 3 8 2 3 2" xfId="15211"/>
    <cellStyle name="Comma 2 3 3 8 2 4" xfId="9882"/>
    <cellStyle name="Comma 2 3 3 8 3" xfId="3215"/>
    <cellStyle name="Comma 2 3 3 8 3 2" xfId="17840"/>
    <cellStyle name="Comma 2 3 3 8 3 3" xfId="12538"/>
    <cellStyle name="Comma 2 3 3 8 4" xfId="7052"/>
    <cellStyle name="Comma 2 3 3 8 4 2" xfId="15210"/>
    <cellStyle name="Comma 2 3 3 8 5" xfId="9881"/>
    <cellStyle name="Comma 2 3 3 9" xfId="543"/>
    <cellStyle name="Comma 2 3 3 9 2" xfId="3217"/>
    <cellStyle name="Comma 2 3 3 9 2 2" xfId="17842"/>
    <cellStyle name="Comma 2 3 3 9 2 3" xfId="12540"/>
    <cellStyle name="Comma 2 3 3 9 3" xfId="7054"/>
    <cellStyle name="Comma 2 3 3 9 3 2" xfId="15212"/>
    <cellStyle name="Comma 2 3 3 9 4" xfId="9883"/>
    <cellStyle name="Comma 2 3 4" xfId="82"/>
    <cellStyle name="Comma 2 3 4 10" xfId="545"/>
    <cellStyle name="Comma 2 3 4 10 2" xfId="3219"/>
    <cellStyle name="Comma 2 3 4 10 2 2" xfId="17844"/>
    <cellStyle name="Comma 2 3 4 10 2 3" xfId="12542"/>
    <cellStyle name="Comma 2 3 4 10 3" xfId="7056"/>
    <cellStyle name="Comma 2 3 4 10 3 2" xfId="15214"/>
    <cellStyle name="Comma 2 3 4 10 4" xfId="9885"/>
    <cellStyle name="Comma 2 3 4 11" xfId="2599"/>
    <cellStyle name="Comma 2 3 4 11 2" xfId="5232"/>
    <cellStyle name="Comma 2 3 4 11 2 2" xfId="19857"/>
    <cellStyle name="Comma 2 3 4 11 2 3" xfId="14568"/>
    <cellStyle name="Comma 2 3 4 11 3" xfId="9069"/>
    <cellStyle name="Comma 2 3 4 11 3 2" xfId="17227"/>
    <cellStyle name="Comma 2 3 4 11 4" xfId="11900"/>
    <cellStyle name="Comma 2 3 4 12" xfId="2658"/>
    <cellStyle name="Comma 2 3 4 12 2" xfId="5286"/>
    <cellStyle name="Comma 2 3 4 12 2 2" xfId="19911"/>
    <cellStyle name="Comma 2 3 4 12 2 3" xfId="14627"/>
    <cellStyle name="Comma 2 3 4 12 3" xfId="9123"/>
    <cellStyle name="Comma 2 3 4 12 3 2" xfId="17281"/>
    <cellStyle name="Comma 2 3 4 12 4" xfId="11955"/>
    <cellStyle name="Comma 2 3 4 13" xfId="544"/>
    <cellStyle name="Comma 2 3 4 13 2" xfId="3218"/>
    <cellStyle name="Comma 2 3 4 13 2 2" xfId="17843"/>
    <cellStyle name="Comma 2 3 4 13 2 3" xfId="12541"/>
    <cellStyle name="Comma 2 3 4 13 3" xfId="7055"/>
    <cellStyle name="Comma 2 3 4 13 3 2" xfId="15213"/>
    <cellStyle name="Comma 2 3 4 13 4" xfId="9884"/>
    <cellStyle name="Comma 2 3 4 14" xfId="6472"/>
    <cellStyle name="Comma 2 3 4 14 2" xfId="17392"/>
    <cellStyle name="Comma 2 3 4 14 3" xfId="12089"/>
    <cellStyle name="Comma 2 3 4 15" xfId="2767"/>
    <cellStyle name="Comma 2 3 4 15 2" xfId="14762"/>
    <cellStyle name="Comma 2 3 4 16" xfId="6604"/>
    <cellStyle name="Comma 2 3 4 17" xfId="9433"/>
    <cellStyle name="Comma 2 3 4 2" xfId="136"/>
    <cellStyle name="Comma 2 3 4 2 10" xfId="2712"/>
    <cellStyle name="Comma 2 3 4 2 10 2" xfId="5340"/>
    <cellStyle name="Comma 2 3 4 2 10 2 2" xfId="19965"/>
    <cellStyle name="Comma 2 3 4 2 10 2 3" xfId="14681"/>
    <cellStyle name="Comma 2 3 4 2 10 3" xfId="9177"/>
    <cellStyle name="Comma 2 3 4 2 10 3 2" xfId="17335"/>
    <cellStyle name="Comma 2 3 4 2 10 4" xfId="12009"/>
    <cellStyle name="Comma 2 3 4 2 11" xfId="546"/>
    <cellStyle name="Comma 2 3 4 2 11 2" xfId="3220"/>
    <cellStyle name="Comma 2 3 4 2 11 2 2" xfId="17845"/>
    <cellStyle name="Comma 2 3 4 2 11 2 3" xfId="12543"/>
    <cellStyle name="Comma 2 3 4 2 11 3" xfId="7057"/>
    <cellStyle name="Comma 2 3 4 2 11 3 2" xfId="15215"/>
    <cellStyle name="Comma 2 3 4 2 11 4" xfId="9886"/>
    <cellStyle name="Comma 2 3 4 2 12" xfId="6524"/>
    <cellStyle name="Comma 2 3 4 2 12 2" xfId="17446"/>
    <cellStyle name="Comma 2 3 4 2 12 3" xfId="12143"/>
    <cellStyle name="Comma 2 3 4 2 13" xfId="2821"/>
    <cellStyle name="Comma 2 3 4 2 13 2" xfId="14816"/>
    <cellStyle name="Comma 2 3 4 2 14" xfId="6658"/>
    <cellStyle name="Comma 2 3 4 2 15" xfId="9487"/>
    <cellStyle name="Comma 2 3 4 2 2" xfId="547"/>
    <cellStyle name="Comma 2 3 4 2 2 2" xfId="548"/>
    <cellStyle name="Comma 2 3 4 2 2 2 2" xfId="549"/>
    <cellStyle name="Comma 2 3 4 2 2 2 2 2" xfId="3223"/>
    <cellStyle name="Comma 2 3 4 2 2 2 2 2 2" xfId="17848"/>
    <cellStyle name="Comma 2 3 4 2 2 2 2 2 3" xfId="12546"/>
    <cellStyle name="Comma 2 3 4 2 2 2 2 3" xfId="7060"/>
    <cellStyle name="Comma 2 3 4 2 2 2 2 3 2" xfId="15218"/>
    <cellStyle name="Comma 2 3 4 2 2 2 2 4" xfId="9889"/>
    <cellStyle name="Comma 2 3 4 2 2 2 3" xfId="3222"/>
    <cellStyle name="Comma 2 3 4 2 2 2 3 2" xfId="17847"/>
    <cellStyle name="Comma 2 3 4 2 2 2 3 3" xfId="12545"/>
    <cellStyle name="Comma 2 3 4 2 2 2 4" xfId="7059"/>
    <cellStyle name="Comma 2 3 4 2 2 2 4 2" xfId="15217"/>
    <cellStyle name="Comma 2 3 4 2 2 2 5" xfId="9888"/>
    <cellStyle name="Comma 2 3 4 2 2 3" xfId="550"/>
    <cellStyle name="Comma 2 3 4 2 2 3 2" xfId="3224"/>
    <cellStyle name="Comma 2 3 4 2 2 3 2 2" xfId="17849"/>
    <cellStyle name="Comma 2 3 4 2 2 3 2 3" xfId="12547"/>
    <cellStyle name="Comma 2 3 4 2 2 3 3" xfId="7061"/>
    <cellStyle name="Comma 2 3 4 2 2 3 3 2" xfId="15219"/>
    <cellStyle name="Comma 2 3 4 2 2 3 4" xfId="9890"/>
    <cellStyle name="Comma 2 3 4 2 2 4" xfId="551"/>
    <cellStyle name="Comma 2 3 4 2 2 4 2" xfId="3225"/>
    <cellStyle name="Comma 2 3 4 2 2 4 2 2" xfId="17850"/>
    <cellStyle name="Comma 2 3 4 2 2 4 2 3" xfId="12548"/>
    <cellStyle name="Comma 2 3 4 2 2 4 3" xfId="7062"/>
    <cellStyle name="Comma 2 3 4 2 2 4 3 2" xfId="15220"/>
    <cellStyle name="Comma 2 3 4 2 2 4 4" xfId="9891"/>
    <cellStyle name="Comma 2 3 4 2 2 5" xfId="3221"/>
    <cellStyle name="Comma 2 3 4 2 2 5 2" xfId="17846"/>
    <cellStyle name="Comma 2 3 4 2 2 5 3" xfId="12544"/>
    <cellStyle name="Comma 2 3 4 2 2 6" xfId="7058"/>
    <cellStyle name="Comma 2 3 4 2 2 6 2" xfId="15216"/>
    <cellStyle name="Comma 2 3 4 2 2 7" xfId="9887"/>
    <cellStyle name="Comma 2 3 4 2 3" xfId="552"/>
    <cellStyle name="Comma 2 3 4 2 3 2" xfId="553"/>
    <cellStyle name="Comma 2 3 4 2 3 2 2" xfId="554"/>
    <cellStyle name="Comma 2 3 4 2 3 2 2 2" xfId="3228"/>
    <cellStyle name="Comma 2 3 4 2 3 2 2 2 2" xfId="17853"/>
    <cellStyle name="Comma 2 3 4 2 3 2 2 2 3" xfId="12551"/>
    <cellStyle name="Comma 2 3 4 2 3 2 2 3" xfId="7065"/>
    <cellStyle name="Comma 2 3 4 2 3 2 2 3 2" xfId="15223"/>
    <cellStyle name="Comma 2 3 4 2 3 2 2 4" xfId="9894"/>
    <cellStyle name="Comma 2 3 4 2 3 2 3" xfId="3227"/>
    <cellStyle name="Comma 2 3 4 2 3 2 3 2" xfId="17852"/>
    <cellStyle name="Comma 2 3 4 2 3 2 3 3" xfId="12550"/>
    <cellStyle name="Comma 2 3 4 2 3 2 4" xfId="7064"/>
    <cellStyle name="Comma 2 3 4 2 3 2 4 2" xfId="15222"/>
    <cellStyle name="Comma 2 3 4 2 3 2 5" xfId="9893"/>
    <cellStyle name="Comma 2 3 4 2 3 3" xfId="555"/>
    <cellStyle name="Comma 2 3 4 2 3 3 2" xfId="3229"/>
    <cellStyle name="Comma 2 3 4 2 3 3 2 2" xfId="17854"/>
    <cellStyle name="Comma 2 3 4 2 3 3 2 3" xfId="12552"/>
    <cellStyle name="Comma 2 3 4 2 3 3 3" xfId="7066"/>
    <cellStyle name="Comma 2 3 4 2 3 3 3 2" xfId="15224"/>
    <cellStyle name="Comma 2 3 4 2 3 3 4" xfId="9895"/>
    <cellStyle name="Comma 2 3 4 2 3 4" xfId="556"/>
    <cellStyle name="Comma 2 3 4 2 3 4 2" xfId="3230"/>
    <cellStyle name="Comma 2 3 4 2 3 4 2 2" xfId="17855"/>
    <cellStyle name="Comma 2 3 4 2 3 4 2 3" xfId="12553"/>
    <cellStyle name="Comma 2 3 4 2 3 4 3" xfId="7067"/>
    <cellStyle name="Comma 2 3 4 2 3 4 3 2" xfId="15225"/>
    <cellStyle name="Comma 2 3 4 2 3 4 4" xfId="9896"/>
    <cellStyle name="Comma 2 3 4 2 3 5" xfId="3226"/>
    <cellStyle name="Comma 2 3 4 2 3 5 2" xfId="17851"/>
    <cellStyle name="Comma 2 3 4 2 3 5 3" xfId="12549"/>
    <cellStyle name="Comma 2 3 4 2 3 6" xfId="7063"/>
    <cellStyle name="Comma 2 3 4 2 3 6 2" xfId="15221"/>
    <cellStyle name="Comma 2 3 4 2 3 7" xfId="9892"/>
    <cellStyle name="Comma 2 3 4 2 4" xfId="557"/>
    <cellStyle name="Comma 2 3 4 2 4 2" xfId="558"/>
    <cellStyle name="Comma 2 3 4 2 4 2 2" xfId="559"/>
    <cellStyle name="Comma 2 3 4 2 4 2 2 2" xfId="3233"/>
    <cellStyle name="Comma 2 3 4 2 4 2 2 2 2" xfId="17858"/>
    <cellStyle name="Comma 2 3 4 2 4 2 2 2 3" xfId="12556"/>
    <cellStyle name="Comma 2 3 4 2 4 2 2 3" xfId="7070"/>
    <cellStyle name="Comma 2 3 4 2 4 2 2 3 2" xfId="15228"/>
    <cellStyle name="Comma 2 3 4 2 4 2 2 4" xfId="9899"/>
    <cellStyle name="Comma 2 3 4 2 4 2 3" xfId="3232"/>
    <cellStyle name="Comma 2 3 4 2 4 2 3 2" xfId="17857"/>
    <cellStyle name="Comma 2 3 4 2 4 2 3 3" xfId="12555"/>
    <cellStyle name="Comma 2 3 4 2 4 2 4" xfId="7069"/>
    <cellStyle name="Comma 2 3 4 2 4 2 4 2" xfId="15227"/>
    <cellStyle name="Comma 2 3 4 2 4 2 5" xfId="9898"/>
    <cellStyle name="Comma 2 3 4 2 4 3" xfId="560"/>
    <cellStyle name="Comma 2 3 4 2 4 3 2" xfId="3234"/>
    <cellStyle name="Comma 2 3 4 2 4 3 2 2" xfId="17859"/>
    <cellStyle name="Comma 2 3 4 2 4 3 2 3" xfId="12557"/>
    <cellStyle name="Comma 2 3 4 2 4 3 3" xfId="7071"/>
    <cellStyle name="Comma 2 3 4 2 4 3 3 2" xfId="15229"/>
    <cellStyle name="Comma 2 3 4 2 4 3 4" xfId="9900"/>
    <cellStyle name="Comma 2 3 4 2 4 4" xfId="561"/>
    <cellStyle name="Comma 2 3 4 2 4 4 2" xfId="3235"/>
    <cellStyle name="Comma 2 3 4 2 4 4 2 2" xfId="17860"/>
    <cellStyle name="Comma 2 3 4 2 4 4 2 3" xfId="12558"/>
    <cellStyle name="Comma 2 3 4 2 4 4 3" xfId="7072"/>
    <cellStyle name="Comma 2 3 4 2 4 4 3 2" xfId="15230"/>
    <cellStyle name="Comma 2 3 4 2 4 4 4" xfId="9901"/>
    <cellStyle name="Comma 2 3 4 2 4 5" xfId="3231"/>
    <cellStyle name="Comma 2 3 4 2 4 5 2" xfId="17856"/>
    <cellStyle name="Comma 2 3 4 2 4 5 3" xfId="12554"/>
    <cellStyle name="Comma 2 3 4 2 4 6" xfId="7068"/>
    <cellStyle name="Comma 2 3 4 2 4 6 2" xfId="15226"/>
    <cellStyle name="Comma 2 3 4 2 4 7" xfId="9897"/>
    <cellStyle name="Comma 2 3 4 2 5" xfId="562"/>
    <cellStyle name="Comma 2 3 4 2 5 2" xfId="563"/>
    <cellStyle name="Comma 2 3 4 2 5 2 2" xfId="564"/>
    <cellStyle name="Comma 2 3 4 2 5 2 2 2" xfId="3238"/>
    <cellStyle name="Comma 2 3 4 2 5 2 2 2 2" xfId="17863"/>
    <cellStyle name="Comma 2 3 4 2 5 2 2 2 3" xfId="12561"/>
    <cellStyle name="Comma 2 3 4 2 5 2 2 3" xfId="7075"/>
    <cellStyle name="Comma 2 3 4 2 5 2 2 3 2" xfId="15233"/>
    <cellStyle name="Comma 2 3 4 2 5 2 2 4" xfId="9904"/>
    <cellStyle name="Comma 2 3 4 2 5 2 3" xfId="3237"/>
    <cellStyle name="Comma 2 3 4 2 5 2 3 2" xfId="17862"/>
    <cellStyle name="Comma 2 3 4 2 5 2 3 3" xfId="12560"/>
    <cellStyle name="Comma 2 3 4 2 5 2 4" xfId="7074"/>
    <cellStyle name="Comma 2 3 4 2 5 2 4 2" xfId="15232"/>
    <cellStyle name="Comma 2 3 4 2 5 2 5" xfId="9903"/>
    <cellStyle name="Comma 2 3 4 2 5 3" xfId="565"/>
    <cellStyle name="Comma 2 3 4 2 5 3 2" xfId="3239"/>
    <cellStyle name="Comma 2 3 4 2 5 3 2 2" xfId="17864"/>
    <cellStyle name="Comma 2 3 4 2 5 3 2 3" xfId="12562"/>
    <cellStyle name="Comma 2 3 4 2 5 3 3" xfId="7076"/>
    <cellStyle name="Comma 2 3 4 2 5 3 3 2" xfId="15234"/>
    <cellStyle name="Comma 2 3 4 2 5 3 4" xfId="9905"/>
    <cellStyle name="Comma 2 3 4 2 5 4" xfId="566"/>
    <cellStyle name="Comma 2 3 4 2 5 4 2" xfId="3240"/>
    <cellStyle name="Comma 2 3 4 2 5 4 2 2" xfId="17865"/>
    <cellStyle name="Comma 2 3 4 2 5 4 2 3" xfId="12563"/>
    <cellStyle name="Comma 2 3 4 2 5 4 3" xfId="7077"/>
    <cellStyle name="Comma 2 3 4 2 5 4 3 2" xfId="15235"/>
    <cellStyle name="Comma 2 3 4 2 5 4 4" xfId="9906"/>
    <cellStyle name="Comma 2 3 4 2 5 5" xfId="3236"/>
    <cellStyle name="Comma 2 3 4 2 5 5 2" xfId="17861"/>
    <cellStyle name="Comma 2 3 4 2 5 5 3" xfId="12559"/>
    <cellStyle name="Comma 2 3 4 2 5 6" xfId="7073"/>
    <cellStyle name="Comma 2 3 4 2 5 6 2" xfId="15231"/>
    <cellStyle name="Comma 2 3 4 2 5 7" xfId="9902"/>
    <cellStyle name="Comma 2 3 4 2 6" xfId="567"/>
    <cellStyle name="Comma 2 3 4 2 6 2" xfId="568"/>
    <cellStyle name="Comma 2 3 4 2 6 2 2" xfId="3242"/>
    <cellStyle name="Comma 2 3 4 2 6 2 2 2" xfId="17867"/>
    <cellStyle name="Comma 2 3 4 2 6 2 2 3" xfId="12565"/>
    <cellStyle name="Comma 2 3 4 2 6 2 3" xfId="7079"/>
    <cellStyle name="Comma 2 3 4 2 6 2 3 2" xfId="15237"/>
    <cellStyle name="Comma 2 3 4 2 6 2 4" xfId="9908"/>
    <cellStyle name="Comma 2 3 4 2 6 3" xfId="569"/>
    <cellStyle name="Comma 2 3 4 2 6 3 2" xfId="3243"/>
    <cellStyle name="Comma 2 3 4 2 6 3 2 2" xfId="17868"/>
    <cellStyle name="Comma 2 3 4 2 6 3 2 3" xfId="12566"/>
    <cellStyle name="Comma 2 3 4 2 6 3 3" xfId="7080"/>
    <cellStyle name="Comma 2 3 4 2 6 3 3 2" xfId="15238"/>
    <cellStyle name="Comma 2 3 4 2 6 3 4" xfId="9909"/>
    <cellStyle name="Comma 2 3 4 2 6 4" xfId="3241"/>
    <cellStyle name="Comma 2 3 4 2 6 4 2" xfId="17866"/>
    <cellStyle name="Comma 2 3 4 2 6 4 3" xfId="12564"/>
    <cellStyle name="Comma 2 3 4 2 6 5" xfId="7078"/>
    <cellStyle name="Comma 2 3 4 2 6 5 2" xfId="15236"/>
    <cellStyle name="Comma 2 3 4 2 6 6" xfId="9907"/>
    <cellStyle name="Comma 2 3 4 2 7" xfId="570"/>
    <cellStyle name="Comma 2 3 4 2 7 2" xfId="571"/>
    <cellStyle name="Comma 2 3 4 2 7 2 2" xfId="3245"/>
    <cellStyle name="Comma 2 3 4 2 7 2 2 2" xfId="17870"/>
    <cellStyle name="Comma 2 3 4 2 7 2 2 3" xfId="12568"/>
    <cellStyle name="Comma 2 3 4 2 7 2 3" xfId="7082"/>
    <cellStyle name="Comma 2 3 4 2 7 2 3 2" xfId="15240"/>
    <cellStyle name="Comma 2 3 4 2 7 2 4" xfId="9911"/>
    <cellStyle name="Comma 2 3 4 2 7 3" xfId="3244"/>
    <cellStyle name="Comma 2 3 4 2 7 3 2" xfId="17869"/>
    <cellStyle name="Comma 2 3 4 2 7 3 3" xfId="12567"/>
    <cellStyle name="Comma 2 3 4 2 7 4" xfId="7081"/>
    <cellStyle name="Comma 2 3 4 2 7 4 2" xfId="15239"/>
    <cellStyle name="Comma 2 3 4 2 7 5" xfId="9910"/>
    <cellStyle name="Comma 2 3 4 2 8" xfId="572"/>
    <cellStyle name="Comma 2 3 4 2 8 2" xfId="3246"/>
    <cellStyle name="Comma 2 3 4 2 8 2 2" xfId="17871"/>
    <cellStyle name="Comma 2 3 4 2 8 2 3" xfId="12569"/>
    <cellStyle name="Comma 2 3 4 2 8 3" xfId="7083"/>
    <cellStyle name="Comma 2 3 4 2 8 3 2" xfId="15241"/>
    <cellStyle name="Comma 2 3 4 2 8 4" xfId="9912"/>
    <cellStyle name="Comma 2 3 4 2 9" xfId="573"/>
    <cellStyle name="Comma 2 3 4 2 9 2" xfId="3247"/>
    <cellStyle name="Comma 2 3 4 2 9 2 2" xfId="17872"/>
    <cellStyle name="Comma 2 3 4 2 9 2 3" xfId="12570"/>
    <cellStyle name="Comma 2 3 4 2 9 3" xfId="7084"/>
    <cellStyle name="Comma 2 3 4 2 9 3 2" xfId="15242"/>
    <cellStyle name="Comma 2 3 4 2 9 4" xfId="9913"/>
    <cellStyle name="Comma 2 3 4 3" xfId="574"/>
    <cellStyle name="Comma 2 3 4 3 2" xfId="575"/>
    <cellStyle name="Comma 2 3 4 3 2 2" xfId="576"/>
    <cellStyle name="Comma 2 3 4 3 2 2 2" xfId="3250"/>
    <cellStyle name="Comma 2 3 4 3 2 2 2 2" xfId="17875"/>
    <cellStyle name="Comma 2 3 4 3 2 2 2 3" xfId="12573"/>
    <cellStyle name="Comma 2 3 4 3 2 2 3" xfId="7087"/>
    <cellStyle name="Comma 2 3 4 3 2 2 3 2" xfId="15245"/>
    <cellStyle name="Comma 2 3 4 3 2 2 4" xfId="9916"/>
    <cellStyle name="Comma 2 3 4 3 2 3" xfId="3249"/>
    <cellStyle name="Comma 2 3 4 3 2 3 2" xfId="17874"/>
    <cellStyle name="Comma 2 3 4 3 2 3 3" xfId="12572"/>
    <cellStyle name="Comma 2 3 4 3 2 4" xfId="7086"/>
    <cellStyle name="Comma 2 3 4 3 2 4 2" xfId="15244"/>
    <cellStyle name="Comma 2 3 4 3 2 5" xfId="9915"/>
    <cellStyle name="Comma 2 3 4 3 3" xfId="577"/>
    <cellStyle name="Comma 2 3 4 3 3 2" xfId="3251"/>
    <cellStyle name="Comma 2 3 4 3 3 2 2" xfId="17876"/>
    <cellStyle name="Comma 2 3 4 3 3 2 3" xfId="12574"/>
    <cellStyle name="Comma 2 3 4 3 3 3" xfId="7088"/>
    <cellStyle name="Comma 2 3 4 3 3 3 2" xfId="15246"/>
    <cellStyle name="Comma 2 3 4 3 3 4" xfId="9917"/>
    <cellStyle name="Comma 2 3 4 3 4" xfId="578"/>
    <cellStyle name="Comma 2 3 4 3 4 2" xfId="3252"/>
    <cellStyle name="Comma 2 3 4 3 4 2 2" xfId="17877"/>
    <cellStyle name="Comma 2 3 4 3 4 2 3" xfId="12575"/>
    <cellStyle name="Comma 2 3 4 3 4 3" xfId="7089"/>
    <cellStyle name="Comma 2 3 4 3 4 3 2" xfId="15247"/>
    <cellStyle name="Comma 2 3 4 3 4 4" xfId="9918"/>
    <cellStyle name="Comma 2 3 4 3 5" xfId="3248"/>
    <cellStyle name="Comma 2 3 4 3 5 2" xfId="17873"/>
    <cellStyle name="Comma 2 3 4 3 5 3" xfId="12571"/>
    <cellStyle name="Comma 2 3 4 3 6" xfId="7085"/>
    <cellStyle name="Comma 2 3 4 3 6 2" xfId="15243"/>
    <cellStyle name="Comma 2 3 4 3 7" xfId="9914"/>
    <cellStyle name="Comma 2 3 4 4" xfId="579"/>
    <cellStyle name="Comma 2 3 4 4 2" xfId="580"/>
    <cellStyle name="Comma 2 3 4 4 2 2" xfId="581"/>
    <cellStyle name="Comma 2 3 4 4 2 2 2" xfId="3255"/>
    <cellStyle name="Comma 2 3 4 4 2 2 2 2" xfId="17880"/>
    <cellStyle name="Comma 2 3 4 4 2 2 2 3" xfId="12578"/>
    <cellStyle name="Comma 2 3 4 4 2 2 3" xfId="7092"/>
    <cellStyle name="Comma 2 3 4 4 2 2 3 2" xfId="15250"/>
    <cellStyle name="Comma 2 3 4 4 2 2 4" xfId="9921"/>
    <cellStyle name="Comma 2 3 4 4 2 3" xfId="3254"/>
    <cellStyle name="Comma 2 3 4 4 2 3 2" xfId="17879"/>
    <cellStyle name="Comma 2 3 4 4 2 3 3" xfId="12577"/>
    <cellStyle name="Comma 2 3 4 4 2 4" xfId="7091"/>
    <cellStyle name="Comma 2 3 4 4 2 4 2" xfId="15249"/>
    <cellStyle name="Comma 2 3 4 4 2 5" xfId="9920"/>
    <cellStyle name="Comma 2 3 4 4 3" xfId="582"/>
    <cellStyle name="Comma 2 3 4 4 3 2" xfId="3256"/>
    <cellStyle name="Comma 2 3 4 4 3 2 2" xfId="17881"/>
    <cellStyle name="Comma 2 3 4 4 3 2 3" xfId="12579"/>
    <cellStyle name="Comma 2 3 4 4 3 3" xfId="7093"/>
    <cellStyle name="Comma 2 3 4 4 3 3 2" xfId="15251"/>
    <cellStyle name="Comma 2 3 4 4 3 4" xfId="9922"/>
    <cellStyle name="Comma 2 3 4 4 4" xfId="583"/>
    <cellStyle name="Comma 2 3 4 4 4 2" xfId="3257"/>
    <cellStyle name="Comma 2 3 4 4 4 2 2" xfId="17882"/>
    <cellStyle name="Comma 2 3 4 4 4 2 3" xfId="12580"/>
    <cellStyle name="Comma 2 3 4 4 4 3" xfId="7094"/>
    <cellStyle name="Comma 2 3 4 4 4 3 2" xfId="15252"/>
    <cellStyle name="Comma 2 3 4 4 4 4" xfId="9923"/>
    <cellStyle name="Comma 2 3 4 4 5" xfId="3253"/>
    <cellStyle name="Comma 2 3 4 4 5 2" xfId="17878"/>
    <cellStyle name="Comma 2 3 4 4 5 3" xfId="12576"/>
    <cellStyle name="Comma 2 3 4 4 6" xfId="7090"/>
    <cellStyle name="Comma 2 3 4 4 6 2" xfId="15248"/>
    <cellStyle name="Comma 2 3 4 4 7" xfId="9919"/>
    <cellStyle name="Comma 2 3 4 5" xfId="584"/>
    <cellStyle name="Comma 2 3 4 5 2" xfId="585"/>
    <cellStyle name="Comma 2 3 4 5 2 2" xfId="586"/>
    <cellStyle name="Comma 2 3 4 5 2 2 2" xfId="3260"/>
    <cellStyle name="Comma 2 3 4 5 2 2 2 2" xfId="17885"/>
    <cellStyle name="Comma 2 3 4 5 2 2 2 3" xfId="12583"/>
    <cellStyle name="Comma 2 3 4 5 2 2 3" xfId="7097"/>
    <cellStyle name="Comma 2 3 4 5 2 2 3 2" xfId="15255"/>
    <cellStyle name="Comma 2 3 4 5 2 2 4" xfId="9926"/>
    <cellStyle name="Comma 2 3 4 5 2 3" xfId="3259"/>
    <cellStyle name="Comma 2 3 4 5 2 3 2" xfId="17884"/>
    <cellStyle name="Comma 2 3 4 5 2 3 3" xfId="12582"/>
    <cellStyle name="Comma 2 3 4 5 2 4" xfId="7096"/>
    <cellStyle name="Comma 2 3 4 5 2 4 2" xfId="15254"/>
    <cellStyle name="Comma 2 3 4 5 2 5" xfId="9925"/>
    <cellStyle name="Comma 2 3 4 5 3" xfId="587"/>
    <cellStyle name="Comma 2 3 4 5 3 2" xfId="3261"/>
    <cellStyle name="Comma 2 3 4 5 3 2 2" xfId="17886"/>
    <cellStyle name="Comma 2 3 4 5 3 2 3" xfId="12584"/>
    <cellStyle name="Comma 2 3 4 5 3 3" xfId="7098"/>
    <cellStyle name="Comma 2 3 4 5 3 3 2" xfId="15256"/>
    <cellStyle name="Comma 2 3 4 5 3 4" xfId="9927"/>
    <cellStyle name="Comma 2 3 4 5 4" xfId="588"/>
    <cellStyle name="Comma 2 3 4 5 4 2" xfId="3262"/>
    <cellStyle name="Comma 2 3 4 5 4 2 2" xfId="17887"/>
    <cellStyle name="Comma 2 3 4 5 4 2 3" xfId="12585"/>
    <cellStyle name="Comma 2 3 4 5 4 3" xfId="7099"/>
    <cellStyle name="Comma 2 3 4 5 4 3 2" xfId="15257"/>
    <cellStyle name="Comma 2 3 4 5 4 4" xfId="9928"/>
    <cellStyle name="Comma 2 3 4 5 5" xfId="3258"/>
    <cellStyle name="Comma 2 3 4 5 5 2" xfId="17883"/>
    <cellStyle name="Comma 2 3 4 5 5 3" xfId="12581"/>
    <cellStyle name="Comma 2 3 4 5 6" xfId="7095"/>
    <cellStyle name="Comma 2 3 4 5 6 2" xfId="15253"/>
    <cellStyle name="Comma 2 3 4 5 7" xfId="9924"/>
    <cellStyle name="Comma 2 3 4 6" xfId="589"/>
    <cellStyle name="Comma 2 3 4 6 2" xfId="590"/>
    <cellStyle name="Comma 2 3 4 6 2 2" xfId="591"/>
    <cellStyle name="Comma 2 3 4 6 2 2 2" xfId="3265"/>
    <cellStyle name="Comma 2 3 4 6 2 2 2 2" xfId="17890"/>
    <cellStyle name="Comma 2 3 4 6 2 2 2 3" xfId="12588"/>
    <cellStyle name="Comma 2 3 4 6 2 2 3" xfId="7102"/>
    <cellStyle name="Comma 2 3 4 6 2 2 3 2" xfId="15260"/>
    <cellStyle name="Comma 2 3 4 6 2 2 4" xfId="9931"/>
    <cellStyle name="Comma 2 3 4 6 2 3" xfId="3264"/>
    <cellStyle name="Comma 2 3 4 6 2 3 2" xfId="17889"/>
    <cellStyle name="Comma 2 3 4 6 2 3 3" xfId="12587"/>
    <cellStyle name="Comma 2 3 4 6 2 4" xfId="7101"/>
    <cellStyle name="Comma 2 3 4 6 2 4 2" xfId="15259"/>
    <cellStyle name="Comma 2 3 4 6 2 5" xfId="9930"/>
    <cellStyle name="Comma 2 3 4 6 3" xfId="592"/>
    <cellStyle name="Comma 2 3 4 6 3 2" xfId="3266"/>
    <cellStyle name="Comma 2 3 4 6 3 2 2" xfId="17891"/>
    <cellStyle name="Comma 2 3 4 6 3 2 3" xfId="12589"/>
    <cellStyle name="Comma 2 3 4 6 3 3" xfId="7103"/>
    <cellStyle name="Comma 2 3 4 6 3 3 2" xfId="15261"/>
    <cellStyle name="Comma 2 3 4 6 3 4" xfId="9932"/>
    <cellStyle name="Comma 2 3 4 6 4" xfId="593"/>
    <cellStyle name="Comma 2 3 4 6 4 2" xfId="3267"/>
    <cellStyle name="Comma 2 3 4 6 4 2 2" xfId="17892"/>
    <cellStyle name="Comma 2 3 4 6 4 2 3" xfId="12590"/>
    <cellStyle name="Comma 2 3 4 6 4 3" xfId="7104"/>
    <cellStyle name="Comma 2 3 4 6 4 3 2" xfId="15262"/>
    <cellStyle name="Comma 2 3 4 6 4 4" xfId="9933"/>
    <cellStyle name="Comma 2 3 4 6 5" xfId="3263"/>
    <cellStyle name="Comma 2 3 4 6 5 2" xfId="17888"/>
    <cellStyle name="Comma 2 3 4 6 5 3" xfId="12586"/>
    <cellStyle name="Comma 2 3 4 6 6" xfId="7100"/>
    <cellStyle name="Comma 2 3 4 6 6 2" xfId="15258"/>
    <cellStyle name="Comma 2 3 4 6 7" xfId="9929"/>
    <cellStyle name="Comma 2 3 4 7" xfId="594"/>
    <cellStyle name="Comma 2 3 4 7 2" xfId="595"/>
    <cellStyle name="Comma 2 3 4 7 2 2" xfId="3269"/>
    <cellStyle name="Comma 2 3 4 7 2 2 2" xfId="17894"/>
    <cellStyle name="Comma 2 3 4 7 2 2 3" xfId="12592"/>
    <cellStyle name="Comma 2 3 4 7 2 3" xfId="7106"/>
    <cellStyle name="Comma 2 3 4 7 2 3 2" xfId="15264"/>
    <cellStyle name="Comma 2 3 4 7 2 4" xfId="9935"/>
    <cellStyle name="Comma 2 3 4 7 3" xfId="596"/>
    <cellStyle name="Comma 2 3 4 7 3 2" xfId="3270"/>
    <cellStyle name="Comma 2 3 4 7 3 2 2" xfId="17895"/>
    <cellStyle name="Comma 2 3 4 7 3 2 3" xfId="12593"/>
    <cellStyle name="Comma 2 3 4 7 3 3" xfId="7107"/>
    <cellStyle name="Comma 2 3 4 7 3 3 2" xfId="15265"/>
    <cellStyle name="Comma 2 3 4 7 3 4" xfId="9936"/>
    <cellStyle name="Comma 2 3 4 7 4" xfId="3268"/>
    <cellStyle name="Comma 2 3 4 7 4 2" xfId="17893"/>
    <cellStyle name="Comma 2 3 4 7 4 3" xfId="12591"/>
    <cellStyle name="Comma 2 3 4 7 5" xfId="7105"/>
    <cellStyle name="Comma 2 3 4 7 5 2" xfId="15263"/>
    <cellStyle name="Comma 2 3 4 7 6" xfId="9934"/>
    <cellStyle name="Comma 2 3 4 8" xfId="597"/>
    <cellStyle name="Comma 2 3 4 8 2" xfId="598"/>
    <cellStyle name="Comma 2 3 4 8 2 2" xfId="3272"/>
    <cellStyle name="Comma 2 3 4 8 2 2 2" xfId="17897"/>
    <cellStyle name="Comma 2 3 4 8 2 2 3" xfId="12595"/>
    <cellStyle name="Comma 2 3 4 8 2 3" xfId="7109"/>
    <cellStyle name="Comma 2 3 4 8 2 3 2" xfId="15267"/>
    <cellStyle name="Comma 2 3 4 8 2 4" xfId="9938"/>
    <cellStyle name="Comma 2 3 4 8 3" xfId="3271"/>
    <cellStyle name="Comma 2 3 4 8 3 2" xfId="17896"/>
    <cellStyle name="Comma 2 3 4 8 3 3" xfId="12594"/>
    <cellStyle name="Comma 2 3 4 8 4" xfId="7108"/>
    <cellStyle name="Comma 2 3 4 8 4 2" xfId="15266"/>
    <cellStyle name="Comma 2 3 4 8 5" xfId="9937"/>
    <cellStyle name="Comma 2 3 4 9" xfId="599"/>
    <cellStyle name="Comma 2 3 4 9 2" xfId="3273"/>
    <cellStyle name="Comma 2 3 4 9 2 2" xfId="17898"/>
    <cellStyle name="Comma 2 3 4 9 2 3" xfId="12596"/>
    <cellStyle name="Comma 2 3 4 9 3" xfId="7110"/>
    <cellStyle name="Comma 2 3 4 9 3 2" xfId="15268"/>
    <cellStyle name="Comma 2 3 4 9 4" xfId="9939"/>
    <cellStyle name="Comma 2 3 5" xfId="109"/>
    <cellStyle name="Comma 2 3 5 10" xfId="2685"/>
    <cellStyle name="Comma 2 3 5 10 2" xfId="5313"/>
    <cellStyle name="Comma 2 3 5 10 2 2" xfId="19938"/>
    <cellStyle name="Comma 2 3 5 10 2 3" xfId="14654"/>
    <cellStyle name="Comma 2 3 5 10 3" xfId="9150"/>
    <cellStyle name="Comma 2 3 5 10 3 2" xfId="17308"/>
    <cellStyle name="Comma 2 3 5 10 4" xfId="11982"/>
    <cellStyle name="Comma 2 3 5 11" xfId="600"/>
    <cellStyle name="Comma 2 3 5 11 2" xfId="3274"/>
    <cellStyle name="Comma 2 3 5 11 2 2" xfId="17899"/>
    <cellStyle name="Comma 2 3 5 11 2 3" xfId="12597"/>
    <cellStyle name="Comma 2 3 5 11 3" xfId="7111"/>
    <cellStyle name="Comma 2 3 5 11 3 2" xfId="15269"/>
    <cellStyle name="Comma 2 3 5 11 4" xfId="9940"/>
    <cellStyle name="Comma 2 3 5 12" xfId="6498"/>
    <cellStyle name="Comma 2 3 5 12 2" xfId="17419"/>
    <cellStyle name="Comma 2 3 5 12 3" xfId="12116"/>
    <cellStyle name="Comma 2 3 5 13" xfId="2794"/>
    <cellStyle name="Comma 2 3 5 13 2" xfId="14789"/>
    <cellStyle name="Comma 2 3 5 14" xfId="6631"/>
    <cellStyle name="Comma 2 3 5 15" xfId="9460"/>
    <cellStyle name="Comma 2 3 5 2" xfId="601"/>
    <cellStyle name="Comma 2 3 5 2 2" xfId="602"/>
    <cellStyle name="Comma 2 3 5 2 2 2" xfId="603"/>
    <cellStyle name="Comma 2 3 5 2 2 2 2" xfId="3277"/>
    <cellStyle name="Comma 2 3 5 2 2 2 2 2" xfId="17902"/>
    <cellStyle name="Comma 2 3 5 2 2 2 2 3" xfId="12600"/>
    <cellStyle name="Comma 2 3 5 2 2 2 3" xfId="7114"/>
    <cellStyle name="Comma 2 3 5 2 2 2 3 2" xfId="15272"/>
    <cellStyle name="Comma 2 3 5 2 2 2 4" xfId="9943"/>
    <cellStyle name="Comma 2 3 5 2 2 3" xfId="3276"/>
    <cellStyle name="Comma 2 3 5 2 2 3 2" xfId="17901"/>
    <cellStyle name="Comma 2 3 5 2 2 3 3" xfId="12599"/>
    <cellStyle name="Comma 2 3 5 2 2 4" xfId="7113"/>
    <cellStyle name="Comma 2 3 5 2 2 4 2" xfId="15271"/>
    <cellStyle name="Comma 2 3 5 2 2 5" xfId="9942"/>
    <cellStyle name="Comma 2 3 5 2 3" xfId="604"/>
    <cellStyle name="Comma 2 3 5 2 3 2" xfId="3278"/>
    <cellStyle name="Comma 2 3 5 2 3 2 2" xfId="17903"/>
    <cellStyle name="Comma 2 3 5 2 3 2 3" xfId="12601"/>
    <cellStyle name="Comma 2 3 5 2 3 3" xfId="7115"/>
    <cellStyle name="Comma 2 3 5 2 3 3 2" xfId="15273"/>
    <cellStyle name="Comma 2 3 5 2 3 4" xfId="9944"/>
    <cellStyle name="Comma 2 3 5 2 4" xfId="605"/>
    <cellStyle name="Comma 2 3 5 2 4 2" xfId="3279"/>
    <cellStyle name="Comma 2 3 5 2 4 2 2" xfId="17904"/>
    <cellStyle name="Comma 2 3 5 2 4 2 3" xfId="12602"/>
    <cellStyle name="Comma 2 3 5 2 4 3" xfId="7116"/>
    <cellStyle name="Comma 2 3 5 2 4 3 2" xfId="15274"/>
    <cellStyle name="Comma 2 3 5 2 4 4" xfId="9945"/>
    <cellStyle name="Comma 2 3 5 2 5" xfId="3275"/>
    <cellStyle name="Comma 2 3 5 2 5 2" xfId="17900"/>
    <cellStyle name="Comma 2 3 5 2 5 3" xfId="12598"/>
    <cellStyle name="Comma 2 3 5 2 6" xfId="7112"/>
    <cellStyle name="Comma 2 3 5 2 6 2" xfId="15270"/>
    <cellStyle name="Comma 2 3 5 2 7" xfId="9941"/>
    <cellStyle name="Comma 2 3 5 3" xfId="606"/>
    <cellStyle name="Comma 2 3 5 3 2" xfId="607"/>
    <cellStyle name="Comma 2 3 5 3 2 2" xfId="608"/>
    <cellStyle name="Comma 2 3 5 3 2 2 2" xfId="3282"/>
    <cellStyle name="Comma 2 3 5 3 2 2 2 2" xfId="17907"/>
    <cellStyle name="Comma 2 3 5 3 2 2 2 3" xfId="12605"/>
    <cellStyle name="Comma 2 3 5 3 2 2 3" xfId="7119"/>
    <cellStyle name="Comma 2 3 5 3 2 2 3 2" xfId="15277"/>
    <cellStyle name="Comma 2 3 5 3 2 2 4" xfId="9948"/>
    <cellStyle name="Comma 2 3 5 3 2 3" xfId="3281"/>
    <cellStyle name="Comma 2 3 5 3 2 3 2" xfId="17906"/>
    <cellStyle name="Comma 2 3 5 3 2 3 3" xfId="12604"/>
    <cellStyle name="Comma 2 3 5 3 2 4" xfId="7118"/>
    <cellStyle name="Comma 2 3 5 3 2 4 2" xfId="15276"/>
    <cellStyle name="Comma 2 3 5 3 2 5" xfId="9947"/>
    <cellStyle name="Comma 2 3 5 3 3" xfId="609"/>
    <cellStyle name="Comma 2 3 5 3 3 2" xfId="3283"/>
    <cellStyle name="Comma 2 3 5 3 3 2 2" xfId="17908"/>
    <cellStyle name="Comma 2 3 5 3 3 2 3" xfId="12606"/>
    <cellStyle name="Comma 2 3 5 3 3 3" xfId="7120"/>
    <cellStyle name="Comma 2 3 5 3 3 3 2" xfId="15278"/>
    <cellStyle name="Comma 2 3 5 3 3 4" xfId="9949"/>
    <cellStyle name="Comma 2 3 5 3 4" xfId="610"/>
    <cellStyle name="Comma 2 3 5 3 4 2" xfId="3284"/>
    <cellStyle name="Comma 2 3 5 3 4 2 2" xfId="17909"/>
    <cellStyle name="Comma 2 3 5 3 4 2 3" xfId="12607"/>
    <cellStyle name="Comma 2 3 5 3 4 3" xfId="7121"/>
    <cellStyle name="Comma 2 3 5 3 4 3 2" xfId="15279"/>
    <cellStyle name="Comma 2 3 5 3 4 4" xfId="9950"/>
    <cellStyle name="Comma 2 3 5 3 5" xfId="3280"/>
    <cellStyle name="Comma 2 3 5 3 5 2" xfId="17905"/>
    <cellStyle name="Comma 2 3 5 3 5 3" xfId="12603"/>
    <cellStyle name="Comma 2 3 5 3 6" xfId="7117"/>
    <cellStyle name="Comma 2 3 5 3 6 2" xfId="15275"/>
    <cellStyle name="Comma 2 3 5 3 7" xfId="9946"/>
    <cellStyle name="Comma 2 3 5 4" xfId="611"/>
    <cellStyle name="Comma 2 3 5 4 2" xfId="612"/>
    <cellStyle name="Comma 2 3 5 4 2 2" xfId="613"/>
    <cellStyle name="Comma 2 3 5 4 2 2 2" xfId="3287"/>
    <cellStyle name="Comma 2 3 5 4 2 2 2 2" xfId="17912"/>
    <cellStyle name="Comma 2 3 5 4 2 2 2 3" xfId="12610"/>
    <cellStyle name="Comma 2 3 5 4 2 2 3" xfId="7124"/>
    <cellStyle name="Comma 2 3 5 4 2 2 3 2" xfId="15282"/>
    <cellStyle name="Comma 2 3 5 4 2 2 4" xfId="9953"/>
    <cellStyle name="Comma 2 3 5 4 2 3" xfId="3286"/>
    <cellStyle name="Comma 2 3 5 4 2 3 2" xfId="17911"/>
    <cellStyle name="Comma 2 3 5 4 2 3 3" xfId="12609"/>
    <cellStyle name="Comma 2 3 5 4 2 4" xfId="7123"/>
    <cellStyle name="Comma 2 3 5 4 2 4 2" xfId="15281"/>
    <cellStyle name="Comma 2 3 5 4 2 5" xfId="9952"/>
    <cellStyle name="Comma 2 3 5 4 3" xfId="614"/>
    <cellStyle name="Comma 2 3 5 4 3 2" xfId="3288"/>
    <cellStyle name="Comma 2 3 5 4 3 2 2" xfId="17913"/>
    <cellStyle name="Comma 2 3 5 4 3 2 3" xfId="12611"/>
    <cellStyle name="Comma 2 3 5 4 3 3" xfId="7125"/>
    <cellStyle name="Comma 2 3 5 4 3 3 2" xfId="15283"/>
    <cellStyle name="Comma 2 3 5 4 3 4" xfId="9954"/>
    <cellStyle name="Comma 2 3 5 4 4" xfId="615"/>
    <cellStyle name="Comma 2 3 5 4 4 2" xfId="3289"/>
    <cellStyle name="Comma 2 3 5 4 4 2 2" xfId="17914"/>
    <cellStyle name="Comma 2 3 5 4 4 2 3" xfId="12612"/>
    <cellStyle name="Comma 2 3 5 4 4 3" xfId="7126"/>
    <cellStyle name="Comma 2 3 5 4 4 3 2" xfId="15284"/>
    <cellStyle name="Comma 2 3 5 4 4 4" xfId="9955"/>
    <cellStyle name="Comma 2 3 5 4 5" xfId="3285"/>
    <cellStyle name="Comma 2 3 5 4 5 2" xfId="17910"/>
    <cellStyle name="Comma 2 3 5 4 5 3" xfId="12608"/>
    <cellStyle name="Comma 2 3 5 4 6" xfId="7122"/>
    <cellStyle name="Comma 2 3 5 4 6 2" xfId="15280"/>
    <cellStyle name="Comma 2 3 5 4 7" xfId="9951"/>
    <cellStyle name="Comma 2 3 5 5" xfId="616"/>
    <cellStyle name="Comma 2 3 5 5 2" xfId="617"/>
    <cellStyle name="Comma 2 3 5 5 2 2" xfId="618"/>
    <cellStyle name="Comma 2 3 5 5 2 2 2" xfId="3292"/>
    <cellStyle name="Comma 2 3 5 5 2 2 2 2" xfId="17917"/>
    <cellStyle name="Comma 2 3 5 5 2 2 2 3" xfId="12615"/>
    <cellStyle name="Comma 2 3 5 5 2 2 3" xfId="7129"/>
    <cellStyle name="Comma 2 3 5 5 2 2 3 2" xfId="15287"/>
    <cellStyle name="Comma 2 3 5 5 2 2 4" xfId="9958"/>
    <cellStyle name="Comma 2 3 5 5 2 3" xfId="3291"/>
    <cellStyle name="Comma 2 3 5 5 2 3 2" xfId="17916"/>
    <cellStyle name="Comma 2 3 5 5 2 3 3" xfId="12614"/>
    <cellStyle name="Comma 2 3 5 5 2 4" xfId="7128"/>
    <cellStyle name="Comma 2 3 5 5 2 4 2" xfId="15286"/>
    <cellStyle name="Comma 2 3 5 5 2 5" xfId="9957"/>
    <cellStyle name="Comma 2 3 5 5 3" xfId="619"/>
    <cellStyle name="Comma 2 3 5 5 3 2" xfId="3293"/>
    <cellStyle name="Comma 2 3 5 5 3 2 2" xfId="17918"/>
    <cellStyle name="Comma 2 3 5 5 3 2 3" xfId="12616"/>
    <cellStyle name="Comma 2 3 5 5 3 3" xfId="7130"/>
    <cellStyle name="Comma 2 3 5 5 3 3 2" xfId="15288"/>
    <cellStyle name="Comma 2 3 5 5 3 4" xfId="9959"/>
    <cellStyle name="Comma 2 3 5 5 4" xfId="620"/>
    <cellStyle name="Comma 2 3 5 5 4 2" xfId="3294"/>
    <cellStyle name="Comma 2 3 5 5 4 2 2" xfId="17919"/>
    <cellStyle name="Comma 2 3 5 5 4 2 3" xfId="12617"/>
    <cellStyle name="Comma 2 3 5 5 4 3" xfId="7131"/>
    <cellStyle name="Comma 2 3 5 5 4 3 2" xfId="15289"/>
    <cellStyle name="Comma 2 3 5 5 4 4" xfId="9960"/>
    <cellStyle name="Comma 2 3 5 5 5" xfId="3290"/>
    <cellStyle name="Comma 2 3 5 5 5 2" xfId="17915"/>
    <cellStyle name="Comma 2 3 5 5 5 3" xfId="12613"/>
    <cellStyle name="Comma 2 3 5 5 6" xfId="7127"/>
    <cellStyle name="Comma 2 3 5 5 6 2" xfId="15285"/>
    <cellStyle name="Comma 2 3 5 5 7" xfId="9956"/>
    <cellStyle name="Comma 2 3 5 6" xfId="621"/>
    <cellStyle name="Comma 2 3 5 6 2" xfId="622"/>
    <cellStyle name="Comma 2 3 5 6 2 2" xfId="3296"/>
    <cellStyle name="Comma 2 3 5 6 2 2 2" xfId="17921"/>
    <cellStyle name="Comma 2 3 5 6 2 2 3" xfId="12619"/>
    <cellStyle name="Comma 2 3 5 6 2 3" xfId="7133"/>
    <cellStyle name="Comma 2 3 5 6 2 3 2" xfId="15291"/>
    <cellStyle name="Comma 2 3 5 6 2 4" xfId="9962"/>
    <cellStyle name="Comma 2 3 5 6 3" xfId="623"/>
    <cellStyle name="Comma 2 3 5 6 3 2" xfId="3297"/>
    <cellStyle name="Comma 2 3 5 6 3 2 2" xfId="17922"/>
    <cellStyle name="Comma 2 3 5 6 3 2 3" xfId="12620"/>
    <cellStyle name="Comma 2 3 5 6 3 3" xfId="7134"/>
    <cellStyle name="Comma 2 3 5 6 3 3 2" xfId="15292"/>
    <cellStyle name="Comma 2 3 5 6 3 4" xfId="9963"/>
    <cellStyle name="Comma 2 3 5 6 4" xfId="3295"/>
    <cellStyle name="Comma 2 3 5 6 4 2" xfId="17920"/>
    <cellStyle name="Comma 2 3 5 6 4 3" xfId="12618"/>
    <cellStyle name="Comma 2 3 5 6 5" xfId="7132"/>
    <cellStyle name="Comma 2 3 5 6 5 2" xfId="15290"/>
    <cellStyle name="Comma 2 3 5 6 6" xfId="9961"/>
    <cellStyle name="Comma 2 3 5 7" xfId="624"/>
    <cellStyle name="Comma 2 3 5 7 2" xfId="625"/>
    <cellStyle name="Comma 2 3 5 7 2 2" xfId="3299"/>
    <cellStyle name="Comma 2 3 5 7 2 2 2" xfId="17924"/>
    <cellStyle name="Comma 2 3 5 7 2 2 3" xfId="12622"/>
    <cellStyle name="Comma 2 3 5 7 2 3" xfId="7136"/>
    <cellStyle name="Comma 2 3 5 7 2 3 2" xfId="15294"/>
    <cellStyle name="Comma 2 3 5 7 2 4" xfId="9965"/>
    <cellStyle name="Comma 2 3 5 7 3" xfId="3298"/>
    <cellStyle name="Comma 2 3 5 7 3 2" xfId="17923"/>
    <cellStyle name="Comma 2 3 5 7 3 3" xfId="12621"/>
    <cellStyle name="Comma 2 3 5 7 4" xfId="7135"/>
    <cellStyle name="Comma 2 3 5 7 4 2" xfId="15293"/>
    <cellStyle name="Comma 2 3 5 7 5" xfId="9964"/>
    <cellStyle name="Comma 2 3 5 8" xfId="626"/>
    <cellStyle name="Comma 2 3 5 8 2" xfId="3300"/>
    <cellStyle name="Comma 2 3 5 8 2 2" xfId="17925"/>
    <cellStyle name="Comma 2 3 5 8 2 3" xfId="12623"/>
    <cellStyle name="Comma 2 3 5 8 3" xfId="7137"/>
    <cellStyle name="Comma 2 3 5 8 3 2" xfId="15295"/>
    <cellStyle name="Comma 2 3 5 8 4" xfId="9966"/>
    <cellStyle name="Comma 2 3 5 9" xfId="627"/>
    <cellStyle name="Comma 2 3 5 9 2" xfId="3301"/>
    <cellStyle name="Comma 2 3 5 9 2 2" xfId="17926"/>
    <cellStyle name="Comma 2 3 5 9 2 3" xfId="12624"/>
    <cellStyle name="Comma 2 3 5 9 3" xfId="7138"/>
    <cellStyle name="Comma 2 3 5 9 3 2" xfId="15296"/>
    <cellStyle name="Comma 2 3 5 9 4" xfId="9967"/>
    <cellStyle name="Comma 2 3 6" xfId="628"/>
    <cellStyle name="Comma 2 3 6 2" xfId="629"/>
    <cellStyle name="Comma 2 3 6 2 2" xfId="630"/>
    <cellStyle name="Comma 2 3 6 2 2 2" xfId="3304"/>
    <cellStyle name="Comma 2 3 6 2 2 2 2" xfId="17929"/>
    <cellStyle name="Comma 2 3 6 2 2 2 3" xfId="12627"/>
    <cellStyle name="Comma 2 3 6 2 2 3" xfId="7141"/>
    <cellStyle name="Comma 2 3 6 2 2 3 2" xfId="15299"/>
    <cellStyle name="Comma 2 3 6 2 2 4" xfId="9970"/>
    <cellStyle name="Comma 2 3 6 2 3" xfId="3303"/>
    <cellStyle name="Comma 2 3 6 2 3 2" xfId="17928"/>
    <cellStyle name="Comma 2 3 6 2 3 3" xfId="12626"/>
    <cellStyle name="Comma 2 3 6 2 4" xfId="7140"/>
    <cellStyle name="Comma 2 3 6 2 4 2" xfId="15298"/>
    <cellStyle name="Comma 2 3 6 2 5" xfId="9969"/>
    <cellStyle name="Comma 2 3 6 3" xfId="631"/>
    <cellStyle name="Comma 2 3 6 3 2" xfId="3305"/>
    <cellStyle name="Comma 2 3 6 3 2 2" xfId="17930"/>
    <cellStyle name="Comma 2 3 6 3 2 3" xfId="12628"/>
    <cellStyle name="Comma 2 3 6 3 3" xfId="7142"/>
    <cellStyle name="Comma 2 3 6 3 3 2" xfId="15300"/>
    <cellStyle name="Comma 2 3 6 3 4" xfId="9971"/>
    <cellStyle name="Comma 2 3 6 4" xfId="632"/>
    <cellStyle name="Comma 2 3 6 4 2" xfId="3306"/>
    <cellStyle name="Comma 2 3 6 4 2 2" xfId="17931"/>
    <cellStyle name="Comma 2 3 6 4 2 3" xfId="12629"/>
    <cellStyle name="Comma 2 3 6 4 3" xfId="7143"/>
    <cellStyle name="Comma 2 3 6 4 3 2" xfId="15301"/>
    <cellStyle name="Comma 2 3 6 4 4" xfId="9972"/>
    <cellStyle name="Comma 2 3 6 5" xfId="3302"/>
    <cellStyle name="Comma 2 3 6 5 2" xfId="17927"/>
    <cellStyle name="Comma 2 3 6 5 3" xfId="12625"/>
    <cellStyle name="Comma 2 3 6 6" xfId="7139"/>
    <cellStyle name="Comma 2 3 6 6 2" xfId="15297"/>
    <cellStyle name="Comma 2 3 6 7" xfId="9968"/>
    <cellStyle name="Comma 2 3 7" xfId="633"/>
    <cellStyle name="Comma 2 3 7 2" xfId="634"/>
    <cellStyle name="Comma 2 3 7 2 2" xfId="635"/>
    <cellStyle name="Comma 2 3 7 2 2 2" xfId="3309"/>
    <cellStyle name="Comma 2 3 7 2 2 2 2" xfId="17934"/>
    <cellStyle name="Comma 2 3 7 2 2 2 3" xfId="12632"/>
    <cellStyle name="Comma 2 3 7 2 2 3" xfId="7146"/>
    <cellStyle name="Comma 2 3 7 2 2 3 2" xfId="15304"/>
    <cellStyle name="Comma 2 3 7 2 2 4" xfId="9975"/>
    <cellStyle name="Comma 2 3 7 2 3" xfId="3308"/>
    <cellStyle name="Comma 2 3 7 2 3 2" xfId="17933"/>
    <cellStyle name="Comma 2 3 7 2 3 3" xfId="12631"/>
    <cellStyle name="Comma 2 3 7 2 4" xfId="7145"/>
    <cellStyle name="Comma 2 3 7 2 4 2" xfId="15303"/>
    <cellStyle name="Comma 2 3 7 2 5" xfId="9974"/>
    <cellStyle name="Comma 2 3 7 3" xfId="636"/>
    <cellStyle name="Comma 2 3 7 3 2" xfId="3310"/>
    <cellStyle name="Comma 2 3 7 3 2 2" xfId="17935"/>
    <cellStyle name="Comma 2 3 7 3 2 3" xfId="12633"/>
    <cellStyle name="Comma 2 3 7 3 3" xfId="7147"/>
    <cellStyle name="Comma 2 3 7 3 3 2" xfId="15305"/>
    <cellStyle name="Comma 2 3 7 3 4" xfId="9976"/>
    <cellStyle name="Comma 2 3 7 4" xfId="637"/>
    <cellStyle name="Comma 2 3 7 4 2" xfId="3311"/>
    <cellStyle name="Comma 2 3 7 4 2 2" xfId="17936"/>
    <cellStyle name="Comma 2 3 7 4 2 3" xfId="12634"/>
    <cellStyle name="Comma 2 3 7 4 3" xfId="7148"/>
    <cellStyle name="Comma 2 3 7 4 3 2" xfId="15306"/>
    <cellStyle name="Comma 2 3 7 4 4" xfId="9977"/>
    <cellStyle name="Comma 2 3 7 5" xfId="3307"/>
    <cellStyle name="Comma 2 3 7 5 2" xfId="17932"/>
    <cellStyle name="Comma 2 3 7 5 3" xfId="12630"/>
    <cellStyle name="Comma 2 3 7 6" xfId="7144"/>
    <cellStyle name="Comma 2 3 7 6 2" xfId="15302"/>
    <cellStyle name="Comma 2 3 7 7" xfId="9973"/>
    <cellStyle name="Comma 2 3 8" xfId="638"/>
    <cellStyle name="Comma 2 3 8 2" xfId="639"/>
    <cellStyle name="Comma 2 3 8 2 2" xfId="640"/>
    <cellStyle name="Comma 2 3 8 2 2 2" xfId="3314"/>
    <cellStyle name="Comma 2 3 8 2 2 2 2" xfId="17939"/>
    <cellStyle name="Comma 2 3 8 2 2 2 3" xfId="12637"/>
    <cellStyle name="Comma 2 3 8 2 2 3" xfId="7151"/>
    <cellStyle name="Comma 2 3 8 2 2 3 2" xfId="15309"/>
    <cellStyle name="Comma 2 3 8 2 2 4" xfId="9980"/>
    <cellStyle name="Comma 2 3 8 2 3" xfId="3313"/>
    <cellStyle name="Comma 2 3 8 2 3 2" xfId="17938"/>
    <cellStyle name="Comma 2 3 8 2 3 3" xfId="12636"/>
    <cellStyle name="Comma 2 3 8 2 4" xfId="7150"/>
    <cellStyle name="Comma 2 3 8 2 4 2" xfId="15308"/>
    <cellStyle name="Comma 2 3 8 2 5" xfId="9979"/>
    <cellStyle name="Comma 2 3 8 3" xfId="641"/>
    <cellStyle name="Comma 2 3 8 3 2" xfId="3315"/>
    <cellStyle name="Comma 2 3 8 3 2 2" xfId="17940"/>
    <cellStyle name="Comma 2 3 8 3 2 3" xfId="12638"/>
    <cellStyle name="Comma 2 3 8 3 3" xfId="7152"/>
    <cellStyle name="Comma 2 3 8 3 3 2" xfId="15310"/>
    <cellStyle name="Comma 2 3 8 3 4" xfId="9981"/>
    <cellStyle name="Comma 2 3 8 4" xfId="642"/>
    <cellStyle name="Comma 2 3 8 4 2" xfId="3316"/>
    <cellStyle name="Comma 2 3 8 4 2 2" xfId="17941"/>
    <cellStyle name="Comma 2 3 8 4 2 3" xfId="12639"/>
    <cellStyle name="Comma 2 3 8 4 3" xfId="7153"/>
    <cellStyle name="Comma 2 3 8 4 3 2" xfId="15311"/>
    <cellStyle name="Comma 2 3 8 4 4" xfId="9982"/>
    <cellStyle name="Comma 2 3 8 5" xfId="3312"/>
    <cellStyle name="Comma 2 3 8 5 2" xfId="17937"/>
    <cellStyle name="Comma 2 3 8 5 3" xfId="12635"/>
    <cellStyle name="Comma 2 3 8 6" xfId="7149"/>
    <cellStyle name="Comma 2 3 8 6 2" xfId="15307"/>
    <cellStyle name="Comma 2 3 8 7" xfId="9978"/>
    <cellStyle name="Comma 2 3 9" xfId="643"/>
    <cellStyle name="Comma 2 3 9 2" xfId="644"/>
    <cellStyle name="Comma 2 3 9 2 2" xfId="645"/>
    <cellStyle name="Comma 2 3 9 2 2 2" xfId="3319"/>
    <cellStyle name="Comma 2 3 9 2 2 2 2" xfId="17944"/>
    <cellStyle name="Comma 2 3 9 2 2 2 3" xfId="12642"/>
    <cellStyle name="Comma 2 3 9 2 2 3" xfId="7156"/>
    <cellStyle name="Comma 2 3 9 2 2 3 2" xfId="15314"/>
    <cellStyle name="Comma 2 3 9 2 2 4" xfId="9985"/>
    <cellStyle name="Comma 2 3 9 2 3" xfId="3318"/>
    <cellStyle name="Comma 2 3 9 2 3 2" xfId="17943"/>
    <cellStyle name="Comma 2 3 9 2 3 3" xfId="12641"/>
    <cellStyle name="Comma 2 3 9 2 4" xfId="7155"/>
    <cellStyle name="Comma 2 3 9 2 4 2" xfId="15313"/>
    <cellStyle name="Comma 2 3 9 2 5" xfId="9984"/>
    <cellStyle name="Comma 2 3 9 3" xfId="646"/>
    <cellStyle name="Comma 2 3 9 3 2" xfId="3320"/>
    <cellStyle name="Comma 2 3 9 3 2 2" xfId="17945"/>
    <cellStyle name="Comma 2 3 9 3 2 3" xfId="12643"/>
    <cellStyle name="Comma 2 3 9 3 3" xfId="7157"/>
    <cellStyle name="Comma 2 3 9 3 3 2" xfId="15315"/>
    <cellStyle name="Comma 2 3 9 3 4" xfId="9986"/>
    <cellStyle name="Comma 2 3 9 4" xfId="647"/>
    <cellStyle name="Comma 2 3 9 4 2" xfId="3321"/>
    <cellStyle name="Comma 2 3 9 4 2 2" xfId="17946"/>
    <cellStyle name="Comma 2 3 9 4 2 3" xfId="12644"/>
    <cellStyle name="Comma 2 3 9 4 3" xfId="7158"/>
    <cellStyle name="Comma 2 3 9 4 3 2" xfId="15316"/>
    <cellStyle name="Comma 2 3 9 4 4" xfId="9987"/>
    <cellStyle name="Comma 2 3 9 5" xfId="3317"/>
    <cellStyle name="Comma 2 3 9 5 2" xfId="17942"/>
    <cellStyle name="Comma 2 3 9 5 3" xfId="12640"/>
    <cellStyle name="Comma 2 3 9 6" xfId="7154"/>
    <cellStyle name="Comma 2 3 9 6 2" xfId="15312"/>
    <cellStyle name="Comma 2 3 9 7" xfId="9983"/>
    <cellStyle name="Comma 2 4" xfId="57"/>
    <cellStyle name="Comma 2 4 10" xfId="649"/>
    <cellStyle name="Comma 2 4 10 2" xfId="650"/>
    <cellStyle name="Comma 2 4 10 2 2" xfId="3324"/>
    <cellStyle name="Comma 2 4 10 2 2 2" xfId="17949"/>
    <cellStyle name="Comma 2 4 10 2 2 3" xfId="12647"/>
    <cellStyle name="Comma 2 4 10 2 3" xfId="7161"/>
    <cellStyle name="Comma 2 4 10 2 3 2" xfId="15319"/>
    <cellStyle name="Comma 2 4 10 2 4" xfId="9990"/>
    <cellStyle name="Comma 2 4 10 3" xfId="651"/>
    <cellStyle name="Comma 2 4 10 3 2" xfId="3325"/>
    <cellStyle name="Comma 2 4 10 3 2 2" xfId="17950"/>
    <cellStyle name="Comma 2 4 10 3 2 3" xfId="12648"/>
    <cellStyle name="Comma 2 4 10 3 3" xfId="7162"/>
    <cellStyle name="Comma 2 4 10 3 3 2" xfId="15320"/>
    <cellStyle name="Comma 2 4 10 3 4" xfId="9991"/>
    <cellStyle name="Comma 2 4 10 4" xfId="3323"/>
    <cellStyle name="Comma 2 4 10 4 2" xfId="17948"/>
    <cellStyle name="Comma 2 4 10 4 3" xfId="12646"/>
    <cellStyle name="Comma 2 4 10 5" xfId="7160"/>
    <cellStyle name="Comma 2 4 10 5 2" xfId="15318"/>
    <cellStyle name="Comma 2 4 10 6" xfId="9989"/>
    <cellStyle name="Comma 2 4 11" xfId="652"/>
    <cellStyle name="Comma 2 4 11 2" xfId="653"/>
    <cellStyle name="Comma 2 4 11 2 2" xfId="3327"/>
    <cellStyle name="Comma 2 4 11 2 2 2" xfId="17952"/>
    <cellStyle name="Comma 2 4 11 2 2 3" xfId="12650"/>
    <cellStyle name="Comma 2 4 11 2 3" xfId="7164"/>
    <cellStyle name="Comma 2 4 11 2 3 2" xfId="15322"/>
    <cellStyle name="Comma 2 4 11 2 4" xfId="9993"/>
    <cellStyle name="Comma 2 4 11 3" xfId="3326"/>
    <cellStyle name="Comma 2 4 11 3 2" xfId="17951"/>
    <cellStyle name="Comma 2 4 11 3 3" xfId="12649"/>
    <cellStyle name="Comma 2 4 11 4" xfId="7163"/>
    <cellStyle name="Comma 2 4 11 4 2" xfId="15321"/>
    <cellStyle name="Comma 2 4 11 5" xfId="9992"/>
    <cellStyle name="Comma 2 4 12" xfId="654"/>
    <cellStyle name="Comma 2 4 12 2" xfId="3328"/>
    <cellStyle name="Comma 2 4 12 2 2" xfId="17953"/>
    <cellStyle name="Comma 2 4 12 2 3" xfId="12651"/>
    <cellStyle name="Comma 2 4 12 3" xfId="7165"/>
    <cellStyle name="Comma 2 4 12 3 2" xfId="15323"/>
    <cellStyle name="Comma 2 4 12 4" xfId="9994"/>
    <cellStyle name="Comma 2 4 13" xfId="655"/>
    <cellStyle name="Comma 2 4 13 2" xfId="3329"/>
    <cellStyle name="Comma 2 4 13 2 2" xfId="17954"/>
    <cellStyle name="Comma 2 4 13 2 3" xfId="12652"/>
    <cellStyle name="Comma 2 4 13 3" xfId="7166"/>
    <cellStyle name="Comma 2 4 13 3 2" xfId="15324"/>
    <cellStyle name="Comma 2 4 13 4" xfId="9995"/>
    <cellStyle name="Comma 2 4 14" xfId="2575"/>
    <cellStyle name="Comma 2 4 14 2" xfId="5209"/>
    <cellStyle name="Comma 2 4 14 2 2" xfId="19834"/>
    <cellStyle name="Comma 2 4 14 2 3" xfId="14544"/>
    <cellStyle name="Comma 2 4 14 3" xfId="9046"/>
    <cellStyle name="Comma 2 4 14 3 2" xfId="17204"/>
    <cellStyle name="Comma 2 4 14 4" xfId="11877"/>
    <cellStyle name="Comma 2 4 15" xfId="2635"/>
    <cellStyle name="Comma 2 4 15 2" xfId="5263"/>
    <cellStyle name="Comma 2 4 15 2 2" xfId="19888"/>
    <cellStyle name="Comma 2 4 15 2 3" xfId="14604"/>
    <cellStyle name="Comma 2 4 15 3" xfId="9100"/>
    <cellStyle name="Comma 2 4 15 3 2" xfId="17258"/>
    <cellStyle name="Comma 2 4 15 4" xfId="11932"/>
    <cellStyle name="Comma 2 4 16" xfId="648"/>
    <cellStyle name="Comma 2 4 16 2" xfId="3322"/>
    <cellStyle name="Comma 2 4 16 2 2" xfId="17947"/>
    <cellStyle name="Comma 2 4 16 2 3" xfId="12645"/>
    <cellStyle name="Comma 2 4 16 3" xfId="7159"/>
    <cellStyle name="Comma 2 4 16 3 2" xfId="15317"/>
    <cellStyle name="Comma 2 4 16 4" xfId="9988"/>
    <cellStyle name="Comma 2 4 17" xfId="6447"/>
    <cellStyle name="Comma 2 4 17 2" xfId="17369"/>
    <cellStyle name="Comma 2 4 17 3" xfId="12064"/>
    <cellStyle name="Comma 2 4 18" xfId="6555"/>
    <cellStyle name="Comma 2 4 18 2" xfId="14738"/>
    <cellStyle name="Comma 2 4 19" xfId="2744"/>
    <cellStyle name="Comma 2 4 2" xfId="70"/>
    <cellStyle name="Comma 2 4 2 10" xfId="657"/>
    <cellStyle name="Comma 2 4 2 10 2" xfId="3331"/>
    <cellStyle name="Comma 2 4 2 10 2 2" xfId="17956"/>
    <cellStyle name="Comma 2 4 2 10 2 3" xfId="12654"/>
    <cellStyle name="Comma 2 4 2 10 3" xfId="7168"/>
    <cellStyle name="Comma 2 4 2 10 3 2" xfId="15326"/>
    <cellStyle name="Comma 2 4 2 10 4" xfId="9997"/>
    <cellStyle name="Comma 2 4 2 11" xfId="2588"/>
    <cellStyle name="Comma 2 4 2 11 2" xfId="5222"/>
    <cellStyle name="Comma 2 4 2 11 2 2" xfId="19847"/>
    <cellStyle name="Comma 2 4 2 11 2 3" xfId="14557"/>
    <cellStyle name="Comma 2 4 2 11 3" xfId="9059"/>
    <cellStyle name="Comma 2 4 2 11 3 2" xfId="17217"/>
    <cellStyle name="Comma 2 4 2 11 4" xfId="11890"/>
    <cellStyle name="Comma 2 4 2 12" xfId="2648"/>
    <cellStyle name="Comma 2 4 2 12 2" xfId="5276"/>
    <cellStyle name="Comma 2 4 2 12 2 2" xfId="19901"/>
    <cellStyle name="Comma 2 4 2 12 2 3" xfId="14617"/>
    <cellStyle name="Comma 2 4 2 12 3" xfId="9113"/>
    <cellStyle name="Comma 2 4 2 12 3 2" xfId="17271"/>
    <cellStyle name="Comma 2 4 2 12 4" xfId="11945"/>
    <cellStyle name="Comma 2 4 2 13" xfId="656"/>
    <cellStyle name="Comma 2 4 2 13 2" xfId="3330"/>
    <cellStyle name="Comma 2 4 2 13 2 2" xfId="17955"/>
    <cellStyle name="Comma 2 4 2 13 2 3" xfId="12653"/>
    <cellStyle name="Comma 2 4 2 13 3" xfId="7167"/>
    <cellStyle name="Comma 2 4 2 13 3 2" xfId="15325"/>
    <cellStyle name="Comma 2 4 2 13 4" xfId="9996"/>
    <cellStyle name="Comma 2 4 2 14" xfId="6448"/>
    <cellStyle name="Comma 2 4 2 14 2" xfId="17382"/>
    <cellStyle name="Comma 2 4 2 14 3" xfId="12077"/>
    <cellStyle name="Comma 2 4 2 15" xfId="6556"/>
    <cellStyle name="Comma 2 4 2 15 2" xfId="14751"/>
    <cellStyle name="Comma 2 4 2 16" xfId="2757"/>
    <cellStyle name="Comma 2 4 2 17" xfId="6594"/>
    <cellStyle name="Comma 2 4 2 18" xfId="9423"/>
    <cellStyle name="Comma 2 4 2 2" xfId="99"/>
    <cellStyle name="Comma 2 4 2 2 10" xfId="2616"/>
    <cellStyle name="Comma 2 4 2 2 10 2" xfId="5249"/>
    <cellStyle name="Comma 2 4 2 2 10 2 2" xfId="19874"/>
    <cellStyle name="Comma 2 4 2 2 10 2 3" xfId="14585"/>
    <cellStyle name="Comma 2 4 2 2 10 3" xfId="9086"/>
    <cellStyle name="Comma 2 4 2 2 10 3 2" xfId="17244"/>
    <cellStyle name="Comma 2 4 2 2 10 4" xfId="11917"/>
    <cellStyle name="Comma 2 4 2 2 11" xfId="2675"/>
    <cellStyle name="Comma 2 4 2 2 11 2" xfId="5303"/>
    <cellStyle name="Comma 2 4 2 2 11 2 2" xfId="19928"/>
    <cellStyle name="Comma 2 4 2 2 11 2 3" xfId="14644"/>
    <cellStyle name="Comma 2 4 2 2 11 3" xfId="9140"/>
    <cellStyle name="Comma 2 4 2 2 11 3 2" xfId="17298"/>
    <cellStyle name="Comma 2 4 2 2 11 4" xfId="11972"/>
    <cellStyle name="Comma 2 4 2 2 12" xfId="658"/>
    <cellStyle name="Comma 2 4 2 2 12 2" xfId="3332"/>
    <cellStyle name="Comma 2 4 2 2 12 2 2" xfId="17957"/>
    <cellStyle name="Comma 2 4 2 2 12 2 3" xfId="12655"/>
    <cellStyle name="Comma 2 4 2 2 12 3" xfId="7169"/>
    <cellStyle name="Comma 2 4 2 2 12 3 2" xfId="15327"/>
    <cellStyle name="Comma 2 4 2 2 12 4" xfId="9998"/>
    <cellStyle name="Comma 2 4 2 2 13" xfId="6477"/>
    <cellStyle name="Comma 2 4 2 2 13 2" xfId="17409"/>
    <cellStyle name="Comma 2 4 2 2 13 3" xfId="12106"/>
    <cellStyle name="Comma 2 4 2 2 14" xfId="2784"/>
    <cellStyle name="Comma 2 4 2 2 14 2" xfId="14779"/>
    <cellStyle name="Comma 2 4 2 2 15" xfId="6621"/>
    <cellStyle name="Comma 2 4 2 2 16" xfId="9450"/>
    <cellStyle name="Comma 2 4 2 2 2" xfId="153"/>
    <cellStyle name="Comma 2 4 2 2 2 10" xfId="9504"/>
    <cellStyle name="Comma 2 4 2 2 2 2" xfId="660"/>
    <cellStyle name="Comma 2 4 2 2 2 2 2" xfId="661"/>
    <cellStyle name="Comma 2 4 2 2 2 2 2 2" xfId="3335"/>
    <cellStyle name="Comma 2 4 2 2 2 2 2 2 2" xfId="17960"/>
    <cellStyle name="Comma 2 4 2 2 2 2 2 2 3" xfId="12658"/>
    <cellStyle name="Comma 2 4 2 2 2 2 2 3" xfId="7172"/>
    <cellStyle name="Comma 2 4 2 2 2 2 2 3 2" xfId="15330"/>
    <cellStyle name="Comma 2 4 2 2 2 2 2 4" xfId="10001"/>
    <cellStyle name="Comma 2 4 2 2 2 2 3" xfId="3334"/>
    <cellStyle name="Comma 2 4 2 2 2 2 3 2" xfId="17959"/>
    <cellStyle name="Comma 2 4 2 2 2 2 3 3" xfId="12657"/>
    <cellStyle name="Comma 2 4 2 2 2 2 4" xfId="7171"/>
    <cellStyle name="Comma 2 4 2 2 2 2 4 2" xfId="15329"/>
    <cellStyle name="Comma 2 4 2 2 2 2 5" xfId="10000"/>
    <cellStyle name="Comma 2 4 2 2 2 3" xfId="662"/>
    <cellStyle name="Comma 2 4 2 2 2 3 2" xfId="3336"/>
    <cellStyle name="Comma 2 4 2 2 2 3 2 2" xfId="17961"/>
    <cellStyle name="Comma 2 4 2 2 2 3 2 3" xfId="12659"/>
    <cellStyle name="Comma 2 4 2 2 2 3 3" xfId="7173"/>
    <cellStyle name="Comma 2 4 2 2 2 3 3 2" xfId="15331"/>
    <cellStyle name="Comma 2 4 2 2 2 3 4" xfId="10002"/>
    <cellStyle name="Comma 2 4 2 2 2 4" xfId="663"/>
    <cellStyle name="Comma 2 4 2 2 2 4 2" xfId="3337"/>
    <cellStyle name="Comma 2 4 2 2 2 4 2 2" xfId="17962"/>
    <cellStyle name="Comma 2 4 2 2 2 4 2 3" xfId="12660"/>
    <cellStyle name="Comma 2 4 2 2 2 4 3" xfId="7174"/>
    <cellStyle name="Comma 2 4 2 2 2 4 3 2" xfId="15332"/>
    <cellStyle name="Comma 2 4 2 2 2 4 4" xfId="10003"/>
    <cellStyle name="Comma 2 4 2 2 2 5" xfId="2729"/>
    <cellStyle name="Comma 2 4 2 2 2 5 2" xfId="5357"/>
    <cellStyle name="Comma 2 4 2 2 2 5 2 2" xfId="19982"/>
    <cellStyle name="Comma 2 4 2 2 2 5 2 3" xfId="14698"/>
    <cellStyle name="Comma 2 4 2 2 2 5 3" xfId="9194"/>
    <cellStyle name="Comma 2 4 2 2 2 5 3 2" xfId="17352"/>
    <cellStyle name="Comma 2 4 2 2 2 5 4" xfId="12026"/>
    <cellStyle name="Comma 2 4 2 2 2 6" xfId="659"/>
    <cellStyle name="Comma 2 4 2 2 2 6 2" xfId="3333"/>
    <cellStyle name="Comma 2 4 2 2 2 6 2 2" xfId="17958"/>
    <cellStyle name="Comma 2 4 2 2 2 6 2 3" xfId="12656"/>
    <cellStyle name="Comma 2 4 2 2 2 6 3" xfId="7170"/>
    <cellStyle name="Comma 2 4 2 2 2 6 3 2" xfId="15328"/>
    <cellStyle name="Comma 2 4 2 2 2 6 4" xfId="9999"/>
    <cellStyle name="Comma 2 4 2 2 2 7" xfId="6529"/>
    <cellStyle name="Comma 2 4 2 2 2 7 2" xfId="17463"/>
    <cellStyle name="Comma 2 4 2 2 2 7 3" xfId="12160"/>
    <cellStyle name="Comma 2 4 2 2 2 8" xfId="2838"/>
    <cellStyle name="Comma 2 4 2 2 2 8 2" xfId="14833"/>
    <cellStyle name="Comma 2 4 2 2 2 9" xfId="6675"/>
    <cellStyle name="Comma 2 4 2 2 3" xfId="664"/>
    <cellStyle name="Comma 2 4 2 2 3 2" xfId="665"/>
    <cellStyle name="Comma 2 4 2 2 3 2 2" xfId="666"/>
    <cellStyle name="Comma 2 4 2 2 3 2 2 2" xfId="3340"/>
    <cellStyle name="Comma 2 4 2 2 3 2 2 2 2" xfId="17965"/>
    <cellStyle name="Comma 2 4 2 2 3 2 2 2 3" xfId="12663"/>
    <cellStyle name="Comma 2 4 2 2 3 2 2 3" xfId="7177"/>
    <cellStyle name="Comma 2 4 2 2 3 2 2 3 2" xfId="15335"/>
    <cellStyle name="Comma 2 4 2 2 3 2 2 4" xfId="10006"/>
    <cellStyle name="Comma 2 4 2 2 3 2 3" xfId="3339"/>
    <cellStyle name="Comma 2 4 2 2 3 2 3 2" xfId="17964"/>
    <cellStyle name="Comma 2 4 2 2 3 2 3 3" xfId="12662"/>
    <cellStyle name="Comma 2 4 2 2 3 2 4" xfId="7176"/>
    <cellStyle name="Comma 2 4 2 2 3 2 4 2" xfId="15334"/>
    <cellStyle name="Comma 2 4 2 2 3 2 5" xfId="10005"/>
    <cellStyle name="Comma 2 4 2 2 3 3" xfId="667"/>
    <cellStyle name="Comma 2 4 2 2 3 3 2" xfId="3341"/>
    <cellStyle name="Comma 2 4 2 2 3 3 2 2" xfId="17966"/>
    <cellStyle name="Comma 2 4 2 2 3 3 2 3" xfId="12664"/>
    <cellStyle name="Comma 2 4 2 2 3 3 3" xfId="7178"/>
    <cellStyle name="Comma 2 4 2 2 3 3 3 2" xfId="15336"/>
    <cellStyle name="Comma 2 4 2 2 3 3 4" xfId="10007"/>
    <cellStyle name="Comma 2 4 2 2 3 4" xfId="668"/>
    <cellStyle name="Comma 2 4 2 2 3 4 2" xfId="3342"/>
    <cellStyle name="Comma 2 4 2 2 3 4 2 2" xfId="17967"/>
    <cellStyle name="Comma 2 4 2 2 3 4 2 3" xfId="12665"/>
    <cellStyle name="Comma 2 4 2 2 3 4 3" xfId="7179"/>
    <cellStyle name="Comma 2 4 2 2 3 4 3 2" xfId="15337"/>
    <cellStyle name="Comma 2 4 2 2 3 4 4" xfId="10008"/>
    <cellStyle name="Comma 2 4 2 2 3 5" xfId="3338"/>
    <cellStyle name="Comma 2 4 2 2 3 5 2" xfId="17963"/>
    <cellStyle name="Comma 2 4 2 2 3 5 3" xfId="12661"/>
    <cellStyle name="Comma 2 4 2 2 3 6" xfId="7175"/>
    <cellStyle name="Comma 2 4 2 2 3 6 2" xfId="15333"/>
    <cellStyle name="Comma 2 4 2 2 3 7" xfId="10004"/>
    <cellStyle name="Comma 2 4 2 2 4" xfId="669"/>
    <cellStyle name="Comma 2 4 2 2 4 2" xfId="670"/>
    <cellStyle name="Comma 2 4 2 2 4 2 2" xfId="671"/>
    <cellStyle name="Comma 2 4 2 2 4 2 2 2" xfId="3345"/>
    <cellStyle name="Comma 2 4 2 2 4 2 2 2 2" xfId="17970"/>
    <cellStyle name="Comma 2 4 2 2 4 2 2 2 3" xfId="12668"/>
    <cellStyle name="Comma 2 4 2 2 4 2 2 3" xfId="7182"/>
    <cellStyle name="Comma 2 4 2 2 4 2 2 3 2" xfId="15340"/>
    <cellStyle name="Comma 2 4 2 2 4 2 2 4" xfId="10011"/>
    <cellStyle name="Comma 2 4 2 2 4 2 3" xfId="3344"/>
    <cellStyle name="Comma 2 4 2 2 4 2 3 2" xfId="17969"/>
    <cellStyle name="Comma 2 4 2 2 4 2 3 3" xfId="12667"/>
    <cellStyle name="Comma 2 4 2 2 4 2 4" xfId="7181"/>
    <cellStyle name="Comma 2 4 2 2 4 2 4 2" xfId="15339"/>
    <cellStyle name="Comma 2 4 2 2 4 2 5" xfId="10010"/>
    <cellStyle name="Comma 2 4 2 2 4 3" xfId="672"/>
    <cellStyle name="Comma 2 4 2 2 4 3 2" xfId="3346"/>
    <cellStyle name="Comma 2 4 2 2 4 3 2 2" xfId="17971"/>
    <cellStyle name="Comma 2 4 2 2 4 3 2 3" xfId="12669"/>
    <cellStyle name="Comma 2 4 2 2 4 3 3" xfId="7183"/>
    <cellStyle name="Comma 2 4 2 2 4 3 3 2" xfId="15341"/>
    <cellStyle name="Comma 2 4 2 2 4 3 4" xfId="10012"/>
    <cellStyle name="Comma 2 4 2 2 4 4" xfId="673"/>
    <cellStyle name="Comma 2 4 2 2 4 4 2" xfId="3347"/>
    <cellStyle name="Comma 2 4 2 2 4 4 2 2" xfId="17972"/>
    <cellStyle name="Comma 2 4 2 2 4 4 2 3" xfId="12670"/>
    <cellStyle name="Comma 2 4 2 2 4 4 3" xfId="7184"/>
    <cellStyle name="Comma 2 4 2 2 4 4 3 2" xfId="15342"/>
    <cellStyle name="Comma 2 4 2 2 4 4 4" xfId="10013"/>
    <cellStyle name="Comma 2 4 2 2 4 5" xfId="3343"/>
    <cellStyle name="Comma 2 4 2 2 4 5 2" xfId="17968"/>
    <cellStyle name="Comma 2 4 2 2 4 5 3" xfId="12666"/>
    <cellStyle name="Comma 2 4 2 2 4 6" xfId="7180"/>
    <cellStyle name="Comma 2 4 2 2 4 6 2" xfId="15338"/>
    <cellStyle name="Comma 2 4 2 2 4 7" xfId="10009"/>
    <cellStyle name="Comma 2 4 2 2 5" xfId="674"/>
    <cellStyle name="Comma 2 4 2 2 5 2" xfId="675"/>
    <cellStyle name="Comma 2 4 2 2 5 2 2" xfId="676"/>
    <cellStyle name="Comma 2 4 2 2 5 2 2 2" xfId="3350"/>
    <cellStyle name="Comma 2 4 2 2 5 2 2 2 2" xfId="17975"/>
    <cellStyle name="Comma 2 4 2 2 5 2 2 2 3" xfId="12673"/>
    <cellStyle name="Comma 2 4 2 2 5 2 2 3" xfId="7187"/>
    <cellStyle name="Comma 2 4 2 2 5 2 2 3 2" xfId="15345"/>
    <cellStyle name="Comma 2 4 2 2 5 2 2 4" xfId="10016"/>
    <cellStyle name="Comma 2 4 2 2 5 2 3" xfId="3349"/>
    <cellStyle name="Comma 2 4 2 2 5 2 3 2" xfId="17974"/>
    <cellStyle name="Comma 2 4 2 2 5 2 3 3" xfId="12672"/>
    <cellStyle name="Comma 2 4 2 2 5 2 4" xfId="7186"/>
    <cellStyle name="Comma 2 4 2 2 5 2 4 2" xfId="15344"/>
    <cellStyle name="Comma 2 4 2 2 5 2 5" xfId="10015"/>
    <cellStyle name="Comma 2 4 2 2 5 3" xfId="677"/>
    <cellStyle name="Comma 2 4 2 2 5 3 2" xfId="3351"/>
    <cellStyle name="Comma 2 4 2 2 5 3 2 2" xfId="17976"/>
    <cellStyle name="Comma 2 4 2 2 5 3 2 3" xfId="12674"/>
    <cellStyle name="Comma 2 4 2 2 5 3 3" xfId="7188"/>
    <cellStyle name="Comma 2 4 2 2 5 3 3 2" xfId="15346"/>
    <cellStyle name="Comma 2 4 2 2 5 3 4" xfId="10017"/>
    <cellStyle name="Comma 2 4 2 2 5 4" xfId="678"/>
    <cellStyle name="Comma 2 4 2 2 5 4 2" xfId="3352"/>
    <cellStyle name="Comma 2 4 2 2 5 4 2 2" xfId="17977"/>
    <cellStyle name="Comma 2 4 2 2 5 4 2 3" xfId="12675"/>
    <cellStyle name="Comma 2 4 2 2 5 4 3" xfId="7189"/>
    <cellStyle name="Comma 2 4 2 2 5 4 3 2" xfId="15347"/>
    <cellStyle name="Comma 2 4 2 2 5 4 4" xfId="10018"/>
    <cellStyle name="Comma 2 4 2 2 5 5" xfId="3348"/>
    <cellStyle name="Comma 2 4 2 2 5 5 2" xfId="17973"/>
    <cellStyle name="Comma 2 4 2 2 5 5 3" xfId="12671"/>
    <cellStyle name="Comma 2 4 2 2 5 6" xfId="7185"/>
    <cellStyle name="Comma 2 4 2 2 5 6 2" xfId="15343"/>
    <cellStyle name="Comma 2 4 2 2 5 7" xfId="10014"/>
    <cellStyle name="Comma 2 4 2 2 6" xfId="679"/>
    <cellStyle name="Comma 2 4 2 2 6 2" xfId="680"/>
    <cellStyle name="Comma 2 4 2 2 6 2 2" xfId="3354"/>
    <cellStyle name="Comma 2 4 2 2 6 2 2 2" xfId="17979"/>
    <cellStyle name="Comma 2 4 2 2 6 2 2 3" xfId="12677"/>
    <cellStyle name="Comma 2 4 2 2 6 2 3" xfId="7191"/>
    <cellStyle name="Comma 2 4 2 2 6 2 3 2" xfId="15349"/>
    <cellStyle name="Comma 2 4 2 2 6 2 4" xfId="10020"/>
    <cellStyle name="Comma 2 4 2 2 6 3" xfId="681"/>
    <cellStyle name="Comma 2 4 2 2 6 3 2" xfId="3355"/>
    <cellStyle name="Comma 2 4 2 2 6 3 2 2" xfId="17980"/>
    <cellStyle name="Comma 2 4 2 2 6 3 2 3" xfId="12678"/>
    <cellStyle name="Comma 2 4 2 2 6 3 3" xfId="7192"/>
    <cellStyle name="Comma 2 4 2 2 6 3 3 2" xfId="15350"/>
    <cellStyle name="Comma 2 4 2 2 6 3 4" xfId="10021"/>
    <cellStyle name="Comma 2 4 2 2 6 4" xfId="3353"/>
    <cellStyle name="Comma 2 4 2 2 6 4 2" xfId="17978"/>
    <cellStyle name="Comma 2 4 2 2 6 4 3" xfId="12676"/>
    <cellStyle name="Comma 2 4 2 2 6 5" xfId="7190"/>
    <cellStyle name="Comma 2 4 2 2 6 5 2" xfId="15348"/>
    <cellStyle name="Comma 2 4 2 2 6 6" xfId="10019"/>
    <cellStyle name="Comma 2 4 2 2 7" xfId="682"/>
    <cellStyle name="Comma 2 4 2 2 7 2" xfId="683"/>
    <cellStyle name="Comma 2 4 2 2 7 2 2" xfId="3357"/>
    <cellStyle name="Comma 2 4 2 2 7 2 2 2" xfId="17982"/>
    <cellStyle name="Comma 2 4 2 2 7 2 2 3" xfId="12680"/>
    <cellStyle name="Comma 2 4 2 2 7 2 3" xfId="7194"/>
    <cellStyle name="Comma 2 4 2 2 7 2 3 2" xfId="15352"/>
    <cellStyle name="Comma 2 4 2 2 7 2 4" xfId="10023"/>
    <cellStyle name="Comma 2 4 2 2 7 3" xfId="3356"/>
    <cellStyle name="Comma 2 4 2 2 7 3 2" xfId="17981"/>
    <cellStyle name="Comma 2 4 2 2 7 3 3" xfId="12679"/>
    <cellStyle name="Comma 2 4 2 2 7 4" xfId="7193"/>
    <cellStyle name="Comma 2 4 2 2 7 4 2" xfId="15351"/>
    <cellStyle name="Comma 2 4 2 2 7 5" xfId="10022"/>
    <cellStyle name="Comma 2 4 2 2 8" xfId="684"/>
    <cellStyle name="Comma 2 4 2 2 8 2" xfId="3358"/>
    <cellStyle name="Comma 2 4 2 2 8 2 2" xfId="17983"/>
    <cellStyle name="Comma 2 4 2 2 8 2 3" xfId="12681"/>
    <cellStyle name="Comma 2 4 2 2 8 3" xfId="7195"/>
    <cellStyle name="Comma 2 4 2 2 8 3 2" xfId="15353"/>
    <cellStyle name="Comma 2 4 2 2 8 4" xfId="10024"/>
    <cellStyle name="Comma 2 4 2 2 9" xfId="685"/>
    <cellStyle name="Comma 2 4 2 2 9 2" xfId="3359"/>
    <cellStyle name="Comma 2 4 2 2 9 2 2" xfId="17984"/>
    <cellStyle name="Comma 2 4 2 2 9 2 3" xfId="12682"/>
    <cellStyle name="Comma 2 4 2 2 9 3" xfId="7196"/>
    <cellStyle name="Comma 2 4 2 2 9 3 2" xfId="15354"/>
    <cellStyle name="Comma 2 4 2 2 9 4" xfId="10025"/>
    <cellStyle name="Comma 2 4 2 3" xfId="126"/>
    <cellStyle name="Comma 2 4 2 3 10" xfId="9477"/>
    <cellStyle name="Comma 2 4 2 3 2" xfId="687"/>
    <cellStyle name="Comma 2 4 2 3 2 2" xfId="688"/>
    <cellStyle name="Comma 2 4 2 3 2 2 2" xfId="3362"/>
    <cellStyle name="Comma 2 4 2 3 2 2 2 2" xfId="17987"/>
    <cellStyle name="Comma 2 4 2 3 2 2 2 3" xfId="12685"/>
    <cellStyle name="Comma 2 4 2 3 2 2 3" xfId="7199"/>
    <cellStyle name="Comma 2 4 2 3 2 2 3 2" xfId="15357"/>
    <cellStyle name="Comma 2 4 2 3 2 2 4" xfId="10028"/>
    <cellStyle name="Comma 2 4 2 3 2 3" xfId="3361"/>
    <cellStyle name="Comma 2 4 2 3 2 3 2" xfId="17986"/>
    <cellStyle name="Comma 2 4 2 3 2 3 3" xfId="12684"/>
    <cellStyle name="Comma 2 4 2 3 2 4" xfId="7198"/>
    <cellStyle name="Comma 2 4 2 3 2 4 2" xfId="15356"/>
    <cellStyle name="Comma 2 4 2 3 2 5" xfId="10027"/>
    <cellStyle name="Comma 2 4 2 3 3" xfId="689"/>
    <cellStyle name="Comma 2 4 2 3 3 2" xfId="3363"/>
    <cellStyle name="Comma 2 4 2 3 3 2 2" xfId="17988"/>
    <cellStyle name="Comma 2 4 2 3 3 2 3" xfId="12686"/>
    <cellStyle name="Comma 2 4 2 3 3 3" xfId="7200"/>
    <cellStyle name="Comma 2 4 2 3 3 3 2" xfId="15358"/>
    <cellStyle name="Comma 2 4 2 3 3 4" xfId="10029"/>
    <cellStyle name="Comma 2 4 2 3 4" xfId="690"/>
    <cellStyle name="Comma 2 4 2 3 4 2" xfId="3364"/>
    <cellStyle name="Comma 2 4 2 3 4 2 2" xfId="17989"/>
    <cellStyle name="Comma 2 4 2 3 4 2 3" xfId="12687"/>
    <cellStyle name="Comma 2 4 2 3 4 3" xfId="7201"/>
    <cellStyle name="Comma 2 4 2 3 4 3 2" xfId="15359"/>
    <cellStyle name="Comma 2 4 2 3 4 4" xfId="10030"/>
    <cellStyle name="Comma 2 4 2 3 5" xfId="2702"/>
    <cellStyle name="Comma 2 4 2 3 5 2" xfId="5330"/>
    <cellStyle name="Comma 2 4 2 3 5 2 2" xfId="19955"/>
    <cellStyle name="Comma 2 4 2 3 5 2 3" xfId="14671"/>
    <cellStyle name="Comma 2 4 2 3 5 3" xfId="9167"/>
    <cellStyle name="Comma 2 4 2 3 5 3 2" xfId="17325"/>
    <cellStyle name="Comma 2 4 2 3 5 4" xfId="11999"/>
    <cellStyle name="Comma 2 4 2 3 6" xfId="686"/>
    <cellStyle name="Comma 2 4 2 3 6 2" xfId="3360"/>
    <cellStyle name="Comma 2 4 2 3 6 2 2" xfId="17985"/>
    <cellStyle name="Comma 2 4 2 3 6 2 3" xfId="12683"/>
    <cellStyle name="Comma 2 4 2 3 6 3" xfId="7197"/>
    <cellStyle name="Comma 2 4 2 3 6 3 2" xfId="15355"/>
    <cellStyle name="Comma 2 4 2 3 6 4" xfId="10026"/>
    <cellStyle name="Comma 2 4 2 3 7" xfId="6503"/>
    <cellStyle name="Comma 2 4 2 3 7 2" xfId="17436"/>
    <cellStyle name="Comma 2 4 2 3 7 3" xfId="12133"/>
    <cellStyle name="Comma 2 4 2 3 8" xfId="2811"/>
    <cellStyle name="Comma 2 4 2 3 8 2" xfId="14806"/>
    <cellStyle name="Comma 2 4 2 3 9" xfId="6648"/>
    <cellStyle name="Comma 2 4 2 4" xfId="691"/>
    <cellStyle name="Comma 2 4 2 4 2" xfId="692"/>
    <cellStyle name="Comma 2 4 2 4 2 2" xfId="693"/>
    <cellStyle name="Comma 2 4 2 4 2 2 2" xfId="3367"/>
    <cellStyle name="Comma 2 4 2 4 2 2 2 2" xfId="17992"/>
    <cellStyle name="Comma 2 4 2 4 2 2 2 3" xfId="12690"/>
    <cellStyle name="Comma 2 4 2 4 2 2 3" xfId="7204"/>
    <cellStyle name="Comma 2 4 2 4 2 2 3 2" xfId="15362"/>
    <cellStyle name="Comma 2 4 2 4 2 2 4" xfId="10033"/>
    <cellStyle name="Comma 2 4 2 4 2 3" xfId="3366"/>
    <cellStyle name="Comma 2 4 2 4 2 3 2" xfId="17991"/>
    <cellStyle name="Comma 2 4 2 4 2 3 3" xfId="12689"/>
    <cellStyle name="Comma 2 4 2 4 2 4" xfId="7203"/>
    <cellStyle name="Comma 2 4 2 4 2 4 2" xfId="15361"/>
    <cellStyle name="Comma 2 4 2 4 2 5" xfId="10032"/>
    <cellStyle name="Comma 2 4 2 4 3" xfId="694"/>
    <cellStyle name="Comma 2 4 2 4 3 2" xfId="3368"/>
    <cellStyle name="Comma 2 4 2 4 3 2 2" xfId="17993"/>
    <cellStyle name="Comma 2 4 2 4 3 2 3" xfId="12691"/>
    <cellStyle name="Comma 2 4 2 4 3 3" xfId="7205"/>
    <cellStyle name="Comma 2 4 2 4 3 3 2" xfId="15363"/>
    <cellStyle name="Comma 2 4 2 4 3 4" xfId="10034"/>
    <cellStyle name="Comma 2 4 2 4 4" xfId="695"/>
    <cellStyle name="Comma 2 4 2 4 4 2" xfId="3369"/>
    <cellStyle name="Comma 2 4 2 4 4 2 2" xfId="17994"/>
    <cellStyle name="Comma 2 4 2 4 4 2 3" xfId="12692"/>
    <cellStyle name="Comma 2 4 2 4 4 3" xfId="7206"/>
    <cellStyle name="Comma 2 4 2 4 4 3 2" xfId="15364"/>
    <cellStyle name="Comma 2 4 2 4 4 4" xfId="10035"/>
    <cellStyle name="Comma 2 4 2 4 5" xfId="3365"/>
    <cellStyle name="Comma 2 4 2 4 5 2" xfId="17990"/>
    <cellStyle name="Comma 2 4 2 4 5 3" xfId="12688"/>
    <cellStyle name="Comma 2 4 2 4 6" xfId="7202"/>
    <cellStyle name="Comma 2 4 2 4 6 2" xfId="15360"/>
    <cellStyle name="Comma 2 4 2 4 7" xfId="10031"/>
    <cellStyle name="Comma 2 4 2 5" xfId="696"/>
    <cellStyle name="Comma 2 4 2 5 2" xfId="697"/>
    <cellStyle name="Comma 2 4 2 5 2 2" xfId="698"/>
    <cellStyle name="Comma 2 4 2 5 2 2 2" xfId="3372"/>
    <cellStyle name="Comma 2 4 2 5 2 2 2 2" xfId="17997"/>
    <cellStyle name="Comma 2 4 2 5 2 2 2 3" xfId="12695"/>
    <cellStyle name="Comma 2 4 2 5 2 2 3" xfId="7209"/>
    <cellStyle name="Comma 2 4 2 5 2 2 3 2" xfId="15367"/>
    <cellStyle name="Comma 2 4 2 5 2 2 4" xfId="10038"/>
    <cellStyle name="Comma 2 4 2 5 2 3" xfId="3371"/>
    <cellStyle name="Comma 2 4 2 5 2 3 2" xfId="17996"/>
    <cellStyle name="Comma 2 4 2 5 2 3 3" xfId="12694"/>
    <cellStyle name="Comma 2 4 2 5 2 4" xfId="7208"/>
    <cellStyle name="Comma 2 4 2 5 2 4 2" xfId="15366"/>
    <cellStyle name="Comma 2 4 2 5 2 5" xfId="10037"/>
    <cellStyle name="Comma 2 4 2 5 3" xfId="699"/>
    <cellStyle name="Comma 2 4 2 5 3 2" xfId="3373"/>
    <cellStyle name="Comma 2 4 2 5 3 2 2" xfId="17998"/>
    <cellStyle name="Comma 2 4 2 5 3 2 3" xfId="12696"/>
    <cellStyle name="Comma 2 4 2 5 3 3" xfId="7210"/>
    <cellStyle name="Comma 2 4 2 5 3 3 2" xfId="15368"/>
    <cellStyle name="Comma 2 4 2 5 3 4" xfId="10039"/>
    <cellStyle name="Comma 2 4 2 5 4" xfId="700"/>
    <cellStyle name="Comma 2 4 2 5 4 2" xfId="3374"/>
    <cellStyle name="Comma 2 4 2 5 4 2 2" xfId="17999"/>
    <cellStyle name="Comma 2 4 2 5 4 2 3" xfId="12697"/>
    <cellStyle name="Comma 2 4 2 5 4 3" xfId="7211"/>
    <cellStyle name="Comma 2 4 2 5 4 3 2" xfId="15369"/>
    <cellStyle name="Comma 2 4 2 5 4 4" xfId="10040"/>
    <cellStyle name="Comma 2 4 2 5 5" xfId="3370"/>
    <cellStyle name="Comma 2 4 2 5 5 2" xfId="17995"/>
    <cellStyle name="Comma 2 4 2 5 5 3" xfId="12693"/>
    <cellStyle name="Comma 2 4 2 5 6" xfId="7207"/>
    <cellStyle name="Comma 2 4 2 5 6 2" xfId="15365"/>
    <cellStyle name="Comma 2 4 2 5 7" xfId="10036"/>
    <cellStyle name="Comma 2 4 2 6" xfId="701"/>
    <cellStyle name="Comma 2 4 2 6 2" xfId="702"/>
    <cellStyle name="Comma 2 4 2 6 2 2" xfId="703"/>
    <cellStyle name="Comma 2 4 2 6 2 2 2" xfId="3377"/>
    <cellStyle name="Comma 2 4 2 6 2 2 2 2" xfId="18002"/>
    <cellStyle name="Comma 2 4 2 6 2 2 2 3" xfId="12700"/>
    <cellStyle name="Comma 2 4 2 6 2 2 3" xfId="7214"/>
    <cellStyle name="Comma 2 4 2 6 2 2 3 2" xfId="15372"/>
    <cellStyle name="Comma 2 4 2 6 2 2 4" xfId="10043"/>
    <cellStyle name="Comma 2 4 2 6 2 3" xfId="3376"/>
    <cellStyle name="Comma 2 4 2 6 2 3 2" xfId="18001"/>
    <cellStyle name="Comma 2 4 2 6 2 3 3" xfId="12699"/>
    <cellStyle name="Comma 2 4 2 6 2 4" xfId="7213"/>
    <cellStyle name="Comma 2 4 2 6 2 4 2" xfId="15371"/>
    <cellStyle name="Comma 2 4 2 6 2 5" xfId="10042"/>
    <cellStyle name="Comma 2 4 2 6 3" xfId="704"/>
    <cellStyle name="Comma 2 4 2 6 3 2" xfId="3378"/>
    <cellStyle name="Comma 2 4 2 6 3 2 2" xfId="18003"/>
    <cellStyle name="Comma 2 4 2 6 3 2 3" xfId="12701"/>
    <cellStyle name="Comma 2 4 2 6 3 3" xfId="7215"/>
    <cellStyle name="Comma 2 4 2 6 3 3 2" xfId="15373"/>
    <cellStyle name="Comma 2 4 2 6 3 4" xfId="10044"/>
    <cellStyle name="Comma 2 4 2 6 4" xfId="705"/>
    <cellStyle name="Comma 2 4 2 6 4 2" xfId="3379"/>
    <cellStyle name="Comma 2 4 2 6 4 2 2" xfId="18004"/>
    <cellStyle name="Comma 2 4 2 6 4 2 3" xfId="12702"/>
    <cellStyle name="Comma 2 4 2 6 4 3" xfId="7216"/>
    <cellStyle name="Comma 2 4 2 6 4 3 2" xfId="15374"/>
    <cellStyle name="Comma 2 4 2 6 4 4" xfId="10045"/>
    <cellStyle name="Comma 2 4 2 6 5" xfId="3375"/>
    <cellStyle name="Comma 2 4 2 6 5 2" xfId="18000"/>
    <cellStyle name="Comma 2 4 2 6 5 3" xfId="12698"/>
    <cellStyle name="Comma 2 4 2 6 6" xfId="7212"/>
    <cellStyle name="Comma 2 4 2 6 6 2" xfId="15370"/>
    <cellStyle name="Comma 2 4 2 6 7" xfId="10041"/>
    <cellStyle name="Comma 2 4 2 7" xfId="706"/>
    <cellStyle name="Comma 2 4 2 7 2" xfId="707"/>
    <cellStyle name="Comma 2 4 2 7 2 2" xfId="3381"/>
    <cellStyle name="Comma 2 4 2 7 2 2 2" xfId="18006"/>
    <cellStyle name="Comma 2 4 2 7 2 2 3" xfId="12704"/>
    <cellStyle name="Comma 2 4 2 7 2 3" xfId="7218"/>
    <cellStyle name="Comma 2 4 2 7 2 3 2" xfId="15376"/>
    <cellStyle name="Comma 2 4 2 7 2 4" xfId="10047"/>
    <cellStyle name="Comma 2 4 2 7 3" xfId="708"/>
    <cellStyle name="Comma 2 4 2 7 3 2" xfId="3382"/>
    <cellStyle name="Comma 2 4 2 7 3 2 2" xfId="18007"/>
    <cellStyle name="Comma 2 4 2 7 3 2 3" xfId="12705"/>
    <cellStyle name="Comma 2 4 2 7 3 3" xfId="7219"/>
    <cellStyle name="Comma 2 4 2 7 3 3 2" xfId="15377"/>
    <cellStyle name="Comma 2 4 2 7 3 4" xfId="10048"/>
    <cellStyle name="Comma 2 4 2 7 4" xfId="3380"/>
    <cellStyle name="Comma 2 4 2 7 4 2" xfId="18005"/>
    <cellStyle name="Comma 2 4 2 7 4 3" xfId="12703"/>
    <cellStyle name="Comma 2 4 2 7 5" xfId="7217"/>
    <cellStyle name="Comma 2 4 2 7 5 2" xfId="15375"/>
    <cellStyle name="Comma 2 4 2 7 6" xfId="10046"/>
    <cellStyle name="Comma 2 4 2 8" xfId="709"/>
    <cellStyle name="Comma 2 4 2 8 2" xfId="710"/>
    <cellStyle name="Comma 2 4 2 8 2 2" xfId="3384"/>
    <cellStyle name="Comma 2 4 2 8 2 2 2" xfId="18009"/>
    <cellStyle name="Comma 2 4 2 8 2 2 3" xfId="12707"/>
    <cellStyle name="Comma 2 4 2 8 2 3" xfId="7221"/>
    <cellStyle name="Comma 2 4 2 8 2 3 2" xfId="15379"/>
    <cellStyle name="Comma 2 4 2 8 2 4" xfId="10050"/>
    <cellStyle name="Comma 2 4 2 8 3" xfId="3383"/>
    <cellStyle name="Comma 2 4 2 8 3 2" xfId="18008"/>
    <cellStyle name="Comma 2 4 2 8 3 3" xfId="12706"/>
    <cellStyle name="Comma 2 4 2 8 4" xfId="7220"/>
    <cellStyle name="Comma 2 4 2 8 4 2" xfId="15378"/>
    <cellStyle name="Comma 2 4 2 8 5" xfId="10049"/>
    <cellStyle name="Comma 2 4 2 9" xfId="711"/>
    <cellStyle name="Comma 2 4 2 9 2" xfId="3385"/>
    <cellStyle name="Comma 2 4 2 9 2 2" xfId="18010"/>
    <cellStyle name="Comma 2 4 2 9 2 3" xfId="12708"/>
    <cellStyle name="Comma 2 4 2 9 3" xfId="7222"/>
    <cellStyle name="Comma 2 4 2 9 3 2" xfId="15380"/>
    <cellStyle name="Comma 2 4 2 9 4" xfId="10051"/>
    <cellStyle name="Comma 2 4 20" xfId="6581"/>
    <cellStyle name="Comma 2 4 21" xfId="9410"/>
    <cellStyle name="Comma 2 4 3" xfId="86"/>
    <cellStyle name="Comma 2 4 3 10" xfId="713"/>
    <cellStyle name="Comma 2 4 3 10 2" xfId="3387"/>
    <cellStyle name="Comma 2 4 3 10 2 2" xfId="18012"/>
    <cellStyle name="Comma 2 4 3 10 2 3" xfId="12710"/>
    <cellStyle name="Comma 2 4 3 10 3" xfId="7224"/>
    <cellStyle name="Comma 2 4 3 10 3 2" xfId="15382"/>
    <cellStyle name="Comma 2 4 3 10 4" xfId="10053"/>
    <cellStyle name="Comma 2 4 3 11" xfId="2603"/>
    <cellStyle name="Comma 2 4 3 11 2" xfId="5236"/>
    <cellStyle name="Comma 2 4 3 11 2 2" xfId="19861"/>
    <cellStyle name="Comma 2 4 3 11 2 3" xfId="14572"/>
    <cellStyle name="Comma 2 4 3 11 3" xfId="9073"/>
    <cellStyle name="Comma 2 4 3 11 3 2" xfId="17231"/>
    <cellStyle name="Comma 2 4 3 11 4" xfId="11904"/>
    <cellStyle name="Comma 2 4 3 12" xfId="2662"/>
    <cellStyle name="Comma 2 4 3 12 2" xfId="5290"/>
    <cellStyle name="Comma 2 4 3 12 2 2" xfId="19915"/>
    <cellStyle name="Comma 2 4 3 12 2 3" xfId="14631"/>
    <cellStyle name="Comma 2 4 3 12 3" xfId="9127"/>
    <cellStyle name="Comma 2 4 3 12 3 2" xfId="17285"/>
    <cellStyle name="Comma 2 4 3 12 4" xfId="11959"/>
    <cellStyle name="Comma 2 4 3 13" xfId="712"/>
    <cellStyle name="Comma 2 4 3 13 2" xfId="3386"/>
    <cellStyle name="Comma 2 4 3 13 2 2" xfId="18011"/>
    <cellStyle name="Comma 2 4 3 13 2 3" xfId="12709"/>
    <cellStyle name="Comma 2 4 3 13 3" xfId="7223"/>
    <cellStyle name="Comma 2 4 3 13 3 2" xfId="15381"/>
    <cellStyle name="Comma 2 4 3 13 4" xfId="10052"/>
    <cellStyle name="Comma 2 4 3 14" xfId="6476"/>
    <cellStyle name="Comma 2 4 3 14 2" xfId="17396"/>
    <cellStyle name="Comma 2 4 3 14 3" xfId="12093"/>
    <cellStyle name="Comma 2 4 3 15" xfId="2771"/>
    <cellStyle name="Comma 2 4 3 15 2" xfId="14766"/>
    <cellStyle name="Comma 2 4 3 16" xfId="6608"/>
    <cellStyle name="Comma 2 4 3 17" xfId="9437"/>
    <cellStyle name="Comma 2 4 3 2" xfId="140"/>
    <cellStyle name="Comma 2 4 3 2 10" xfId="2716"/>
    <cellStyle name="Comma 2 4 3 2 10 2" xfId="5344"/>
    <cellStyle name="Comma 2 4 3 2 10 2 2" xfId="19969"/>
    <cellStyle name="Comma 2 4 3 2 10 2 3" xfId="14685"/>
    <cellStyle name="Comma 2 4 3 2 10 3" xfId="9181"/>
    <cellStyle name="Comma 2 4 3 2 10 3 2" xfId="17339"/>
    <cellStyle name="Comma 2 4 3 2 10 4" xfId="12013"/>
    <cellStyle name="Comma 2 4 3 2 11" xfId="714"/>
    <cellStyle name="Comma 2 4 3 2 11 2" xfId="3388"/>
    <cellStyle name="Comma 2 4 3 2 11 2 2" xfId="18013"/>
    <cellStyle name="Comma 2 4 3 2 11 2 3" xfId="12711"/>
    <cellStyle name="Comma 2 4 3 2 11 3" xfId="7225"/>
    <cellStyle name="Comma 2 4 3 2 11 3 2" xfId="15383"/>
    <cellStyle name="Comma 2 4 3 2 11 4" xfId="10054"/>
    <cellStyle name="Comma 2 4 3 2 12" xfId="6528"/>
    <cellStyle name="Comma 2 4 3 2 12 2" xfId="17450"/>
    <cellStyle name="Comma 2 4 3 2 12 3" xfId="12147"/>
    <cellStyle name="Comma 2 4 3 2 13" xfId="2825"/>
    <cellStyle name="Comma 2 4 3 2 13 2" xfId="14820"/>
    <cellStyle name="Comma 2 4 3 2 14" xfId="6662"/>
    <cellStyle name="Comma 2 4 3 2 15" xfId="9491"/>
    <cellStyle name="Comma 2 4 3 2 2" xfId="715"/>
    <cellStyle name="Comma 2 4 3 2 2 2" xfId="716"/>
    <cellStyle name="Comma 2 4 3 2 2 2 2" xfId="717"/>
    <cellStyle name="Comma 2 4 3 2 2 2 2 2" xfId="3391"/>
    <cellStyle name="Comma 2 4 3 2 2 2 2 2 2" xfId="18016"/>
    <cellStyle name="Comma 2 4 3 2 2 2 2 2 3" xfId="12714"/>
    <cellStyle name="Comma 2 4 3 2 2 2 2 3" xfId="7228"/>
    <cellStyle name="Comma 2 4 3 2 2 2 2 3 2" xfId="15386"/>
    <cellStyle name="Comma 2 4 3 2 2 2 2 4" xfId="10057"/>
    <cellStyle name="Comma 2 4 3 2 2 2 3" xfId="3390"/>
    <cellStyle name="Comma 2 4 3 2 2 2 3 2" xfId="18015"/>
    <cellStyle name="Comma 2 4 3 2 2 2 3 3" xfId="12713"/>
    <cellStyle name="Comma 2 4 3 2 2 2 4" xfId="7227"/>
    <cellStyle name="Comma 2 4 3 2 2 2 4 2" xfId="15385"/>
    <cellStyle name="Comma 2 4 3 2 2 2 5" xfId="10056"/>
    <cellStyle name="Comma 2 4 3 2 2 3" xfId="718"/>
    <cellStyle name="Comma 2 4 3 2 2 3 2" xfId="3392"/>
    <cellStyle name="Comma 2 4 3 2 2 3 2 2" xfId="18017"/>
    <cellStyle name="Comma 2 4 3 2 2 3 2 3" xfId="12715"/>
    <cellStyle name="Comma 2 4 3 2 2 3 3" xfId="7229"/>
    <cellStyle name="Comma 2 4 3 2 2 3 3 2" xfId="15387"/>
    <cellStyle name="Comma 2 4 3 2 2 3 4" xfId="10058"/>
    <cellStyle name="Comma 2 4 3 2 2 4" xfId="719"/>
    <cellStyle name="Comma 2 4 3 2 2 4 2" xfId="3393"/>
    <cellStyle name="Comma 2 4 3 2 2 4 2 2" xfId="18018"/>
    <cellStyle name="Comma 2 4 3 2 2 4 2 3" xfId="12716"/>
    <cellStyle name="Comma 2 4 3 2 2 4 3" xfId="7230"/>
    <cellStyle name="Comma 2 4 3 2 2 4 3 2" xfId="15388"/>
    <cellStyle name="Comma 2 4 3 2 2 4 4" xfId="10059"/>
    <cellStyle name="Comma 2 4 3 2 2 5" xfId="3389"/>
    <cellStyle name="Comma 2 4 3 2 2 5 2" xfId="18014"/>
    <cellStyle name="Comma 2 4 3 2 2 5 3" xfId="12712"/>
    <cellStyle name="Comma 2 4 3 2 2 6" xfId="7226"/>
    <cellStyle name="Comma 2 4 3 2 2 6 2" xfId="15384"/>
    <cellStyle name="Comma 2 4 3 2 2 7" xfId="10055"/>
    <cellStyle name="Comma 2 4 3 2 3" xfId="720"/>
    <cellStyle name="Comma 2 4 3 2 3 2" xfId="721"/>
    <cellStyle name="Comma 2 4 3 2 3 2 2" xfId="722"/>
    <cellStyle name="Comma 2 4 3 2 3 2 2 2" xfId="3396"/>
    <cellStyle name="Comma 2 4 3 2 3 2 2 2 2" xfId="18021"/>
    <cellStyle name="Comma 2 4 3 2 3 2 2 2 3" xfId="12719"/>
    <cellStyle name="Comma 2 4 3 2 3 2 2 3" xfId="7233"/>
    <cellStyle name="Comma 2 4 3 2 3 2 2 3 2" xfId="15391"/>
    <cellStyle name="Comma 2 4 3 2 3 2 2 4" xfId="10062"/>
    <cellStyle name="Comma 2 4 3 2 3 2 3" xfId="3395"/>
    <cellStyle name="Comma 2 4 3 2 3 2 3 2" xfId="18020"/>
    <cellStyle name="Comma 2 4 3 2 3 2 3 3" xfId="12718"/>
    <cellStyle name="Comma 2 4 3 2 3 2 4" xfId="7232"/>
    <cellStyle name="Comma 2 4 3 2 3 2 4 2" xfId="15390"/>
    <cellStyle name="Comma 2 4 3 2 3 2 5" xfId="10061"/>
    <cellStyle name="Comma 2 4 3 2 3 3" xfId="723"/>
    <cellStyle name="Comma 2 4 3 2 3 3 2" xfId="3397"/>
    <cellStyle name="Comma 2 4 3 2 3 3 2 2" xfId="18022"/>
    <cellStyle name="Comma 2 4 3 2 3 3 2 3" xfId="12720"/>
    <cellStyle name="Comma 2 4 3 2 3 3 3" xfId="7234"/>
    <cellStyle name="Comma 2 4 3 2 3 3 3 2" xfId="15392"/>
    <cellStyle name="Comma 2 4 3 2 3 3 4" xfId="10063"/>
    <cellStyle name="Comma 2 4 3 2 3 4" xfId="724"/>
    <cellStyle name="Comma 2 4 3 2 3 4 2" xfId="3398"/>
    <cellStyle name="Comma 2 4 3 2 3 4 2 2" xfId="18023"/>
    <cellStyle name="Comma 2 4 3 2 3 4 2 3" xfId="12721"/>
    <cellStyle name="Comma 2 4 3 2 3 4 3" xfId="7235"/>
    <cellStyle name="Comma 2 4 3 2 3 4 3 2" xfId="15393"/>
    <cellStyle name="Comma 2 4 3 2 3 4 4" xfId="10064"/>
    <cellStyle name="Comma 2 4 3 2 3 5" xfId="3394"/>
    <cellStyle name="Comma 2 4 3 2 3 5 2" xfId="18019"/>
    <cellStyle name="Comma 2 4 3 2 3 5 3" xfId="12717"/>
    <cellStyle name="Comma 2 4 3 2 3 6" xfId="7231"/>
    <cellStyle name="Comma 2 4 3 2 3 6 2" xfId="15389"/>
    <cellStyle name="Comma 2 4 3 2 3 7" xfId="10060"/>
    <cellStyle name="Comma 2 4 3 2 4" xfId="725"/>
    <cellStyle name="Comma 2 4 3 2 4 2" xfId="726"/>
    <cellStyle name="Comma 2 4 3 2 4 2 2" xfId="727"/>
    <cellStyle name="Comma 2 4 3 2 4 2 2 2" xfId="3401"/>
    <cellStyle name="Comma 2 4 3 2 4 2 2 2 2" xfId="18026"/>
    <cellStyle name="Comma 2 4 3 2 4 2 2 2 3" xfId="12724"/>
    <cellStyle name="Comma 2 4 3 2 4 2 2 3" xfId="7238"/>
    <cellStyle name="Comma 2 4 3 2 4 2 2 3 2" xfId="15396"/>
    <cellStyle name="Comma 2 4 3 2 4 2 2 4" xfId="10067"/>
    <cellStyle name="Comma 2 4 3 2 4 2 3" xfId="3400"/>
    <cellStyle name="Comma 2 4 3 2 4 2 3 2" xfId="18025"/>
    <cellStyle name="Comma 2 4 3 2 4 2 3 3" xfId="12723"/>
    <cellStyle name="Comma 2 4 3 2 4 2 4" xfId="7237"/>
    <cellStyle name="Comma 2 4 3 2 4 2 4 2" xfId="15395"/>
    <cellStyle name="Comma 2 4 3 2 4 2 5" xfId="10066"/>
    <cellStyle name="Comma 2 4 3 2 4 3" xfId="728"/>
    <cellStyle name="Comma 2 4 3 2 4 3 2" xfId="3402"/>
    <cellStyle name="Comma 2 4 3 2 4 3 2 2" xfId="18027"/>
    <cellStyle name="Comma 2 4 3 2 4 3 2 3" xfId="12725"/>
    <cellStyle name="Comma 2 4 3 2 4 3 3" xfId="7239"/>
    <cellStyle name="Comma 2 4 3 2 4 3 3 2" xfId="15397"/>
    <cellStyle name="Comma 2 4 3 2 4 3 4" xfId="10068"/>
    <cellStyle name="Comma 2 4 3 2 4 4" xfId="729"/>
    <cellStyle name="Comma 2 4 3 2 4 4 2" xfId="3403"/>
    <cellStyle name="Comma 2 4 3 2 4 4 2 2" xfId="18028"/>
    <cellStyle name="Comma 2 4 3 2 4 4 2 3" xfId="12726"/>
    <cellStyle name="Comma 2 4 3 2 4 4 3" xfId="7240"/>
    <cellStyle name="Comma 2 4 3 2 4 4 3 2" xfId="15398"/>
    <cellStyle name="Comma 2 4 3 2 4 4 4" xfId="10069"/>
    <cellStyle name="Comma 2 4 3 2 4 5" xfId="3399"/>
    <cellStyle name="Comma 2 4 3 2 4 5 2" xfId="18024"/>
    <cellStyle name="Comma 2 4 3 2 4 5 3" xfId="12722"/>
    <cellStyle name="Comma 2 4 3 2 4 6" xfId="7236"/>
    <cellStyle name="Comma 2 4 3 2 4 6 2" xfId="15394"/>
    <cellStyle name="Comma 2 4 3 2 4 7" xfId="10065"/>
    <cellStyle name="Comma 2 4 3 2 5" xfId="730"/>
    <cellStyle name="Comma 2 4 3 2 5 2" xfId="731"/>
    <cellStyle name="Comma 2 4 3 2 5 2 2" xfId="732"/>
    <cellStyle name="Comma 2 4 3 2 5 2 2 2" xfId="3406"/>
    <cellStyle name="Comma 2 4 3 2 5 2 2 2 2" xfId="18031"/>
    <cellStyle name="Comma 2 4 3 2 5 2 2 2 3" xfId="12729"/>
    <cellStyle name="Comma 2 4 3 2 5 2 2 3" xfId="7243"/>
    <cellStyle name="Comma 2 4 3 2 5 2 2 3 2" xfId="15401"/>
    <cellStyle name="Comma 2 4 3 2 5 2 2 4" xfId="10072"/>
    <cellStyle name="Comma 2 4 3 2 5 2 3" xfId="3405"/>
    <cellStyle name="Comma 2 4 3 2 5 2 3 2" xfId="18030"/>
    <cellStyle name="Comma 2 4 3 2 5 2 3 3" xfId="12728"/>
    <cellStyle name="Comma 2 4 3 2 5 2 4" xfId="7242"/>
    <cellStyle name="Comma 2 4 3 2 5 2 4 2" xfId="15400"/>
    <cellStyle name="Comma 2 4 3 2 5 2 5" xfId="10071"/>
    <cellStyle name="Comma 2 4 3 2 5 3" xfId="733"/>
    <cellStyle name="Comma 2 4 3 2 5 3 2" xfId="3407"/>
    <cellStyle name="Comma 2 4 3 2 5 3 2 2" xfId="18032"/>
    <cellStyle name="Comma 2 4 3 2 5 3 2 3" xfId="12730"/>
    <cellStyle name="Comma 2 4 3 2 5 3 3" xfId="7244"/>
    <cellStyle name="Comma 2 4 3 2 5 3 3 2" xfId="15402"/>
    <cellStyle name="Comma 2 4 3 2 5 3 4" xfId="10073"/>
    <cellStyle name="Comma 2 4 3 2 5 4" xfId="734"/>
    <cellStyle name="Comma 2 4 3 2 5 4 2" xfId="3408"/>
    <cellStyle name="Comma 2 4 3 2 5 4 2 2" xfId="18033"/>
    <cellStyle name="Comma 2 4 3 2 5 4 2 3" xfId="12731"/>
    <cellStyle name="Comma 2 4 3 2 5 4 3" xfId="7245"/>
    <cellStyle name="Comma 2 4 3 2 5 4 3 2" xfId="15403"/>
    <cellStyle name="Comma 2 4 3 2 5 4 4" xfId="10074"/>
    <cellStyle name="Comma 2 4 3 2 5 5" xfId="3404"/>
    <cellStyle name="Comma 2 4 3 2 5 5 2" xfId="18029"/>
    <cellStyle name="Comma 2 4 3 2 5 5 3" xfId="12727"/>
    <cellStyle name="Comma 2 4 3 2 5 6" xfId="7241"/>
    <cellStyle name="Comma 2 4 3 2 5 6 2" xfId="15399"/>
    <cellStyle name="Comma 2 4 3 2 5 7" xfId="10070"/>
    <cellStyle name="Comma 2 4 3 2 6" xfId="735"/>
    <cellStyle name="Comma 2 4 3 2 6 2" xfId="736"/>
    <cellStyle name="Comma 2 4 3 2 6 2 2" xfId="3410"/>
    <cellStyle name="Comma 2 4 3 2 6 2 2 2" xfId="18035"/>
    <cellStyle name="Comma 2 4 3 2 6 2 2 3" xfId="12733"/>
    <cellStyle name="Comma 2 4 3 2 6 2 3" xfId="7247"/>
    <cellStyle name="Comma 2 4 3 2 6 2 3 2" xfId="15405"/>
    <cellStyle name="Comma 2 4 3 2 6 2 4" xfId="10076"/>
    <cellStyle name="Comma 2 4 3 2 6 3" xfId="737"/>
    <cellStyle name="Comma 2 4 3 2 6 3 2" xfId="3411"/>
    <cellStyle name="Comma 2 4 3 2 6 3 2 2" xfId="18036"/>
    <cellStyle name="Comma 2 4 3 2 6 3 2 3" xfId="12734"/>
    <cellStyle name="Comma 2 4 3 2 6 3 3" xfId="7248"/>
    <cellStyle name="Comma 2 4 3 2 6 3 3 2" xfId="15406"/>
    <cellStyle name="Comma 2 4 3 2 6 3 4" xfId="10077"/>
    <cellStyle name="Comma 2 4 3 2 6 4" xfId="3409"/>
    <cellStyle name="Comma 2 4 3 2 6 4 2" xfId="18034"/>
    <cellStyle name="Comma 2 4 3 2 6 4 3" xfId="12732"/>
    <cellStyle name="Comma 2 4 3 2 6 5" xfId="7246"/>
    <cellStyle name="Comma 2 4 3 2 6 5 2" xfId="15404"/>
    <cellStyle name="Comma 2 4 3 2 6 6" xfId="10075"/>
    <cellStyle name="Comma 2 4 3 2 7" xfId="738"/>
    <cellStyle name="Comma 2 4 3 2 7 2" xfId="739"/>
    <cellStyle name="Comma 2 4 3 2 7 2 2" xfId="3413"/>
    <cellStyle name="Comma 2 4 3 2 7 2 2 2" xfId="18038"/>
    <cellStyle name="Comma 2 4 3 2 7 2 2 3" xfId="12736"/>
    <cellStyle name="Comma 2 4 3 2 7 2 3" xfId="7250"/>
    <cellStyle name="Comma 2 4 3 2 7 2 3 2" xfId="15408"/>
    <cellStyle name="Comma 2 4 3 2 7 2 4" xfId="10079"/>
    <cellStyle name="Comma 2 4 3 2 7 3" xfId="3412"/>
    <cellStyle name="Comma 2 4 3 2 7 3 2" xfId="18037"/>
    <cellStyle name="Comma 2 4 3 2 7 3 3" xfId="12735"/>
    <cellStyle name="Comma 2 4 3 2 7 4" xfId="7249"/>
    <cellStyle name="Comma 2 4 3 2 7 4 2" xfId="15407"/>
    <cellStyle name="Comma 2 4 3 2 7 5" xfId="10078"/>
    <cellStyle name="Comma 2 4 3 2 8" xfId="740"/>
    <cellStyle name="Comma 2 4 3 2 8 2" xfId="3414"/>
    <cellStyle name="Comma 2 4 3 2 8 2 2" xfId="18039"/>
    <cellStyle name="Comma 2 4 3 2 8 2 3" xfId="12737"/>
    <cellStyle name="Comma 2 4 3 2 8 3" xfId="7251"/>
    <cellStyle name="Comma 2 4 3 2 8 3 2" xfId="15409"/>
    <cellStyle name="Comma 2 4 3 2 8 4" xfId="10080"/>
    <cellStyle name="Comma 2 4 3 2 9" xfId="741"/>
    <cellStyle name="Comma 2 4 3 2 9 2" xfId="3415"/>
    <cellStyle name="Comma 2 4 3 2 9 2 2" xfId="18040"/>
    <cellStyle name="Comma 2 4 3 2 9 2 3" xfId="12738"/>
    <cellStyle name="Comma 2 4 3 2 9 3" xfId="7252"/>
    <cellStyle name="Comma 2 4 3 2 9 3 2" xfId="15410"/>
    <cellStyle name="Comma 2 4 3 2 9 4" xfId="10081"/>
    <cellStyle name="Comma 2 4 3 3" xfId="742"/>
    <cellStyle name="Comma 2 4 3 3 2" xfId="743"/>
    <cellStyle name="Comma 2 4 3 3 2 2" xfId="744"/>
    <cellStyle name="Comma 2 4 3 3 2 2 2" xfId="3418"/>
    <cellStyle name="Comma 2 4 3 3 2 2 2 2" xfId="18043"/>
    <cellStyle name="Comma 2 4 3 3 2 2 2 3" xfId="12741"/>
    <cellStyle name="Comma 2 4 3 3 2 2 3" xfId="7255"/>
    <cellStyle name="Comma 2 4 3 3 2 2 3 2" xfId="15413"/>
    <cellStyle name="Comma 2 4 3 3 2 2 4" xfId="10084"/>
    <cellStyle name="Comma 2 4 3 3 2 3" xfId="3417"/>
    <cellStyle name="Comma 2 4 3 3 2 3 2" xfId="18042"/>
    <cellStyle name="Comma 2 4 3 3 2 3 3" xfId="12740"/>
    <cellStyle name="Comma 2 4 3 3 2 4" xfId="7254"/>
    <cellStyle name="Comma 2 4 3 3 2 4 2" xfId="15412"/>
    <cellStyle name="Comma 2 4 3 3 2 5" xfId="10083"/>
    <cellStyle name="Comma 2 4 3 3 3" xfId="745"/>
    <cellStyle name="Comma 2 4 3 3 3 2" xfId="3419"/>
    <cellStyle name="Comma 2 4 3 3 3 2 2" xfId="18044"/>
    <cellStyle name="Comma 2 4 3 3 3 2 3" xfId="12742"/>
    <cellStyle name="Comma 2 4 3 3 3 3" xfId="7256"/>
    <cellStyle name="Comma 2 4 3 3 3 3 2" xfId="15414"/>
    <cellStyle name="Comma 2 4 3 3 3 4" xfId="10085"/>
    <cellStyle name="Comma 2 4 3 3 4" xfId="746"/>
    <cellStyle name="Comma 2 4 3 3 4 2" xfId="3420"/>
    <cellStyle name="Comma 2 4 3 3 4 2 2" xfId="18045"/>
    <cellStyle name="Comma 2 4 3 3 4 2 3" xfId="12743"/>
    <cellStyle name="Comma 2 4 3 3 4 3" xfId="7257"/>
    <cellStyle name="Comma 2 4 3 3 4 3 2" xfId="15415"/>
    <cellStyle name="Comma 2 4 3 3 4 4" xfId="10086"/>
    <cellStyle name="Comma 2 4 3 3 5" xfId="3416"/>
    <cellStyle name="Comma 2 4 3 3 5 2" xfId="18041"/>
    <cellStyle name="Comma 2 4 3 3 5 3" xfId="12739"/>
    <cellStyle name="Comma 2 4 3 3 6" xfId="7253"/>
    <cellStyle name="Comma 2 4 3 3 6 2" xfId="15411"/>
    <cellStyle name="Comma 2 4 3 3 7" xfId="10082"/>
    <cellStyle name="Comma 2 4 3 4" xfId="747"/>
    <cellStyle name="Comma 2 4 3 4 2" xfId="748"/>
    <cellStyle name="Comma 2 4 3 4 2 2" xfId="749"/>
    <cellStyle name="Comma 2 4 3 4 2 2 2" xfId="3423"/>
    <cellStyle name="Comma 2 4 3 4 2 2 2 2" xfId="18048"/>
    <cellStyle name="Comma 2 4 3 4 2 2 2 3" xfId="12746"/>
    <cellStyle name="Comma 2 4 3 4 2 2 3" xfId="7260"/>
    <cellStyle name="Comma 2 4 3 4 2 2 3 2" xfId="15418"/>
    <cellStyle name="Comma 2 4 3 4 2 2 4" xfId="10089"/>
    <cellStyle name="Comma 2 4 3 4 2 3" xfId="3422"/>
    <cellStyle name="Comma 2 4 3 4 2 3 2" xfId="18047"/>
    <cellStyle name="Comma 2 4 3 4 2 3 3" xfId="12745"/>
    <cellStyle name="Comma 2 4 3 4 2 4" xfId="7259"/>
    <cellStyle name="Comma 2 4 3 4 2 4 2" xfId="15417"/>
    <cellStyle name="Comma 2 4 3 4 2 5" xfId="10088"/>
    <cellStyle name="Comma 2 4 3 4 3" xfId="750"/>
    <cellStyle name="Comma 2 4 3 4 3 2" xfId="3424"/>
    <cellStyle name="Comma 2 4 3 4 3 2 2" xfId="18049"/>
    <cellStyle name="Comma 2 4 3 4 3 2 3" xfId="12747"/>
    <cellStyle name="Comma 2 4 3 4 3 3" xfId="7261"/>
    <cellStyle name="Comma 2 4 3 4 3 3 2" xfId="15419"/>
    <cellStyle name="Comma 2 4 3 4 3 4" xfId="10090"/>
    <cellStyle name="Comma 2 4 3 4 4" xfId="751"/>
    <cellStyle name="Comma 2 4 3 4 4 2" xfId="3425"/>
    <cellStyle name="Comma 2 4 3 4 4 2 2" xfId="18050"/>
    <cellStyle name="Comma 2 4 3 4 4 2 3" xfId="12748"/>
    <cellStyle name="Comma 2 4 3 4 4 3" xfId="7262"/>
    <cellStyle name="Comma 2 4 3 4 4 3 2" xfId="15420"/>
    <cellStyle name="Comma 2 4 3 4 4 4" xfId="10091"/>
    <cellStyle name="Comma 2 4 3 4 5" xfId="3421"/>
    <cellStyle name="Comma 2 4 3 4 5 2" xfId="18046"/>
    <cellStyle name="Comma 2 4 3 4 5 3" xfId="12744"/>
    <cellStyle name="Comma 2 4 3 4 6" xfId="7258"/>
    <cellStyle name="Comma 2 4 3 4 6 2" xfId="15416"/>
    <cellStyle name="Comma 2 4 3 4 7" xfId="10087"/>
    <cellStyle name="Comma 2 4 3 5" xfId="752"/>
    <cellStyle name="Comma 2 4 3 5 2" xfId="753"/>
    <cellStyle name="Comma 2 4 3 5 2 2" xfId="754"/>
    <cellStyle name="Comma 2 4 3 5 2 2 2" xfId="3428"/>
    <cellStyle name="Comma 2 4 3 5 2 2 2 2" xfId="18053"/>
    <cellStyle name="Comma 2 4 3 5 2 2 2 3" xfId="12751"/>
    <cellStyle name="Comma 2 4 3 5 2 2 3" xfId="7265"/>
    <cellStyle name="Comma 2 4 3 5 2 2 3 2" xfId="15423"/>
    <cellStyle name="Comma 2 4 3 5 2 2 4" xfId="10094"/>
    <cellStyle name="Comma 2 4 3 5 2 3" xfId="3427"/>
    <cellStyle name="Comma 2 4 3 5 2 3 2" xfId="18052"/>
    <cellStyle name="Comma 2 4 3 5 2 3 3" xfId="12750"/>
    <cellStyle name="Comma 2 4 3 5 2 4" xfId="7264"/>
    <cellStyle name="Comma 2 4 3 5 2 4 2" xfId="15422"/>
    <cellStyle name="Comma 2 4 3 5 2 5" xfId="10093"/>
    <cellStyle name="Comma 2 4 3 5 3" xfId="755"/>
    <cellStyle name="Comma 2 4 3 5 3 2" xfId="3429"/>
    <cellStyle name="Comma 2 4 3 5 3 2 2" xfId="18054"/>
    <cellStyle name="Comma 2 4 3 5 3 2 3" xfId="12752"/>
    <cellStyle name="Comma 2 4 3 5 3 3" xfId="7266"/>
    <cellStyle name="Comma 2 4 3 5 3 3 2" xfId="15424"/>
    <cellStyle name="Comma 2 4 3 5 3 4" xfId="10095"/>
    <cellStyle name="Comma 2 4 3 5 4" xfId="756"/>
    <cellStyle name="Comma 2 4 3 5 4 2" xfId="3430"/>
    <cellStyle name="Comma 2 4 3 5 4 2 2" xfId="18055"/>
    <cellStyle name="Comma 2 4 3 5 4 2 3" xfId="12753"/>
    <cellStyle name="Comma 2 4 3 5 4 3" xfId="7267"/>
    <cellStyle name="Comma 2 4 3 5 4 3 2" xfId="15425"/>
    <cellStyle name="Comma 2 4 3 5 4 4" xfId="10096"/>
    <cellStyle name="Comma 2 4 3 5 5" xfId="3426"/>
    <cellStyle name="Comma 2 4 3 5 5 2" xfId="18051"/>
    <cellStyle name="Comma 2 4 3 5 5 3" xfId="12749"/>
    <cellStyle name="Comma 2 4 3 5 6" xfId="7263"/>
    <cellStyle name="Comma 2 4 3 5 6 2" xfId="15421"/>
    <cellStyle name="Comma 2 4 3 5 7" xfId="10092"/>
    <cellStyle name="Comma 2 4 3 6" xfId="757"/>
    <cellStyle name="Comma 2 4 3 6 2" xfId="758"/>
    <cellStyle name="Comma 2 4 3 6 2 2" xfId="759"/>
    <cellStyle name="Comma 2 4 3 6 2 2 2" xfId="3433"/>
    <cellStyle name="Comma 2 4 3 6 2 2 2 2" xfId="18058"/>
    <cellStyle name="Comma 2 4 3 6 2 2 2 3" xfId="12756"/>
    <cellStyle name="Comma 2 4 3 6 2 2 3" xfId="7270"/>
    <cellStyle name="Comma 2 4 3 6 2 2 3 2" xfId="15428"/>
    <cellStyle name="Comma 2 4 3 6 2 2 4" xfId="10099"/>
    <cellStyle name="Comma 2 4 3 6 2 3" xfId="3432"/>
    <cellStyle name="Comma 2 4 3 6 2 3 2" xfId="18057"/>
    <cellStyle name="Comma 2 4 3 6 2 3 3" xfId="12755"/>
    <cellStyle name="Comma 2 4 3 6 2 4" xfId="7269"/>
    <cellStyle name="Comma 2 4 3 6 2 4 2" xfId="15427"/>
    <cellStyle name="Comma 2 4 3 6 2 5" xfId="10098"/>
    <cellStyle name="Comma 2 4 3 6 3" xfId="760"/>
    <cellStyle name="Comma 2 4 3 6 3 2" xfId="3434"/>
    <cellStyle name="Comma 2 4 3 6 3 2 2" xfId="18059"/>
    <cellStyle name="Comma 2 4 3 6 3 2 3" xfId="12757"/>
    <cellStyle name="Comma 2 4 3 6 3 3" xfId="7271"/>
    <cellStyle name="Comma 2 4 3 6 3 3 2" xfId="15429"/>
    <cellStyle name="Comma 2 4 3 6 3 4" xfId="10100"/>
    <cellStyle name="Comma 2 4 3 6 4" xfId="761"/>
    <cellStyle name="Comma 2 4 3 6 4 2" xfId="3435"/>
    <cellStyle name="Comma 2 4 3 6 4 2 2" xfId="18060"/>
    <cellStyle name="Comma 2 4 3 6 4 2 3" xfId="12758"/>
    <cellStyle name="Comma 2 4 3 6 4 3" xfId="7272"/>
    <cellStyle name="Comma 2 4 3 6 4 3 2" xfId="15430"/>
    <cellStyle name="Comma 2 4 3 6 4 4" xfId="10101"/>
    <cellStyle name="Comma 2 4 3 6 5" xfId="3431"/>
    <cellStyle name="Comma 2 4 3 6 5 2" xfId="18056"/>
    <cellStyle name="Comma 2 4 3 6 5 3" xfId="12754"/>
    <cellStyle name="Comma 2 4 3 6 6" xfId="7268"/>
    <cellStyle name="Comma 2 4 3 6 6 2" xfId="15426"/>
    <cellStyle name="Comma 2 4 3 6 7" xfId="10097"/>
    <cellStyle name="Comma 2 4 3 7" xfId="762"/>
    <cellStyle name="Comma 2 4 3 7 2" xfId="763"/>
    <cellStyle name="Comma 2 4 3 7 2 2" xfId="3437"/>
    <cellStyle name="Comma 2 4 3 7 2 2 2" xfId="18062"/>
    <cellStyle name="Comma 2 4 3 7 2 2 3" xfId="12760"/>
    <cellStyle name="Comma 2 4 3 7 2 3" xfId="7274"/>
    <cellStyle name="Comma 2 4 3 7 2 3 2" xfId="15432"/>
    <cellStyle name="Comma 2 4 3 7 2 4" xfId="10103"/>
    <cellStyle name="Comma 2 4 3 7 3" xfId="764"/>
    <cellStyle name="Comma 2 4 3 7 3 2" xfId="3438"/>
    <cellStyle name="Comma 2 4 3 7 3 2 2" xfId="18063"/>
    <cellStyle name="Comma 2 4 3 7 3 2 3" xfId="12761"/>
    <cellStyle name="Comma 2 4 3 7 3 3" xfId="7275"/>
    <cellStyle name="Comma 2 4 3 7 3 3 2" xfId="15433"/>
    <cellStyle name="Comma 2 4 3 7 3 4" xfId="10104"/>
    <cellStyle name="Comma 2 4 3 7 4" xfId="3436"/>
    <cellStyle name="Comma 2 4 3 7 4 2" xfId="18061"/>
    <cellStyle name="Comma 2 4 3 7 4 3" xfId="12759"/>
    <cellStyle name="Comma 2 4 3 7 5" xfId="7273"/>
    <cellStyle name="Comma 2 4 3 7 5 2" xfId="15431"/>
    <cellStyle name="Comma 2 4 3 7 6" xfId="10102"/>
    <cellStyle name="Comma 2 4 3 8" xfId="765"/>
    <cellStyle name="Comma 2 4 3 8 2" xfId="766"/>
    <cellStyle name="Comma 2 4 3 8 2 2" xfId="3440"/>
    <cellStyle name="Comma 2 4 3 8 2 2 2" xfId="18065"/>
    <cellStyle name="Comma 2 4 3 8 2 2 3" xfId="12763"/>
    <cellStyle name="Comma 2 4 3 8 2 3" xfId="7277"/>
    <cellStyle name="Comma 2 4 3 8 2 3 2" xfId="15435"/>
    <cellStyle name="Comma 2 4 3 8 2 4" xfId="10106"/>
    <cellStyle name="Comma 2 4 3 8 3" xfId="3439"/>
    <cellStyle name="Comma 2 4 3 8 3 2" xfId="18064"/>
    <cellStyle name="Comma 2 4 3 8 3 3" xfId="12762"/>
    <cellStyle name="Comma 2 4 3 8 4" xfId="7276"/>
    <cellStyle name="Comma 2 4 3 8 4 2" xfId="15434"/>
    <cellStyle name="Comma 2 4 3 8 5" xfId="10105"/>
    <cellStyle name="Comma 2 4 3 9" xfId="767"/>
    <cellStyle name="Comma 2 4 3 9 2" xfId="3441"/>
    <cellStyle name="Comma 2 4 3 9 2 2" xfId="18066"/>
    <cellStyle name="Comma 2 4 3 9 2 3" xfId="12764"/>
    <cellStyle name="Comma 2 4 3 9 3" xfId="7278"/>
    <cellStyle name="Comma 2 4 3 9 3 2" xfId="15436"/>
    <cellStyle name="Comma 2 4 3 9 4" xfId="10107"/>
    <cellStyle name="Comma 2 4 4" xfId="113"/>
    <cellStyle name="Comma 2 4 4 10" xfId="769"/>
    <cellStyle name="Comma 2 4 4 10 2" xfId="3443"/>
    <cellStyle name="Comma 2 4 4 10 2 2" xfId="18068"/>
    <cellStyle name="Comma 2 4 4 10 2 3" xfId="12766"/>
    <cellStyle name="Comma 2 4 4 10 3" xfId="7280"/>
    <cellStyle name="Comma 2 4 4 10 3 2" xfId="15438"/>
    <cellStyle name="Comma 2 4 4 10 4" xfId="10109"/>
    <cellStyle name="Comma 2 4 4 11" xfId="2689"/>
    <cellStyle name="Comma 2 4 4 11 2" xfId="5317"/>
    <cellStyle name="Comma 2 4 4 11 2 2" xfId="19942"/>
    <cellStyle name="Comma 2 4 4 11 2 3" xfId="14658"/>
    <cellStyle name="Comma 2 4 4 11 3" xfId="9154"/>
    <cellStyle name="Comma 2 4 4 11 3 2" xfId="17312"/>
    <cellStyle name="Comma 2 4 4 11 4" xfId="11986"/>
    <cellStyle name="Comma 2 4 4 12" xfId="768"/>
    <cellStyle name="Comma 2 4 4 12 2" xfId="3442"/>
    <cellStyle name="Comma 2 4 4 12 2 2" xfId="18067"/>
    <cellStyle name="Comma 2 4 4 12 2 3" xfId="12765"/>
    <cellStyle name="Comma 2 4 4 12 3" xfId="7279"/>
    <cellStyle name="Comma 2 4 4 12 3 2" xfId="15437"/>
    <cellStyle name="Comma 2 4 4 12 4" xfId="10108"/>
    <cellStyle name="Comma 2 4 4 13" xfId="6347"/>
    <cellStyle name="Comma 2 4 4 13 2" xfId="17423"/>
    <cellStyle name="Comma 2 4 4 13 3" xfId="12120"/>
    <cellStyle name="Comma 2 4 4 14" xfId="6502"/>
    <cellStyle name="Comma 2 4 4 14 2" xfId="14793"/>
    <cellStyle name="Comma 2 4 4 15" xfId="2798"/>
    <cellStyle name="Comma 2 4 4 16" xfId="6635"/>
    <cellStyle name="Comma 2 4 4 17" xfId="9464"/>
    <cellStyle name="Comma 2 4 4 2" xfId="770"/>
    <cellStyle name="Comma 2 4 4 2 10" xfId="3444"/>
    <cellStyle name="Comma 2 4 4 2 10 2" xfId="18069"/>
    <cellStyle name="Comma 2 4 4 2 10 3" xfId="12767"/>
    <cellStyle name="Comma 2 4 4 2 11" xfId="7281"/>
    <cellStyle name="Comma 2 4 4 2 11 2" xfId="15439"/>
    <cellStyle name="Comma 2 4 4 2 12" xfId="10110"/>
    <cellStyle name="Comma 2 4 4 2 2" xfId="771"/>
    <cellStyle name="Comma 2 4 4 2 2 2" xfId="772"/>
    <cellStyle name="Comma 2 4 4 2 2 2 2" xfId="773"/>
    <cellStyle name="Comma 2 4 4 2 2 2 2 2" xfId="3447"/>
    <cellStyle name="Comma 2 4 4 2 2 2 2 2 2" xfId="18072"/>
    <cellStyle name="Comma 2 4 4 2 2 2 2 2 3" xfId="12770"/>
    <cellStyle name="Comma 2 4 4 2 2 2 2 3" xfId="7284"/>
    <cellStyle name="Comma 2 4 4 2 2 2 2 3 2" xfId="15442"/>
    <cellStyle name="Comma 2 4 4 2 2 2 2 4" xfId="10113"/>
    <cellStyle name="Comma 2 4 4 2 2 2 3" xfId="3446"/>
    <cellStyle name="Comma 2 4 4 2 2 2 3 2" xfId="18071"/>
    <cellStyle name="Comma 2 4 4 2 2 2 3 3" xfId="12769"/>
    <cellStyle name="Comma 2 4 4 2 2 2 4" xfId="7283"/>
    <cellStyle name="Comma 2 4 4 2 2 2 4 2" xfId="15441"/>
    <cellStyle name="Comma 2 4 4 2 2 2 5" xfId="10112"/>
    <cellStyle name="Comma 2 4 4 2 2 3" xfId="774"/>
    <cellStyle name="Comma 2 4 4 2 2 3 2" xfId="3448"/>
    <cellStyle name="Comma 2 4 4 2 2 3 2 2" xfId="18073"/>
    <cellStyle name="Comma 2 4 4 2 2 3 2 3" xfId="12771"/>
    <cellStyle name="Comma 2 4 4 2 2 3 3" xfId="7285"/>
    <cellStyle name="Comma 2 4 4 2 2 3 3 2" xfId="15443"/>
    <cellStyle name="Comma 2 4 4 2 2 3 4" xfId="10114"/>
    <cellStyle name="Comma 2 4 4 2 2 4" xfId="775"/>
    <cellStyle name="Comma 2 4 4 2 2 4 2" xfId="3449"/>
    <cellStyle name="Comma 2 4 4 2 2 4 2 2" xfId="18074"/>
    <cellStyle name="Comma 2 4 4 2 2 4 2 3" xfId="12772"/>
    <cellStyle name="Comma 2 4 4 2 2 4 3" xfId="7286"/>
    <cellStyle name="Comma 2 4 4 2 2 4 3 2" xfId="15444"/>
    <cellStyle name="Comma 2 4 4 2 2 4 4" xfId="10115"/>
    <cellStyle name="Comma 2 4 4 2 2 5" xfId="3445"/>
    <cellStyle name="Comma 2 4 4 2 2 5 2" xfId="18070"/>
    <cellStyle name="Comma 2 4 4 2 2 5 3" xfId="12768"/>
    <cellStyle name="Comma 2 4 4 2 2 6" xfId="7282"/>
    <cellStyle name="Comma 2 4 4 2 2 6 2" xfId="15440"/>
    <cellStyle name="Comma 2 4 4 2 2 7" xfId="10111"/>
    <cellStyle name="Comma 2 4 4 2 3" xfId="776"/>
    <cellStyle name="Comma 2 4 4 2 3 2" xfId="777"/>
    <cellStyle name="Comma 2 4 4 2 3 2 2" xfId="778"/>
    <cellStyle name="Comma 2 4 4 2 3 2 2 2" xfId="3452"/>
    <cellStyle name="Comma 2 4 4 2 3 2 2 2 2" xfId="18077"/>
    <cellStyle name="Comma 2 4 4 2 3 2 2 2 3" xfId="12775"/>
    <cellStyle name="Comma 2 4 4 2 3 2 2 3" xfId="7289"/>
    <cellStyle name="Comma 2 4 4 2 3 2 2 3 2" xfId="15447"/>
    <cellStyle name="Comma 2 4 4 2 3 2 2 4" xfId="10118"/>
    <cellStyle name="Comma 2 4 4 2 3 2 3" xfId="3451"/>
    <cellStyle name="Comma 2 4 4 2 3 2 3 2" xfId="18076"/>
    <cellStyle name="Comma 2 4 4 2 3 2 3 3" xfId="12774"/>
    <cellStyle name="Comma 2 4 4 2 3 2 4" xfId="7288"/>
    <cellStyle name="Comma 2 4 4 2 3 2 4 2" xfId="15446"/>
    <cellStyle name="Comma 2 4 4 2 3 2 5" xfId="10117"/>
    <cellStyle name="Comma 2 4 4 2 3 3" xfId="779"/>
    <cellStyle name="Comma 2 4 4 2 3 3 2" xfId="3453"/>
    <cellStyle name="Comma 2 4 4 2 3 3 2 2" xfId="18078"/>
    <cellStyle name="Comma 2 4 4 2 3 3 2 3" xfId="12776"/>
    <cellStyle name="Comma 2 4 4 2 3 3 3" xfId="7290"/>
    <cellStyle name="Comma 2 4 4 2 3 3 3 2" xfId="15448"/>
    <cellStyle name="Comma 2 4 4 2 3 3 4" xfId="10119"/>
    <cellStyle name="Comma 2 4 4 2 3 4" xfId="780"/>
    <cellStyle name="Comma 2 4 4 2 3 4 2" xfId="3454"/>
    <cellStyle name="Comma 2 4 4 2 3 4 2 2" xfId="18079"/>
    <cellStyle name="Comma 2 4 4 2 3 4 2 3" xfId="12777"/>
    <cellStyle name="Comma 2 4 4 2 3 4 3" xfId="7291"/>
    <cellStyle name="Comma 2 4 4 2 3 4 3 2" xfId="15449"/>
    <cellStyle name="Comma 2 4 4 2 3 4 4" xfId="10120"/>
    <cellStyle name="Comma 2 4 4 2 3 5" xfId="3450"/>
    <cellStyle name="Comma 2 4 4 2 3 5 2" xfId="18075"/>
    <cellStyle name="Comma 2 4 4 2 3 5 3" xfId="12773"/>
    <cellStyle name="Comma 2 4 4 2 3 6" xfId="7287"/>
    <cellStyle name="Comma 2 4 4 2 3 6 2" xfId="15445"/>
    <cellStyle name="Comma 2 4 4 2 3 7" xfId="10116"/>
    <cellStyle name="Comma 2 4 4 2 4" xfId="781"/>
    <cellStyle name="Comma 2 4 4 2 4 2" xfId="782"/>
    <cellStyle name="Comma 2 4 4 2 4 2 2" xfId="783"/>
    <cellStyle name="Comma 2 4 4 2 4 2 2 2" xfId="3457"/>
    <cellStyle name="Comma 2 4 4 2 4 2 2 2 2" xfId="18082"/>
    <cellStyle name="Comma 2 4 4 2 4 2 2 2 3" xfId="12780"/>
    <cellStyle name="Comma 2 4 4 2 4 2 2 3" xfId="7294"/>
    <cellStyle name="Comma 2 4 4 2 4 2 2 3 2" xfId="15452"/>
    <cellStyle name="Comma 2 4 4 2 4 2 2 4" xfId="10123"/>
    <cellStyle name="Comma 2 4 4 2 4 2 3" xfId="3456"/>
    <cellStyle name="Comma 2 4 4 2 4 2 3 2" xfId="18081"/>
    <cellStyle name="Comma 2 4 4 2 4 2 3 3" xfId="12779"/>
    <cellStyle name="Comma 2 4 4 2 4 2 4" xfId="7293"/>
    <cellStyle name="Comma 2 4 4 2 4 2 4 2" xfId="15451"/>
    <cellStyle name="Comma 2 4 4 2 4 2 5" xfId="10122"/>
    <cellStyle name="Comma 2 4 4 2 4 3" xfId="784"/>
    <cellStyle name="Comma 2 4 4 2 4 3 2" xfId="3458"/>
    <cellStyle name="Comma 2 4 4 2 4 3 2 2" xfId="18083"/>
    <cellStyle name="Comma 2 4 4 2 4 3 2 3" xfId="12781"/>
    <cellStyle name="Comma 2 4 4 2 4 3 3" xfId="7295"/>
    <cellStyle name="Comma 2 4 4 2 4 3 3 2" xfId="15453"/>
    <cellStyle name="Comma 2 4 4 2 4 3 4" xfId="10124"/>
    <cellStyle name="Comma 2 4 4 2 4 4" xfId="785"/>
    <cellStyle name="Comma 2 4 4 2 4 4 2" xfId="3459"/>
    <cellStyle name="Comma 2 4 4 2 4 4 2 2" xfId="18084"/>
    <cellStyle name="Comma 2 4 4 2 4 4 2 3" xfId="12782"/>
    <cellStyle name="Comma 2 4 4 2 4 4 3" xfId="7296"/>
    <cellStyle name="Comma 2 4 4 2 4 4 3 2" xfId="15454"/>
    <cellStyle name="Comma 2 4 4 2 4 4 4" xfId="10125"/>
    <cellStyle name="Comma 2 4 4 2 4 5" xfId="3455"/>
    <cellStyle name="Comma 2 4 4 2 4 5 2" xfId="18080"/>
    <cellStyle name="Comma 2 4 4 2 4 5 3" xfId="12778"/>
    <cellStyle name="Comma 2 4 4 2 4 6" xfId="7292"/>
    <cellStyle name="Comma 2 4 4 2 4 6 2" xfId="15450"/>
    <cellStyle name="Comma 2 4 4 2 4 7" xfId="10121"/>
    <cellStyle name="Comma 2 4 4 2 5" xfId="786"/>
    <cellStyle name="Comma 2 4 4 2 5 2" xfId="787"/>
    <cellStyle name="Comma 2 4 4 2 5 2 2" xfId="788"/>
    <cellStyle name="Comma 2 4 4 2 5 2 2 2" xfId="3462"/>
    <cellStyle name="Comma 2 4 4 2 5 2 2 2 2" xfId="18087"/>
    <cellStyle name="Comma 2 4 4 2 5 2 2 2 3" xfId="12785"/>
    <cellStyle name="Comma 2 4 4 2 5 2 2 3" xfId="7299"/>
    <cellStyle name="Comma 2 4 4 2 5 2 2 3 2" xfId="15457"/>
    <cellStyle name="Comma 2 4 4 2 5 2 2 4" xfId="10128"/>
    <cellStyle name="Comma 2 4 4 2 5 2 3" xfId="3461"/>
    <cellStyle name="Comma 2 4 4 2 5 2 3 2" xfId="18086"/>
    <cellStyle name="Comma 2 4 4 2 5 2 3 3" xfId="12784"/>
    <cellStyle name="Comma 2 4 4 2 5 2 4" xfId="7298"/>
    <cellStyle name="Comma 2 4 4 2 5 2 4 2" xfId="15456"/>
    <cellStyle name="Comma 2 4 4 2 5 2 5" xfId="10127"/>
    <cellStyle name="Comma 2 4 4 2 5 3" xfId="789"/>
    <cellStyle name="Comma 2 4 4 2 5 3 2" xfId="3463"/>
    <cellStyle name="Comma 2 4 4 2 5 3 2 2" xfId="18088"/>
    <cellStyle name="Comma 2 4 4 2 5 3 2 3" xfId="12786"/>
    <cellStyle name="Comma 2 4 4 2 5 3 3" xfId="7300"/>
    <cellStyle name="Comma 2 4 4 2 5 3 3 2" xfId="15458"/>
    <cellStyle name="Comma 2 4 4 2 5 3 4" xfId="10129"/>
    <cellStyle name="Comma 2 4 4 2 5 4" xfId="790"/>
    <cellStyle name="Comma 2 4 4 2 5 4 2" xfId="3464"/>
    <cellStyle name="Comma 2 4 4 2 5 4 2 2" xfId="18089"/>
    <cellStyle name="Comma 2 4 4 2 5 4 2 3" xfId="12787"/>
    <cellStyle name="Comma 2 4 4 2 5 4 3" xfId="7301"/>
    <cellStyle name="Comma 2 4 4 2 5 4 3 2" xfId="15459"/>
    <cellStyle name="Comma 2 4 4 2 5 4 4" xfId="10130"/>
    <cellStyle name="Comma 2 4 4 2 5 5" xfId="3460"/>
    <cellStyle name="Comma 2 4 4 2 5 5 2" xfId="18085"/>
    <cellStyle name="Comma 2 4 4 2 5 5 3" xfId="12783"/>
    <cellStyle name="Comma 2 4 4 2 5 6" xfId="7297"/>
    <cellStyle name="Comma 2 4 4 2 5 6 2" xfId="15455"/>
    <cellStyle name="Comma 2 4 4 2 5 7" xfId="10126"/>
    <cellStyle name="Comma 2 4 4 2 6" xfId="791"/>
    <cellStyle name="Comma 2 4 4 2 6 2" xfId="792"/>
    <cellStyle name="Comma 2 4 4 2 6 2 2" xfId="3466"/>
    <cellStyle name="Comma 2 4 4 2 6 2 2 2" xfId="18091"/>
    <cellStyle name="Comma 2 4 4 2 6 2 2 3" xfId="12789"/>
    <cellStyle name="Comma 2 4 4 2 6 2 3" xfId="7303"/>
    <cellStyle name="Comma 2 4 4 2 6 2 3 2" xfId="15461"/>
    <cellStyle name="Comma 2 4 4 2 6 2 4" xfId="10132"/>
    <cellStyle name="Comma 2 4 4 2 6 3" xfId="793"/>
    <cellStyle name="Comma 2 4 4 2 6 3 2" xfId="3467"/>
    <cellStyle name="Comma 2 4 4 2 6 3 2 2" xfId="18092"/>
    <cellStyle name="Comma 2 4 4 2 6 3 2 3" xfId="12790"/>
    <cellStyle name="Comma 2 4 4 2 6 3 3" xfId="7304"/>
    <cellStyle name="Comma 2 4 4 2 6 3 3 2" xfId="15462"/>
    <cellStyle name="Comma 2 4 4 2 6 3 4" xfId="10133"/>
    <cellStyle name="Comma 2 4 4 2 6 4" xfId="3465"/>
    <cellStyle name="Comma 2 4 4 2 6 4 2" xfId="18090"/>
    <cellStyle name="Comma 2 4 4 2 6 4 3" xfId="12788"/>
    <cellStyle name="Comma 2 4 4 2 6 5" xfId="7302"/>
    <cellStyle name="Comma 2 4 4 2 6 5 2" xfId="15460"/>
    <cellStyle name="Comma 2 4 4 2 6 6" xfId="10131"/>
    <cellStyle name="Comma 2 4 4 2 7" xfId="794"/>
    <cellStyle name="Comma 2 4 4 2 7 2" xfId="795"/>
    <cellStyle name="Comma 2 4 4 2 7 2 2" xfId="3469"/>
    <cellStyle name="Comma 2 4 4 2 7 2 2 2" xfId="18094"/>
    <cellStyle name="Comma 2 4 4 2 7 2 2 3" xfId="12792"/>
    <cellStyle name="Comma 2 4 4 2 7 2 3" xfId="7306"/>
    <cellStyle name="Comma 2 4 4 2 7 2 3 2" xfId="15464"/>
    <cellStyle name="Comma 2 4 4 2 7 2 4" xfId="10135"/>
    <cellStyle name="Comma 2 4 4 2 7 3" xfId="3468"/>
    <cellStyle name="Comma 2 4 4 2 7 3 2" xfId="18093"/>
    <cellStyle name="Comma 2 4 4 2 7 3 3" xfId="12791"/>
    <cellStyle name="Comma 2 4 4 2 7 4" xfId="7305"/>
    <cellStyle name="Comma 2 4 4 2 7 4 2" xfId="15463"/>
    <cellStyle name="Comma 2 4 4 2 7 5" xfId="10134"/>
    <cellStyle name="Comma 2 4 4 2 8" xfId="796"/>
    <cellStyle name="Comma 2 4 4 2 8 2" xfId="3470"/>
    <cellStyle name="Comma 2 4 4 2 8 2 2" xfId="18095"/>
    <cellStyle name="Comma 2 4 4 2 8 2 3" xfId="12793"/>
    <cellStyle name="Comma 2 4 4 2 8 3" xfId="7307"/>
    <cellStyle name="Comma 2 4 4 2 8 3 2" xfId="15465"/>
    <cellStyle name="Comma 2 4 4 2 8 4" xfId="10136"/>
    <cellStyle name="Comma 2 4 4 2 9" xfId="797"/>
    <cellStyle name="Comma 2 4 4 2 9 2" xfId="3471"/>
    <cellStyle name="Comma 2 4 4 2 9 2 2" xfId="18096"/>
    <cellStyle name="Comma 2 4 4 2 9 2 3" xfId="12794"/>
    <cellStyle name="Comma 2 4 4 2 9 3" xfId="7308"/>
    <cellStyle name="Comma 2 4 4 2 9 3 2" xfId="15466"/>
    <cellStyle name="Comma 2 4 4 2 9 4" xfId="10137"/>
    <cellStyle name="Comma 2 4 4 3" xfId="798"/>
    <cellStyle name="Comma 2 4 4 3 2" xfId="799"/>
    <cellStyle name="Comma 2 4 4 3 2 2" xfId="800"/>
    <cellStyle name="Comma 2 4 4 3 2 2 2" xfId="3474"/>
    <cellStyle name="Comma 2 4 4 3 2 2 2 2" xfId="18099"/>
    <cellStyle name="Comma 2 4 4 3 2 2 2 3" xfId="12797"/>
    <cellStyle name="Comma 2 4 4 3 2 2 3" xfId="7311"/>
    <cellStyle name="Comma 2 4 4 3 2 2 3 2" xfId="15469"/>
    <cellStyle name="Comma 2 4 4 3 2 2 4" xfId="10140"/>
    <cellStyle name="Comma 2 4 4 3 2 3" xfId="3473"/>
    <cellStyle name="Comma 2 4 4 3 2 3 2" xfId="18098"/>
    <cellStyle name="Comma 2 4 4 3 2 3 3" xfId="12796"/>
    <cellStyle name="Comma 2 4 4 3 2 4" xfId="7310"/>
    <cellStyle name="Comma 2 4 4 3 2 4 2" xfId="15468"/>
    <cellStyle name="Comma 2 4 4 3 2 5" xfId="10139"/>
    <cellStyle name="Comma 2 4 4 3 3" xfId="801"/>
    <cellStyle name="Comma 2 4 4 3 3 2" xfId="3475"/>
    <cellStyle name="Comma 2 4 4 3 3 2 2" xfId="18100"/>
    <cellStyle name="Comma 2 4 4 3 3 2 3" xfId="12798"/>
    <cellStyle name="Comma 2 4 4 3 3 3" xfId="7312"/>
    <cellStyle name="Comma 2 4 4 3 3 3 2" xfId="15470"/>
    <cellStyle name="Comma 2 4 4 3 3 4" xfId="10141"/>
    <cellStyle name="Comma 2 4 4 3 4" xfId="802"/>
    <cellStyle name="Comma 2 4 4 3 4 2" xfId="3476"/>
    <cellStyle name="Comma 2 4 4 3 4 2 2" xfId="18101"/>
    <cellStyle name="Comma 2 4 4 3 4 2 3" xfId="12799"/>
    <cellStyle name="Comma 2 4 4 3 4 3" xfId="7313"/>
    <cellStyle name="Comma 2 4 4 3 4 3 2" xfId="15471"/>
    <cellStyle name="Comma 2 4 4 3 4 4" xfId="10142"/>
    <cellStyle name="Comma 2 4 4 3 5" xfId="3472"/>
    <cellStyle name="Comma 2 4 4 3 5 2" xfId="18097"/>
    <cellStyle name="Comma 2 4 4 3 5 3" xfId="12795"/>
    <cellStyle name="Comma 2 4 4 3 6" xfId="7309"/>
    <cellStyle name="Comma 2 4 4 3 6 2" xfId="15467"/>
    <cellStyle name="Comma 2 4 4 3 7" xfId="10138"/>
    <cellStyle name="Comma 2 4 4 4" xfId="803"/>
    <cellStyle name="Comma 2 4 4 4 2" xfId="804"/>
    <cellStyle name="Comma 2 4 4 4 2 2" xfId="805"/>
    <cellStyle name="Comma 2 4 4 4 2 2 2" xfId="3479"/>
    <cellStyle name="Comma 2 4 4 4 2 2 2 2" xfId="18104"/>
    <cellStyle name="Comma 2 4 4 4 2 2 2 3" xfId="12802"/>
    <cellStyle name="Comma 2 4 4 4 2 2 3" xfId="7316"/>
    <cellStyle name="Comma 2 4 4 4 2 2 3 2" xfId="15474"/>
    <cellStyle name="Comma 2 4 4 4 2 2 4" xfId="10145"/>
    <cellStyle name="Comma 2 4 4 4 2 3" xfId="3478"/>
    <cellStyle name="Comma 2 4 4 4 2 3 2" xfId="18103"/>
    <cellStyle name="Comma 2 4 4 4 2 3 3" xfId="12801"/>
    <cellStyle name="Comma 2 4 4 4 2 4" xfId="7315"/>
    <cellStyle name="Comma 2 4 4 4 2 4 2" xfId="15473"/>
    <cellStyle name="Comma 2 4 4 4 2 5" xfId="10144"/>
    <cellStyle name="Comma 2 4 4 4 3" xfId="806"/>
    <cellStyle name="Comma 2 4 4 4 3 2" xfId="3480"/>
    <cellStyle name="Comma 2 4 4 4 3 2 2" xfId="18105"/>
    <cellStyle name="Comma 2 4 4 4 3 2 3" xfId="12803"/>
    <cellStyle name="Comma 2 4 4 4 3 3" xfId="7317"/>
    <cellStyle name="Comma 2 4 4 4 3 3 2" xfId="15475"/>
    <cellStyle name="Comma 2 4 4 4 3 4" xfId="10146"/>
    <cellStyle name="Comma 2 4 4 4 4" xfId="807"/>
    <cellStyle name="Comma 2 4 4 4 4 2" xfId="3481"/>
    <cellStyle name="Comma 2 4 4 4 4 2 2" xfId="18106"/>
    <cellStyle name="Comma 2 4 4 4 4 2 3" xfId="12804"/>
    <cellStyle name="Comma 2 4 4 4 4 3" xfId="7318"/>
    <cellStyle name="Comma 2 4 4 4 4 3 2" xfId="15476"/>
    <cellStyle name="Comma 2 4 4 4 4 4" xfId="10147"/>
    <cellStyle name="Comma 2 4 4 4 5" xfId="3477"/>
    <cellStyle name="Comma 2 4 4 4 5 2" xfId="18102"/>
    <cellStyle name="Comma 2 4 4 4 5 3" xfId="12800"/>
    <cellStyle name="Comma 2 4 4 4 6" xfId="7314"/>
    <cellStyle name="Comma 2 4 4 4 6 2" xfId="15472"/>
    <cellStyle name="Comma 2 4 4 4 7" xfId="10143"/>
    <cellStyle name="Comma 2 4 4 5" xfId="808"/>
    <cellStyle name="Comma 2 4 4 5 2" xfId="809"/>
    <cellStyle name="Comma 2 4 4 5 2 2" xfId="810"/>
    <cellStyle name="Comma 2 4 4 5 2 2 2" xfId="3484"/>
    <cellStyle name="Comma 2 4 4 5 2 2 2 2" xfId="18109"/>
    <cellStyle name="Comma 2 4 4 5 2 2 2 3" xfId="12807"/>
    <cellStyle name="Comma 2 4 4 5 2 2 3" xfId="7321"/>
    <cellStyle name="Comma 2 4 4 5 2 2 3 2" xfId="15479"/>
    <cellStyle name="Comma 2 4 4 5 2 2 4" xfId="10150"/>
    <cellStyle name="Comma 2 4 4 5 2 3" xfId="3483"/>
    <cellStyle name="Comma 2 4 4 5 2 3 2" xfId="18108"/>
    <cellStyle name="Comma 2 4 4 5 2 3 3" xfId="12806"/>
    <cellStyle name="Comma 2 4 4 5 2 4" xfId="7320"/>
    <cellStyle name="Comma 2 4 4 5 2 4 2" xfId="15478"/>
    <cellStyle name="Comma 2 4 4 5 2 5" xfId="10149"/>
    <cellStyle name="Comma 2 4 4 5 3" xfId="811"/>
    <cellStyle name="Comma 2 4 4 5 3 2" xfId="3485"/>
    <cellStyle name="Comma 2 4 4 5 3 2 2" xfId="18110"/>
    <cellStyle name="Comma 2 4 4 5 3 2 3" xfId="12808"/>
    <cellStyle name="Comma 2 4 4 5 3 3" xfId="7322"/>
    <cellStyle name="Comma 2 4 4 5 3 3 2" xfId="15480"/>
    <cellStyle name="Comma 2 4 4 5 3 4" xfId="10151"/>
    <cellStyle name="Comma 2 4 4 5 4" xfId="812"/>
    <cellStyle name="Comma 2 4 4 5 4 2" xfId="3486"/>
    <cellStyle name="Comma 2 4 4 5 4 2 2" xfId="18111"/>
    <cellStyle name="Comma 2 4 4 5 4 2 3" xfId="12809"/>
    <cellStyle name="Comma 2 4 4 5 4 3" xfId="7323"/>
    <cellStyle name="Comma 2 4 4 5 4 3 2" xfId="15481"/>
    <cellStyle name="Comma 2 4 4 5 4 4" xfId="10152"/>
    <cellStyle name="Comma 2 4 4 5 5" xfId="3482"/>
    <cellStyle name="Comma 2 4 4 5 5 2" xfId="18107"/>
    <cellStyle name="Comma 2 4 4 5 5 3" xfId="12805"/>
    <cellStyle name="Comma 2 4 4 5 6" xfId="7319"/>
    <cellStyle name="Comma 2 4 4 5 6 2" xfId="15477"/>
    <cellStyle name="Comma 2 4 4 5 7" xfId="10148"/>
    <cellStyle name="Comma 2 4 4 6" xfId="813"/>
    <cellStyle name="Comma 2 4 4 6 2" xfId="814"/>
    <cellStyle name="Comma 2 4 4 6 2 2" xfId="815"/>
    <cellStyle name="Comma 2 4 4 6 2 2 2" xfId="3489"/>
    <cellStyle name="Comma 2 4 4 6 2 2 2 2" xfId="18114"/>
    <cellStyle name="Comma 2 4 4 6 2 2 2 3" xfId="12812"/>
    <cellStyle name="Comma 2 4 4 6 2 2 3" xfId="7326"/>
    <cellStyle name="Comma 2 4 4 6 2 2 3 2" xfId="15484"/>
    <cellStyle name="Comma 2 4 4 6 2 2 4" xfId="10155"/>
    <cellStyle name="Comma 2 4 4 6 2 3" xfId="3488"/>
    <cellStyle name="Comma 2 4 4 6 2 3 2" xfId="18113"/>
    <cellStyle name="Comma 2 4 4 6 2 3 3" xfId="12811"/>
    <cellStyle name="Comma 2 4 4 6 2 4" xfId="7325"/>
    <cellStyle name="Comma 2 4 4 6 2 4 2" xfId="15483"/>
    <cellStyle name="Comma 2 4 4 6 2 5" xfId="10154"/>
    <cellStyle name="Comma 2 4 4 6 3" xfId="816"/>
    <cellStyle name="Comma 2 4 4 6 3 2" xfId="3490"/>
    <cellStyle name="Comma 2 4 4 6 3 2 2" xfId="18115"/>
    <cellStyle name="Comma 2 4 4 6 3 2 3" xfId="12813"/>
    <cellStyle name="Comma 2 4 4 6 3 3" xfId="7327"/>
    <cellStyle name="Comma 2 4 4 6 3 3 2" xfId="15485"/>
    <cellStyle name="Comma 2 4 4 6 3 4" xfId="10156"/>
    <cellStyle name="Comma 2 4 4 6 4" xfId="817"/>
    <cellStyle name="Comma 2 4 4 6 4 2" xfId="3491"/>
    <cellStyle name="Comma 2 4 4 6 4 2 2" xfId="18116"/>
    <cellStyle name="Comma 2 4 4 6 4 2 3" xfId="12814"/>
    <cellStyle name="Comma 2 4 4 6 4 3" xfId="7328"/>
    <cellStyle name="Comma 2 4 4 6 4 3 2" xfId="15486"/>
    <cellStyle name="Comma 2 4 4 6 4 4" xfId="10157"/>
    <cellStyle name="Comma 2 4 4 6 5" xfId="3487"/>
    <cellStyle name="Comma 2 4 4 6 5 2" xfId="18112"/>
    <cellStyle name="Comma 2 4 4 6 5 3" xfId="12810"/>
    <cellStyle name="Comma 2 4 4 6 6" xfId="7324"/>
    <cellStyle name="Comma 2 4 4 6 6 2" xfId="15482"/>
    <cellStyle name="Comma 2 4 4 6 7" xfId="10153"/>
    <cellStyle name="Comma 2 4 4 7" xfId="818"/>
    <cellStyle name="Comma 2 4 4 7 2" xfId="819"/>
    <cellStyle name="Comma 2 4 4 7 2 2" xfId="3493"/>
    <cellStyle name="Comma 2 4 4 7 2 2 2" xfId="18118"/>
    <cellStyle name="Comma 2 4 4 7 2 2 3" xfId="12816"/>
    <cellStyle name="Comma 2 4 4 7 2 3" xfId="7330"/>
    <cellStyle name="Comma 2 4 4 7 2 3 2" xfId="15488"/>
    <cellStyle name="Comma 2 4 4 7 2 4" xfId="10159"/>
    <cellStyle name="Comma 2 4 4 7 3" xfId="820"/>
    <cellStyle name="Comma 2 4 4 7 3 2" xfId="3494"/>
    <cellStyle name="Comma 2 4 4 7 3 2 2" xfId="18119"/>
    <cellStyle name="Comma 2 4 4 7 3 2 3" xfId="12817"/>
    <cellStyle name="Comma 2 4 4 7 3 3" xfId="7331"/>
    <cellStyle name="Comma 2 4 4 7 3 3 2" xfId="15489"/>
    <cellStyle name="Comma 2 4 4 7 3 4" xfId="10160"/>
    <cellStyle name="Comma 2 4 4 7 4" xfId="3492"/>
    <cellStyle name="Comma 2 4 4 7 4 2" xfId="18117"/>
    <cellStyle name="Comma 2 4 4 7 4 3" xfId="12815"/>
    <cellStyle name="Comma 2 4 4 7 5" xfId="7329"/>
    <cellStyle name="Comma 2 4 4 7 5 2" xfId="15487"/>
    <cellStyle name="Comma 2 4 4 7 6" xfId="10158"/>
    <cellStyle name="Comma 2 4 4 8" xfId="821"/>
    <cellStyle name="Comma 2 4 4 8 2" xfId="822"/>
    <cellStyle name="Comma 2 4 4 8 2 2" xfId="3496"/>
    <cellStyle name="Comma 2 4 4 8 2 2 2" xfId="18121"/>
    <cellStyle name="Comma 2 4 4 8 2 2 3" xfId="12819"/>
    <cellStyle name="Comma 2 4 4 8 2 3" xfId="7333"/>
    <cellStyle name="Comma 2 4 4 8 2 3 2" xfId="15491"/>
    <cellStyle name="Comma 2 4 4 8 2 4" xfId="10162"/>
    <cellStyle name="Comma 2 4 4 8 3" xfId="3495"/>
    <cellStyle name="Comma 2 4 4 8 3 2" xfId="18120"/>
    <cellStyle name="Comma 2 4 4 8 3 3" xfId="12818"/>
    <cellStyle name="Comma 2 4 4 8 4" xfId="7332"/>
    <cellStyle name="Comma 2 4 4 8 4 2" xfId="15490"/>
    <cellStyle name="Comma 2 4 4 8 5" xfId="10161"/>
    <cellStyle name="Comma 2 4 4 9" xfId="823"/>
    <cellStyle name="Comma 2 4 4 9 2" xfId="3497"/>
    <cellStyle name="Comma 2 4 4 9 2 2" xfId="18122"/>
    <cellStyle name="Comma 2 4 4 9 2 3" xfId="12820"/>
    <cellStyle name="Comma 2 4 4 9 3" xfId="7334"/>
    <cellStyle name="Comma 2 4 4 9 3 2" xfId="15492"/>
    <cellStyle name="Comma 2 4 4 9 4" xfId="10163"/>
    <cellStyle name="Comma 2 4 5" xfId="824"/>
    <cellStyle name="Comma 2 4 5 10" xfId="3498"/>
    <cellStyle name="Comma 2 4 5 10 2" xfId="18123"/>
    <cellStyle name="Comma 2 4 5 10 3" xfId="12821"/>
    <cellStyle name="Comma 2 4 5 11" xfId="7335"/>
    <cellStyle name="Comma 2 4 5 11 2" xfId="15493"/>
    <cellStyle name="Comma 2 4 5 12" xfId="10164"/>
    <cellStyle name="Comma 2 4 5 2" xfId="825"/>
    <cellStyle name="Comma 2 4 5 2 2" xfId="826"/>
    <cellStyle name="Comma 2 4 5 2 2 2" xfId="827"/>
    <cellStyle name="Comma 2 4 5 2 2 2 2" xfId="3501"/>
    <cellStyle name="Comma 2 4 5 2 2 2 2 2" xfId="18126"/>
    <cellStyle name="Comma 2 4 5 2 2 2 2 3" xfId="12824"/>
    <cellStyle name="Comma 2 4 5 2 2 2 3" xfId="7338"/>
    <cellStyle name="Comma 2 4 5 2 2 2 3 2" xfId="15496"/>
    <cellStyle name="Comma 2 4 5 2 2 2 4" xfId="10167"/>
    <cellStyle name="Comma 2 4 5 2 2 3" xfId="3500"/>
    <cellStyle name="Comma 2 4 5 2 2 3 2" xfId="18125"/>
    <cellStyle name="Comma 2 4 5 2 2 3 3" xfId="12823"/>
    <cellStyle name="Comma 2 4 5 2 2 4" xfId="7337"/>
    <cellStyle name="Comma 2 4 5 2 2 4 2" xfId="15495"/>
    <cellStyle name="Comma 2 4 5 2 2 5" xfId="10166"/>
    <cellStyle name="Comma 2 4 5 2 3" xfId="828"/>
    <cellStyle name="Comma 2 4 5 2 3 2" xfId="3502"/>
    <cellStyle name="Comma 2 4 5 2 3 2 2" xfId="18127"/>
    <cellStyle name="Comma 2 4 5 2 3 2 3" xfId="12825"/>
    <cellStyle name="Comma 2 4 5 2 3 3" xfId="7339"/>
    <cellStyle name="Comma 2 4 5 2 3 3 2" xfId="15497"/>
    <cellStyle name="Comma 2 4 5 2 3 4" xfId="10168"/>
    <cellStyle name="Comma 2 4 5 2 4" xfId="829"/>
    <cellStyle name="Comma 2 4 5 2 4 2" xfId="3503"/>
    <cellStyle name="Comma 2 4 5 2 4 2 2" xfId="18128"/>
    <cellStyle name="Comma 2 4 5 2 4 2 3" xfId="12826"/>
    <cellStyle name="Comma 2 4 5 2 4 3" xfId="7340"/>
    <cellStyle name="Comma 2 4 5 2 4 3 2" xfId="15498"/>
    <cellStyle name="Comma 2 4 5 2 4 4" xfId="10169"/>
    <cellStyle name="Comma 2 4 5 2 5" xfId="3499"/>
    <cellStyle name="Comma 2 4 5 2 5 2" xfId="18124"/>
    <cellStyle name="Comma 2 4 5 2 5 3" xfId="12822"/>
    <cellStyle name="Comma 2 4 5 2 6" xfId="7336"/>
    <cellStyle name="Comma 2 4 5 2 6 2" xfId="15494"/>
    <cellStyle name="Comma 2 4 5 2 7" xfId="10165"/>
    <cellStyle name="Comma 2 4 5 3" xfId="830"/>
    <cellStyle name="Comma 2 4 5 3 2" xfId="831"/>
    <cellStyle name="Comma 2 4 5 3 2 2" xfId="832"/>
    <cellStyle name="Comma 2 4 5 3 2 2 2" xfId="3506"/>
    <cellStyle name="Comma 2 4 5 3 2 2 2 2" xfId="18131"/>
    <cellStyle name="Comma 2 4 5 3 2 2 2 3" xfId="12829"/>
    <cellStyle name="Comma 2 4 5 3 2 2 3" xfId="7343"/>
    <cellStyle name="Comma 2 4 5 3 2 2 3 2" xfId="15501"/>
    <cellStyle name="Comma 2 4 5 3 2 2 4" xfId="10172"/>
    <cellStyle name="Comma 2 4 5 3 2 3" xfId="3505"/>
    <cellStyle name="Comma 2 4 5 3 2 3 2" xfId="18130"/>
    <cellStyle name="Comma 2 4 5 3 2 3 3" xfId="12828"/>
    <cellStyle name="Comma 2 4 5 3 2 4" xfId="7342"/>
    <cellStyle name="Comma 2 4 5 3 2 4 2" xfId="15500"/>
    <cellStyle name="Comma 2 4 5 3 2 5" xfId="10171"/>
    <cellStyle name="Comma 2 4 5 3 3" xfId="833"/>
    <cellStyle name="Comma 2 4 5 3 3 2" xfId="3507"/>
    <cellStyle name="Comma 2 4 5 3 3 2 2" xfId="18132"/>
    <cellStyle name="Comma 2 4 5 3 3 2 3" xfId="12830"/>
    <cellStyle name="Comma 2 4 5 3 3 3" xfId="7344"/>
    <cellStyle name="Comma 2 4 5 3 3 3 2" xfId="15502"/>
    <cellStyle name="Comma 2 4 5 3 3 4" xfId="10173"/>
    <cellStyle name="Comma 2 4 5 3 4" xfId="834"/>
    <cellStyle name="Comma 2 4 5 3 4 2" xfId="3508"/>
    <cellStyle name="Comma 2 4 5 3 4 2 2" xfId="18133"/>
    <cellStyle name="Comma 2 4 5 3 4 2 3" xfId="12831"/>
    <cellStyle name="Comma 2 4 5 3 4 3" xfId="7345"/>
    <cellStyle name="Comma 2 4 5 3 4 3 2" xfId="15503"/>
    <cellStyle name="Comma 2 4 5 3 4 4" xfId="10174"/>
    <cellStyle name="Comma 2 4 5 3 5" xfId="3504"/>
    <cellStyle name="Comma 2 4 5 3 5 2" xfId="18129"/>
    <cellStyle name="Comma 2 4 5 3 5 3" xfId="12827"/>
    <cellStyle name="Comma 2 4 5 3 6" xfId="7341"/>
    <cellStyle name="Comma 2 4 5 3 6 2" xfId="15499"/>
    <cellStyle name="Comma 2 4 5 3 7" xfId="10170"/>
    <cellStyle name="Comma 2 4 5 4" xfId="835"/>
    <cellStyle name="Comma 2 4 5 4 2" xfId="836"/>
    <cellStyle name="Comma 2 4 5 4 2 2" xfId="837"/>
    <cellStyle name="Comma 2 4 5 4 2 2 2" xfId="3511"/>
    <cellStyle name="Comma 2 4 5 4 2 2 2 2" xfId="18136"/>
    <cellStyle name="Comma 2 4 5 4 2 2 2 3" xfId="12834"/>
    <cellStyle name="Comma 2 4 5 4 2 2 3" xfId="7348"/>
    <cellStyle name="Comma 2 4 5 4 2 2 3 2" xfId="15506"/>
    <cellStyle name="Comma 2 4 5 4 2 2 4" xfId="10177"/>
    <cellStyle name="Comma 2 4 5 4 2 3" xfId="3510"/>
    <cellStyle name="Comma 2 4 5 4 2 3 2" xfId="18135"/>
    <cellStyle name="Comma 2 4 5 4 2 3 3" xfId="12833"/>
    <cellStyle name="Comma 2 4 5 4 2 4" xfId="7347"/>
    <cellStyle name="Comma 2 4 5 4 2 4 2" xfId="15505"/>
    <cellStyle name="Comma 2 4 5 4 2 5" xfId="10176"/>
    <cellStyle name="Comma 2 4 5 4 3" xfId="838"/>
    <cellStyle name="Comma 2 4 5 4 3 2" xfId="3512"/>
    <cellStyle name="Comma 2 4 5 4 3 2 2" xfId="18137"/>
    <cellStyle name="Comma 2 4 5 4 3 2 3" xfId="12835"/>
    <cellStyle name="Comma 2 4 5 4 3 3" xfId="7349"/>
    <cellStyle name="Comma 2 4 5 4 3 3 2" xfId="15507"/>
    <cellStyle name="Comma 2 4 5 4 3 4" xfId="10178"/>
    <cellStyle name="Comma 2 4 5 4 4" xfId="839"/>
    <cellStyle name="Comma 2 4 5 4 4 2" xfId="3513"/>
    <cellStyle name="Comma 2 4 5 4 4 2 2" xfId="18138"/>
    <cellStyle name="Comma 2 4 5 4 4 2 3" xfId="12836"/>
    <cellStyle name="Comma 2 4 5 4 4 3" xfId="7350"/>
    <cellStyle name="Comma 2 4 5 4 4 3 2" xfId="15508"/>
    <cellStyle name="Comma 2 4 5 4 4 4" xfId="10179"/>
    <cellStyle name="Comma 2 4 5 4 5" xfId="3509"/>
    <cellStyle name="Comma 2 4 5 4 5 2" xfId="18134"/>
    <cellStyle name="Comma 2 4 5 4 5 3" xfId="12832"/>
    <cellStyle name="Comma 2 4 5 4 6" xfId="7346"/>
    <cellStyle name="Comma 2 4 5 4 6 2" xfId="15504"/>
    <cellStyle name="Comma 2 4 5 4 7" xfId="10175"/>
    <cellStyle name="Comma 2 4 5 5" xfId="840"/>
    <cellStyle name="Comma 2 4 5 5 2" xfId="841"/>
    <cellStyle name="Comma 2 4 5 5 2 2" xfId="842"/>
    <cellStyle name="Comma 2 4 5 5 2 2 2" xfId="3516"/>
    <cellStyle name="Comma 2 4 5 5 2 2 2 2" xfId="18141"/>
    <cellStyle name="Comma 2 4 5 5 2 2 2 3" xfId="12839"/>
    <cellStyle name="Comma 2 4 5 5 2 2 3" xfId="7353"/>
    <cellStyle name="Comma 2 4 5 5 2 2 3 2" xfId="15511"/>
    <cellStyle name="Comma 2 4 5 5 2 2 4" xfId="10182"/>
    <cellStyle name="Comma 2 4 5 5 2 3" xfId="3515"/>
    <cellStyle name="Comma 2 4 5 5 2 3 2" xfId="18140"/>
    <cellStyle name="Comma 2 4 5 5 2 3 3" xfId="12838"/>
    <cellStyle name="Comma 2 4 5 5 2 4" xfId="7352"/>
    <cellStyle name="Comma 2 4 5 5 2 4 2" xfId="15510"/>
    <cellStyle name="Comma 2 4 5 5 2 5" xfId="10181"/>
    <cellStyle name="Comma 2 4 5 5 3" xfId="843"/>
    <cellStyle name="Comma 2 4 5 5 3 2" xfId="3517"/>
    <cellStyle name="Comma 2 4 5 5 3 2 2" xfId="18142"/>
    <cellStyle name="Comma 2 4 5 5 3 2 3" xfId="12840"/>
    <cellStyle name="Comma 2 4 5 5 3 3" xfId="7354"/>
    <cellStyle name="Comma 2 4 5 5 3 3 2" xfId="15512"/>
    <cellStyle name="Comma 2 4 5 5 3 4" xfId="10183"/>
    <cellStyle name="Comma 2 4 5 5 4" xfId="844"/>
    <cellStyle name="Comma 2 4 5 5 4 2" xfId="3518"/>
    <cellStyle name="Comma 2 4 5 5 4 2 2" xfId="18143"/>
    <cellStyle name="Comma 2 4 5 5 4 2 3" xfId="12841"/>
    <cellStyle name="Comma 2 4 5 5 4 3" xfId="7355"/>
    <cellStyle name="Comma 2 4 5 5 4 3 2" xfId="15513"/>
    <cellStyle name="Comma 2 4 5 5 4 4" xfId="10184"/>
    <cellStyle name="Comma 2 4 5 5 5" xfId="3514"/>
    <cellStyle name="Comma 2 4 5 5 5 2" xfId="18139"/>
    <cellStyle name="Comma 2 4 5 5 5 3" xfId="12837"/>
    <cellStyle name="Comma 2 4 5 5 6" xfId="7351"/>
    <cellStyle name="Comma 2 4 5 5 6 2" xfId="15509"/>
    <cellStyle name="Comma 2 4 5 5 7" xfId="10180"/>
    <cellStyle name="Comma 2 4 5 6" xfId="845"/>
    <cellStyle name="Comma 2 4 5 6 2" xfId="846"/>
    <cellStyle name="Comma 2 4 5 6 2 2" xfId="3520"/>
    <cellStyle name="Comma 2 4 5 6 2 2 2" xfId="18145"/>
    <cellStyle name="Comma 2 4 5 6 2 2 3" xfId="12843"/>
    <cellStyle name="Comma 2 4 5 6 2 3" xfId="7357"/>
    <cellStyle name="Comma 2 4 5 6 2 3 2" xfId="15515"/>
    <cellStyle name="Comma 2 4 5 6 2 4" xfId="10186"/>
    <cellStyle name="Comma 2 4 5 6 3" xfId="847"/>
    <cellStyle name="Comma 2 4 5 6 3 2" xfId="3521"/>
    <cellStyle name="Comma 2 4 5 6 3 2 2" xfId="18146"/>
    <cellStyle name="Comma 2 4 5 6 3 2 3" xfId="12844"/>
    <cellStyle name="Comma 2 4 5 6 3 3" xfId="7358"/>
    <cellStyle name="Comma 2 4 5 6 3 3 2" xfId="15516"/>
    <cellStyle name="Comma 2 4 5 6 3 4" xfId="10187"/>
    <cellStyle name="Comma 2 4 5 6 4" xfId="3519"/>
    <cellStyle name="Comma 2 4 5 6 4 2" xfId="18144"/>
    <cellStyle name="Comma 2 4 5 6 4 3" xfId="12842"/>
    <cellStyle name="Comma 2 4 5 6 5" xfId="7356"/>
    <cellStyle name="Comma 2 4 5 6 5 2" xfId="15514"/>
    <cellStyle name="Comma 2 4 5 6 6" xfId="10185"/>
    <cellStyle name="Comma 2 4 5 7" xfId="848"/>
    <cellStyle name="Comma 2 4 5 7 2" xfId="849"/>
    <cellStyle name="Comma 2 4 5 7 2 2" xfId="3523"/>
    <cellStyle name="Comma 2 4 5 7 2 2 2" xfId="18148"/>
    <cellStyle name="Comma 2 4 5 7 2 2 3" xfId="12846"/>
    <cellStyle name="Comma 2 4 5 7 2 3" xfId="7360"/>
    <cellStyle name="Comma 2 4 5 7 2 3 2" xfId="15518"/>
    <cellStyle name="Comma 2 4 5 7 2 4" xfId="10189"/>
    <cellStyle name="Comma 2 4 5 7 3" xfId="3522"/>
    <cellStyle name="Comma 2 4 5 7 3 2" xfId="18147"/>
    <cellStyle name="Comma 2 4 5 7 3 3" xfId="12845"/>
    <cellStyle name="Comma 2 4 5 7 4" xfId="7359"/>
    <cellStyle name="Comma 2 4 5 7 4 2" xfId="15517"/>
    <cellStyle name="Comma 2 4 5 7 5" xfId="10188"/>
    <cellStyle name="Comma 2 4 5 8" xfId="850"/>
    <cellStyle name="Comma 2 4 5 8 2" xfId="3524"/>
    <cellStyle name="Comma 2 4 5 8 2 2" xfId="18149"/>
    <cellStyle name="Comma 2 4 5 8 2 3" xfId="12847"/>
    <cellStyle name="Comma 2 4 5 8 3" xfId="7361"/>
    <cellStyle name="Comma 2 4 5 8 3 2" xfId="15519"/>
    <cellStyle name="Comma 2 4 5 8 4" xfId="10190"/>
    <cellStyle name="Comma 2 4 5 9" xfId="851"/>
    <cellStyle name="Comma 2 4 5 9 2" xfId="3525"/>
    <cellStyle name="Comma 2 4 5 9 2 2" xfId="18150"/>
    <cellStyle name="Comma 2 4 5 9 2 3" xfId="12848"/>
    <cellStyle name="Comma 2 4 5 9 3" xfId="7362"/>
    <cellStyle name="Comma 2 4 5 9 3 2" xfId="15520"/>
    <cellStyle name="Comma 2 4 5 9 4" xfId="10191"/>
    <cellStyle name="Comma 2 4 6" xfId="852"/>
    <cellStyle name="Comma 2 4 6 2" xfId="853"/>
    <cellStyle name="Comma 2 4 6 2 2" xfId="854"/>
    <cellStyle name="Comma 2 4 6 2 2 2" xfId="3528"/>
    <cellStyle name="Comma 2 4 6 2 2 2 2" xfId="18153"/>
    <cellStyle name="Comma 2 4 6 2 2 2 3" xfId="12851"/>
    <cellStyle name="Comma 2 4 6 2 2 3" xfId="7365"/>
    <cellStyle name="Comma 2 4 6 2 2 3 2" xfId="15523"/>
    <cellStyle name="Comma 2 4 6 2 2 4" xfId="10194"/>
    <cellStyle name="Comma 2 4 6 2 3" xfId="3527"/>
    <cellStyle name="Comma 2 4 6 2 3 2" xfId="18152"/>
    <cellStyle name="Comma 2 4 6 2 3 3" xfId="12850"/>
    <cellStyle name="Comma 2 4 6 2 4" xfId="7364"/>
    <cellStyle name="Comma 2 4 6 2 4 2" xfId="15522"/>
    <cellStyle name="Comma 2 4 6 2 5" xfId="10193"/>
    <cellStyle name="Comma 2 4 6 3" xfId="855"/>
    <cellStyle name="Comma 2 4 6 3 2" xfId="3529"/>
    <cellStyle name="Comma 2 4 6 3 2 2" xfId="18154"/>
    <cellStyle name="Comma 2 4 6 3 2 3" xfId="12852"/>
    <cellStyle name="Comma 2 4 6 3 3" xfId="7366"/>
    <cellStyle name="Comma 2 4 6 3 3 2" xfId="15524"/>
    <cellStyle name="Comma 2 4 6 3 4" xfId="10195"/>
    <cellStyle name="Comma 2 4 6 4" xfId="856"/>
    <cellStyle name="Comma 2 4 6 4 2" xfId="3530"/>
    <cellStyle name="Comma 2 4 6 4 2 2" xfId="18155"/>
    <cellStyle name="Comma 2 4 6 4 2 3" xfId="12853"/>
    <cellStyle name="Comma 2 4 6 4 3" xfId="7367"/>
    <cellStyle name="Comma 2 4 6 4 3 2" xfId="15525"/>
    <cellStyle name="Comma 2 4 6 4 4" xfId="10196"/>
    <cellStyle name="Comma 2 4 6 5" xfId="3526"/>
    <cellStyle name="Comma 2 4 6 5 2" xfId="18151"/>
    <cellStyle name="Comma 2 4 6 5 3" xfId="12849"/>
    <cellStyle name="Comma 2 4 6 6" xfId="7363"/>
    <cellStyle name="Comma 2 4 6 6 2" xfId="15521"/>
    <cellStyle name="Comma 2 4 6 7" xfId="10192"/>
    <cellStyle name="Comma 2 4 7" xfId="857"/>
    <cellStyle name="Comma 2 4 7 2" xfId="858"/>
    <cellStyle name="Comma 2 4 7 2 2" xfId="859"/>
    <cellStyle name="Comma 2 4 7 2 2 2" xfId="3533"/>
    <cellStyle name="Comma 2 4 7 2 2 2 2" xfId="18158"/>
    <cellStyle name="Comma 2 4 7 2 2 2 3" xfId="12856"/>
    <cellStyle name="Comma 2 4 7 2 2 3" xfId="7370"/>
    <cellStyle name="Comma 2 4 7 2 2 3 2" xfId="15528"/>
    <cellStyle name="Comma 2 4 7 2 2 4" xfId="10199"/>
    <cellStyle name="Comma 2 4 7 2 3" xfId="3532"/>
    <cellStyle name="Comma 2 4 7 2 3 2" xfId="18157"/>
    <cellStyle name="Comma 2 4 7 2 3 3" xfId="12855"/>
    <cellStyle name="Comma 2 4 7 2 4" xfId="7369"/>
    <cellStyle name="Comma 2 4 7 2 4 2" xfId="15527"/>
    <cellStyle name="Comma 2 4 7 2 5" xfId="10198"/>
    <cellStyle name="Comma 2 4 7 3" xfId="860"/>
    <cellStyle name="Comma 2 4 7 3 2" xfId="3534"/>
    <cellStyle name="Comma 2 4 7 3 2 2" xfId="18159"/>
    <cellStyle name="Comma 2 4 7 3 2 3" xfId="12857"/>
    <cellStyle name="Comma 2 4 7 3 3" xfId="7371"/>
    <cellStyle name="Comma 2 4 7 3 3 2" xfId="15529"/>
    <cellStyle name="Comma 2 4 7 3 4" xfId="10200"/>
    <cellStyle name="Comma 2 4 7 4" xfId="861"/>
    <cellStyle name="Comma 2 4 7 4 2" xfId="3535"/>
    <cellStyle name="Comma 2 4 7 4 2 2" xfId="18160"/>
    <cellStyle name="Comma 2 4 7 4 2 3" xfId="12858"/>
    <cellStyle name="Comma 2 4 7 4 3" xfId="7372"/>
    <cellStyle name="Comma 2 4 7 4 3 2" xfId="15530"/>
    <cellStyle name="Comma 2 4 7 4 4" xfId="10201"/>
    <cellStyle name="Comma 2 4 7 5" xfId="3531"/>
    <cellStyle name="Comma 2 4 7 5 2" xfId="18156"/>
    <cellStyle name="Comma 2 4 7 5 3" xfId="12854"/>
    <cellStyle name="Comma 2 4 7 6" xfId="7368"/>
    <cellStyle name="Comma 2 4 7 6 2" xfId="15526"/>
    <cellStyle name="Comma 2 4 7 7" xfId="10197"/>
    <cellStyle name="Comma 2 4 8" xfId="862"/>
    <cellStyle name="Comma 2 4 8 2" xfId="863"/>
    <cellStyle name="Comma 2 4 8 2 2" xfId="864"/>
    <cellStyle name="Comma 2 4 8 2 2 2" xfId="3538"/>
    <cellStyle name="Comma 2 4 8 2 2 2 2" xfId="18163"/>
    <cellStyle name="Comma 2 4 8 2 2 2 3" xfId="12861"/>
    <cellStyle name="Comma 2 4 8 2 2 3" xfId="7375"/>
    <cellStyle name="Comma 2 4 8 2 2 3 2" xfId="15533"/>
    <cellStyle name="Comma 2 4 8 2 2 4" xfId="10204"/>
    <cellStyle name="Comma 2 4 8 2 3" xfId="3537"/>
    <cellStyle name="Comma 2 4 8 2 3 2" xfId="18162"/>
    <cellStyle name="Comma 2 4 8 2 3 3" xfId="12860"/>
    <cellStyle name="Comma 2 4 8 2 4" xfId="7374"/>
    <cellStyle name="Comma 2 4 8 2 4 2" xfId="15532"/>
    <cellStyle name="Comma 2 4 8 2 5" xfId="10203"/>
    <cellStyle name="Comma 2 4 8 3" xfId="865"/>
    <cellStyle name="Comma 2 4 8 3 2" xfId="3539"/>
    <cellStyle name="Comma 2 4 8 3 2 2" xfId="18164"/>
    <cellStyle name="Comma 2 4 8 3 2 3" xfId="12862"/>
    <cellStyle name="Comma 2 4 8 3 3" xfId="7376"/>
    <cellStyle name="Comma 2 4 8 3 3 2" xfId="15534"/>
    <cellStyle name="Comma 2 4 8 3 4" xfId="10205"/>
    <cellStyle name="Comma 2 4 8 4" xfId="866"/>
    <cellStyle name="Comma 2 4 8 4 2" xfId="3540"/>
    <cellStyle name="Comma 2 4 8 4 2 2" xfId="18165"/>
    <cellStyle name="Comma 2 4 8 4 2 3" xfId="12863"/>
    <cellStyle name="Comma 2 4 8 4 3" xfId="7377"/>
    <cellStyle name="Comma 2 4 8 4 3 2" xfId="15535"/>
    <cellStyle name="Comma 2 4 8 4 4" xfId="10206"/>
    <cellStyle name="Comma 2 4 8 5" xfId="3536"/>
    <cellStyle name="Comma 2 4 8 5 2" xfId="18161"/>
    <cellStyle name="Comma 2 4 8 5 3" xfId="12859"/>
    <cellStyle name="Comma 2 4 8 6" xfId="7373"/>
    <cellStyle name="Comma 2 4 8 6 2" xfId="15531"/>
    <cellStyle name="Comma 2 4 8 7" xfId="10202"/>
    <cellStyle name="Comma 2 4 9" xfId="867"/>
    <cellStyle name="Comma 2 4 9 2" xfId="868"/>
    <cellStyle name="Comma 2 4 9 2 2" xfId="869"/>
    <cellStyle name="Comma 2 4 9 2 2 2" xfId="3543"/>
    <cellStyle name="Comma 2 4 9 2 2 2 2" xfId="18168"/>
    <cellStyle name="Comma 2 4 9 2 2 2 3" xfId="12866"/>
    <cellStyle name="Comma 2 4 9 2 2 3" xfId="7380"/>
    <cellStyle name="Comma 2 4 9 2 2 3 2" xfId="15538"/>
    <cellStyle name="Comma 2 4 9 2 2 4" xfId="10209"/>
    <cellStyle name="Comma 2 4 9 2 3" xfId="3542"/>
    <cellStyle name="Comma 2 4 9 2 3 2" xfId="18167"/>
    <cellStyle name="Comma 2 4 9 2 3 3" xfId="12865"/>
    <cellStyle name="Comma 2 4 9 2 4" xfId="7379"/>
    <cellStyle name="Comma 2 4 9 2 4 2" xfId="15537"/>
    <cellStyle name="Comma 2 4 9 2 5" xfId="10208"/>
    <cellStyle name="Comma 2 4 9 3" xfId="870"/>
    <cellStyle name="Comma 2 4 9 3 2" xfId="3544"/>
    <cellStyle name="Comma 2 4 9 3 2 2" xfId="18169"/>
    <cellStyle name="Comma 2 4 9 3 2 3" xfId="12867"/>
    <cellStyle name="Comma 2 4 9 3 3" xfId="7381"/>
    <cellStyle name="Comma 2 4 9 3 3 2" xfId="15539"/>
    <cellStyle name="Comma 2 4 9 3 4" xfId="10210"/>
    <cellStyle name="Comma 2 4 9 4" xfId="871"/>
    <cellStyle name="Comma 2 4 9 4 2" xfId="3545"/>
    <cellStyle name="Comma 2 4 9 4 2 2" xfId="18170"/>
    <cellStyle name="Comma 2 4 9 4 2 3" xfId="12868"/>
    <cellStyle name="Comma 2 4 9 4 3" xfId="7382"/>
    <cellStyle name="Comma 2 4 9 4 3 2" xfId="15540"/>
    <cellStyle name="Comma 2 4 9 4 4" xfId="10211"/>
    <cellStyle name="Comma 2 4 9 5" xfId="3541"/>
    <cellStyle name="Comma 2 4 9 5 2" xfId="18166"/>
    <cellStyle name="Comma 2 4 9 5 3" xfId="12864"/>
    <cellStyle name="Comma 2 4 9 6" xfId="7378"/>
    <cellStyle name="Comma 2 4 9 6 2" xfId="15536"/>
    <cellStyle name="Comma 2 4 9 7" xfId="10207"/>
    <cellStyle name="Comma 2 5" xfId="63"/>
    <cellStyle name="Comma 2 5 10" xfId="873"/>
    <cellStyle name="Comma 2 5 10 2" xfId="874"/>
    <cellStyle name="Comma 2 5 10 2 2" xfId="3548"/>
    <cellStyle name="Comma 2 5 10 2 2 2" xfId="18173"/>
    <cellStyle name="Comma 2 5 10 2 2 3" xfId="12871"/>
    <cellStyle name="Comma 2 5 10 2 3" xfId="7385"/>
    <cellStyle name="Comma 2 5 10 2 3 2" xfId="15543"/>
    <cellStyle name="Comma 2 5 10 2 4" xfId="10214"/>
    <cellStyle name="Comma 2 5 10 3" xfId="875"/>
    <cellStyle name="Comma 2 5 10 3 2" xfId="3549"/>
    <cellStyle name="Comma 2 5 10 3 2 2" xfId="18174"/>
    <cellStyle name="Comma 2 5 10 3 2 3" xfId="12872"/>
    <cellStyle name="Comma 2 5 10 3 3" xfId="7386"/>
    <cellStyle name="Comma 2 5 10 3 3 2" xfId="15544"/>
    <cellStyle name="Comma 2 5 10 3 4" xfId="10215"/>
    <cellStyle name="Comma 2 5 10 4" xfId="3547"/>
    <cellStyle name="Comma 2 5 10 4 2" xfId="18172"/>
    <cellStyle name="Comma 2 5 10 4 3" xfId="12870"/>
    <cellStyle name="Comma 2 5 10 5" xfId="7384"/>
    <cellStyle name="Comma 2 5 10 5 2" xfId="15542"/>
    <cellStyle name="Comma 2 5 10 6" xfId="10213"/>
    <cellStyle name="Comma 2 5 11" xfId="876"/>
    <cellStyle name="Comma 2 5 11 2" xfId="877"/>
    <cellStyle name="Comma 2 5 11 2 2" xfId="3551"/>
    <cellStyle name="Comma 2 5 11 2 2 2" xfId="18176"/>
    <cellStyle name="Comma 2 5 11 2 2 3" xfId="12874"/>
    <cellStyle name="Comma 2 5 11 2 3" xfId="7388"/>
    <cellStyle name="Comma 2 5 11 2 3 2" xfId="15546"/>
    <cellStyle name="Comma 2 5 11 2 4" xfId="10217"/>
    <cellStyle name="Comma 2 5 11 3" xfId="3550"/>
    <cellStyle name="Comma 2 5 11 3 2" xfId="18175"/>
    <cellStyle name="Comma 2 5 11 3 3" xfId="12873"/>
    <cellStyle name="Comma 2 5 11 4" xfId="7387"/>
    <cellStyle name="Comma 2 5 11 4 2" xfId="15545"/>
    <cellStyle name="Comma 2 5 11 5" xfId="10216"/>
    <cellStyle name="Comma 2 5 12" xfId="878"/>
    <cellStyle name="Comma 2 5 12 2" xfId="3552"/>
    <cellStyle name="Comma 2 5 12 2 2" xfId="18177"/>
    <cellStyle name="Comma 2 5 12 2 3" xfId="12875"/>
    <cellStyle name="Comma 2 5 12 3" xfId="7389"/>
    <cellStyle name="Comma 2 5 12 3 2" xfId="15547"/>
    <cellStyle name="Comma 2 5 12 4" xfId="10218"/>
    <cellStyle name="Comma 2 5 13" xfId="879"/>
    <cellStyle name="Comma 2 5 13 2" xfId="3553"/>
    <cellStyle name="Comma 2 5 13 2 2" xfId="18178"/>
    <cellStyle name="Comma 2 5 13 2 3" xfId="12876"/>
    <cellStyle name="Comma 2 5 13 3" xfId="7390"/>
    <cellStyle name="Comma 2 5 13 3 2" xfId="15548"/>
    <cellStyle name="Comma 2 5 13 4" xfId="10219"/>
    <cellStyle name="Comma 2 5 14" xfId="2581"/>
    <cellStyle name="Comma 2 5 14 2" xfId="5215"/>
    <cellStyle name="Comma 2 5 14 2 2" xfId="19840"/>
    <cellStyle name="Comma 2 5 14 2 3" xfId="14550"/>
    <cellStyle name="Comma 2 5 14 3" xfId="9052"/>
    <cellStyle name="Comma 2 5 14 3 2" xfId="17210"/>
    <cellStyle name="Comma 2 5 14 4" xfId="11883"/>
    <cellStyle name="Comma 2 5 15" xfId="2641"/>
    <cellStyle name="Comma 2 5 15 2" xfId="5269"/>
    <cellStyle name="Comma 2 5 15 2 2" xfId="19894"/>
    <cellStyle name="Comma 2 5 15 2 3" xfId="14610"/>
    <cellStyle name="Comma 2 5 15 3" xfId="9106"/>
    <cellStyle name="Comma 2 5 15 3 2" xfId="17264"/>
    <cellStyle name="Comma 2 5 15 4" xfId="11938"/>
    <cellStyle name="Comma 2 5 16" xfId="872"/>
    <cellStyle name="Comma 2 5 16 2" xfId="3546"/>
    <cellStyle name="Comma 2 5 16 2 2" xfId="18171"/>
    <cellStyle name="Comma 2 5 16 2 3" xfId="12869"/>
    <cellStyle name="Comma 2 5 16 3" xfId="7383"/>
    <cellStyle name="Comma 2 5 16 3 2" xfId="15541"/>
    <cellStyle name="Comma 2 5 16 4" xfId="10212"/>
    <cellStyle name="Comma 2 5 17" xfId="6449"/>
    <cellStyle name="Comma 2 5 17 2" xfId="17375"/>
    <cellStyle name="Comma 2 5 17 3" xfId="12070"/>
    <cellStyle name="Comma 2 5 18" xfId="6557"/>
    <cellStyle name="Comma 2 5 18 2" xfId="14744"/>
    <cellStyle name="Comma 2 5 19" xfId="2750"/>
    <cellStyle name="Comma 2 5 2" xfId="92"/>
    <cellStyle name="Comma 2 5 2 10" xfId="881"/>
    <cellStyle name="Comma 2 5 2 10 2" xfId="3555"/>
    <cellStyle name="Comma 2 5 2 10 2 2" xfId="18180"/>
    <cellStyle name="Comma 2 5 2 10 2 3" xfId="12878"/>
    <cellStyle name="Comma 2 5 2 10 3" xfId="7392"/>
    <cellStyle name="Comma 2 5 2 10 3 2" xfId="15550"/>
    <cellStyle name="Comma 2 5 2 10 4" xfId="10221"/>
    <cellStyle name="Comma 2 5 2 11" xfId="2609"/>
    <cellStyle name="Comma 2 5 2 11 2" xfId="5242"/>
    <cellStyle name="Comma 2 5 2 11 2 2" xfId="19867"/>
    <cellStyle name="Comma 2 5 2 11 2 3" xfId="14578"/>
    <cellStyle name="Comma 2 5 2 11 3" xfId="9079"/>
    <cellStyle name="Comma 2 5 2 11 3 2" xfId="17237"/>
    <cellStyle name="Comma 2 5 2 11 4" xfId="11910"/>
    <cellStyle name="Comma 2 5 2 12" xfId="2668"/>
    <cellStyle name="Comma 2 5 2 12 2" xfId="5296"/>
    <cellStyle name="Comma 2 5 2 12 2 2" xfId="19921"/>
    <cellStyle name="Comma 2 5 2 12 2 3" xfId="14637"/>
    <cellStyle name="Comma 2 5 2 12 3" xfId="9133"/>
    <cellStyle name="Comma 2 5 2 12 3 2" xfId="17291"/>
    <cellStyle name="Comma 2 5 2 12 4" xfId="11965"/>
    <cellStyle name="Comma 2 5 2 13" xfId="880"/>
    <cellStyle name="Comma 2 5 2 13 2" xfId="3554"/>
    <cellStyle name="Comma 2 5 2 13 2 2" xfId="18179"/>
    <cellStyle name="Comma 2 5 2 13 2 3" xfId="12877"/>
    <cellStyle name="Comma 2 5 2 13 3" xfId="7391"/>
    <cellStyle name="Comma 2 5 2 13 3 2" xfId="15549"/>
    <cellStyle name="Comma 2 5 2 13 4" xfId="10220"/>
    <cellStyle name="Comma 2 5 2 14" xfId="6478"/>
    <cellStyle name="Comma 2 5 2 14 2" xfId="17402"/>
    <cellStyle name="Comma 2 5 2 14 3" xfId="12099"/>
    <cellStyle name="Comma 2 5 2 15" xfId="2777"/>
    <cellStyle name="Comma 2 5 2 15 2" xfId="14772"/>
    <cellStyle name="Comma 2 5 2 16" xfId="6614"/>
    <cellStyle name="Comma 2 5 2 17" xfId="9443"/>
    <cellStyle name="Comma 2 5 2 2" xfId="146"/>
    <cellStyle name="Comma 2 5 2 2 10" xfId="2722"/>
    <cellStyle name="Comma 2 5 2 2 10 2" xfId="5350"/>
    <cellStyle name="Comma 2 5 2 2 10 2 2" xfId="19975"/>
    <cellStyle name="Comma 2 5 2 2 10 2 3" xfId="14691"/>
    <cellStyle name="Comma 2 5 2 2 10 3" xfId="9187"/>
    <cellStyle name="Comma 2 5 2 2 10 3 2" xfId="17345"/>
    <cellStyle name="Comma 2 5 2 2 10 4" xfId="12019"/>
    <cellStyle name="Comma 2 5 2 2 11" xfId="882"/>
    <cellStyle name="Comma 2 5 2 2 11 2" xfId="3556"/>
    <cellStyle name="Comma 2 5 2 2 11 2 2" xfId="18181"/>
    <cellStyle name="Comma 2 5 2 2 11 2 3" xfId="12879"/>
    <cellStyle name="Comma 2 5 2 2 11 3" xfId="7393"/>
    <cellStyle name="Comma 2 5 2 2 11 3 2" xfId="15551"/>
    <cellStyle name="Comma 2 5 2 2 11 4" xfId="10222"/>
    <cellStyle name="Comma 2 5 2 2 12" xfId="6530"/>
    <cellStyle name="Comma 2 5 2 2 12 2" xfId="17456"/>
    <cellStyle name="Comma 2 5 2 2 12 3" xfId="12153"/>
    <cellStyle name="Comma 2 5 2 2 13" xfId="2831"/>
    <cellStyle name="Comma 2 5 2 2 13 2" xfId="14826"/>
    <cellStyle name="Comma 2 5 2 2 14" xfId="6668"/>
    <cellStyle name="Comma 2 5 2 2 15" xfId="9497"/>
    <cellStyle name="Comma 2 5 2 2 2" xfId="883"/>
    <cellStyle name="Comma 2 5 2 2 2 2" xfId="884"/>
    <cellStyle name="Comma 2 5 2 2 2 2 2" xfId="885"/>
    <cellStyle name="Comma 2 5 2 2 2 2 2 2" xfId="3559"/>
    <cellStyle name="Comma 2 5 2 2 2 2 2 2 2" xfId="18184"/>
    <cellStyle name="Comma 2 5 2 2 2 2 2 2 3" xfId="12882"/>
    <cellStyle name="Comma 2 5 2 2 2 2 2 3" xfId="7396"/>
    <cellStyle name="Comma 2 5 2 2 2 2 2 3 2" xfId="15554"/>
    <cellStyle name="Comma 2 5 2 2 2 2 2 4" xfId="10225"/>
    <cellStyle name="Comma 2 5 2 2 2 2 3" xfId="3558"/>
    <cellStyle name="Comma 2 5 2 2 2 2 3 2" xfId="18183"/>
    <cellStyle name="Comma 2 5 2 2 2 2 3 3" xfId="12881"/>
    <cellStyle name="Comma 2 5 2 2 2 2 4" xfId="7395"/>
    <cellStyle name="Comma 2 5 2 2 2 2 4 2" xfId="15553"/>
    <cellStyle name="Comma 2 5 2 2 2 2 5" xfId="10224"/>
    <cellStyle name="Comma 2 5 2 2 2 3" xfId="886"/>
    <cellStyle name="Comma 2 5 2 2 2 3 2" xfId="3560"/>
    <cellStyle name="Comma 2 5 2 2 2 3 2 2" xfId="18185"/>
    <cellStyle name="Comma 2 5 2 2 2 3 2 3" xfId="12883"/>
    <cellStyle name="Comma 2 5 2 2 2 3 3" xfId="7397"/>
    <cellStyle name="Comma 2 5 2 2 2 3 3 2" xfId="15555"/>
    <cellStyle name="Comma 2 5 2 2 2 3 4" xfId="10226"/>
    <cellStyle name="Comma 2 5 2 2 2 4" xfId="887"/>
    <cellStyle name="Comma 2 5 2 2 2 4 2" xfId="3561"/>
    <cellStyle name="Comma 2 5 2 2 2 4 2 2" xfId="18186"/>
    <cellStyle name="Comma 2 5 2 2 2 4 2 3" xfId="12884"/>
    <cellStyle name="Comma 2 5 2 2 2 4 3" xfId="7398"/>
    <cellStyle name="Comma 2 5 2 2 2 4 3 2" xfId="15556"/>
    <cellStyle name="Comma 2 5 2 2 2 4 4" xfId="10227"/>
    <cellStyle name="Comma 2 5 2 2 2 5" xfId="3557"/>
    <cellStyle name="Comma 2 5 2 2 2 5 2" xfId="18182"/>
    <cellStyle name="Comma 2 5 2 2 2 5 3" xfId="12880"/>
    <cellStyle name="Comma 2 5 2 2 2 6" xfId="7394"/>
    <cellStyle name="Comma 2 5 2 2 2 6 2" xfId="15552"/>
    <cellStyle name="Comma 2 5 2 2 2 7" xfId="10223"/>
    <cellStyle name="Comma 2 5 2 2 3" xfId="888"/>
    <cellStyle name="Comma 2 5 2 2 3 2" xfId="889"/>
    <cellStyle name="Comma 2 5 2 2 3 2 2" xfId="890"/>
    <cellStyle name="Comma 2 5 2 2 3 2 2 2" xfId="3564"/>
    <cellStyle name="Comma 2 5 2 2 3 2 2 2 2" xfId="18189"/>
    <cellStyle name="Comma 2 5 2 2 3 2 2 2 3" xfId="12887"/>
    <cellStyle name="Comma 2 5 2 2 3 2 2 3" xfId="7401"/>
    <cellStyle name="Comma 2 5 2 2 3 2 2 3 2" xfId="15559"/>
    <cellStyle name="Comma 2 5 2 2 3 2 2 4" xfId="10230"/>
    <cellStyle name="Comma 2 5 2 2 3 2 3" xfId="3563"/>
    <cellStyle name="Comma 2 5 2 2 3 2 3 2" xfId="18188"/>
    <cellStyle name="Comma 2 5 2 2 3 2 3 3" xfId="12886"/>
    <cellStyle name="Comma 2 5 2 2 3 2 4" xfId="7400"/>
    <cellStyle name="Comma 2 5 2 2 3 2 4 2" xfId="15558"/>
    <cellStyle name="Comma 2 5 2 2 3 2 5" xfId="10229"/>
    <cellStyle name="Comma 2 5 2 2 3 3" xfId="891"/>
    <cellStyle name="Comma 2 5 2 2 3 3 2" xfId="3565"/>
    <cellStyle name="Comma 2 5 2 2 3 3 2 2" xfId="18190"/>
    <cellStyle name="Comma 2 5 2 2 3 3 2 3" xfId="12888"/>
    <cellStyle name="Comma 2 5 2 2 3 3 3" xfId="7402"/>
    <cellStyle name="Comma 2 5 2 2 3 3 3 2" xfId="15560"/>
    <cellStyle name="Comma 2 5 2 2 3 3 4" xfId="10231"/>
    <cellStyle name="Comma 2 5 2 2 3 4" xfId="892"/>
    <cellStyle name="Comma 2 5 2 2 3 4 2" xfId="3566"/>
    <cellStyle name="Comma 2 5 2 2 3 4 2 2" xfId="18191"/>
    <cellStyle name="Comma 2 5 2 2 3 4 2 3" xfId="12889"/>
    <cellStyle name="Comma 2 5 2 2 3 4 3" xfId="7403"/>
    <cellStyle name="Comma 2 5 2 2 3 4 3 2" xfId="15561"/>
    <cellStyle name="Comma 2 5 2 2 3 4 4" xfId="10232"/>
    <cellStyle name="Comma 2 5 2 2 3 5" xfId="3562"/>
    <cellStyle name="Comma 2 5 2 2 3 5 2" xfId="18187"/>
    <cellStyle name="Comma 2 5 2 2 3 5 3" xfId="12885"/>
    <cellStyle name="Comma 2 5 2 2 3 6" xfId="7399"/>
    <cellStyle name="Comma 2 5 2 2 3 6 2" xfId="15557"/>
    <cellStyle name="Comma 2 5 2 2 3 7" xfId="10228"/>
    <cellStyle name="Comma 2 5 2 2 4" xfId="893"/>
    <cellStyle name="Comma 2 5 2 2 4 2" xfId="894"/>
    <cellStyle name="Comma 2 5 2 2 4 2 2" xfId="895"/>
    <cellStyle name="Comma 2 5 2 2 4 2 2 2" xfId="3569"/>
    <cellStyle name="Comma 2 5 2 2 4 2 2 2 2" xfId="18194"/>
    <cellStyle name="Comma 2 5 2 2 4 2 2 2 3" xfId="12892"/>
    <cellStyle name="Comma 2 5 2 2 4 2 2 3" xfId="7406"/>
    <cellStyle name="Comma 2 5 2 2 4 2 2 3 2" xfId="15564"/>
    <cellStyle name="Comma 2 5 2 2 4 2 2 4" xfId="10235"/>
    <cellStyle name="Comma 2 5 2 2 4 2 3" xfId="3568"/>
    <cellStyle name="Comma 2 5 2 2 4 2 3 2" xfId="18193"/>
    <cellStyle name="Comma 2 5 2 2 4 2 3 3" xfId="12891"/>
    <cellStyle name="Comma 2 5 2 2 4 2 4" xfId="7405"/>
    <cellStyle name="Comma 2 5 2 2 4 2 4 2" xfId="15563"/>
    <cellStyle name="Comma 2 5 2 2 4 2 5" xfId="10234"/>
    <cellStyle name="Comma 2 5 2 2 4 3" xfId="896"/>
    <cellStyle name="Comma 2 5 2 2 4 3 2" xfId="3570"/>
    <cellStyle name="Comma 2 5 2 2 4 3 2 2" xfId="18195"/>
    <cellStyle name="Comma 2 5 2 2 4 3 2 3" xfId="12893"/>
    <cellStyle name="Comma 2 5 2 2 4 3 3" xfId="7407"/>
    <cellStyle name="Comma 2 5 2 2 4 3 3 2" xfId="15565"/>
    <cellStyle name="Comma 2 5 2 2 4 3 4" xfId="10236"/>
    <cellStyle name="Comma 2 5 2 2 4 4" xfId="897"/>
    <cellStyle name="Comma 2 5 2 2 4 4 2" xfId="3571"/>
    <cellStyle name="Comma 2 5 2 2 4 4 2 2" xfId="18196"/>
    <cellStyle name="Comma 2 5 2 2 4 4 2 3" xfId="12894"/>
    <cellStyle name="Comma 2 5 2 2 4 4 3" xfId="7408"/>
    <cellStyle name="Comma 2 5 2 2 4 4 3 2" xfId="15566"/>
    <cellStyle name="Comma 2 5 2 2 4 4 4" xfId="10237"/>
    <cellStyle name="Comma 2 5 2 2 4 5" xfId="3567"/>
    <cellStyle name="Comma 2 5 2 2 4 5 2" xfId="18192"/>
    <cellStyle name="Comma 2 5 2 2 4 5 3" xfId="12890"/>
    <cellStyle name="Comma 2 5 2 2 4 6" xfId="7404"/>
    <cellStyle name="Comma 2 5 2 2 4 6 2" xfId="15562"/>
    <cellStyle name="Comma 2 5 2 2 4 7" xfId="10233"/>
    <cellStyle name="Comma 2 5 2 2 5" xfId="898"/>
    <cellStyle name="Comma 2 5 2 2 5 2" xfId="899"/>
    <cellStyle name="Comma 2 5 2 2 5 2 2" xfId="900"/>
    <cellStyle name="Comma 2 5 2 2 5 2 2 2" xfId="3574"/>
    <cellStyle name="Comma 2 5 2 2 5 2 2 2 2" xfId="18199"/>
    <cellStyle name="Comma 2 5 2 2 5 2 2 2 3" xfId="12897"/>
    <cellStyle name="Comma 2 5 2 2 5 2 2 3" xfId="7411"/>
    <cellStyle name="Comma 2 5 2 2 5 2 2 3 2" xfId="15569"/>
    <cellStyle name="Comma 2 5 2 2 5 2 2 4" xfId="10240"/>
    <cellStyle name="Comma 2 5 2 2 5 2 3" xfId="3573"/>
    <cellStyle name="Comma 2 5 2 2 5 2 3 2" xfId="18198"/>
    <cellStyle name="Comma 2 5 2 2 5 2 3 3" xfId="12896"/>
    <cellStyle name="Comma 2 5 2 2 5 2 4" xfId="7410"/>
    <cellStyle name="Comma 2 5 2 2 5 2 4 2" xfId="15568"/>
    <cellStyle name="Comma 2 5 2 2 5 2 5" xfId="10239"/>
    <cellStyle name="Comma 2 5 2 2 5 3" xfId="901"/>
    <cellStyle name="Comma 2 5 2 2 5 3 2" xfId="3575"/>
    <cellStyle name="Comma 2 5 2 2 5 3 2 2" xfId="18200"/>
    <cellStyle name="Comma 2 5 2 2 5 3 2 3" xfId="12898"/>
    <cellStyle name="Comma 2 5 2 2 5 3 3" xfId="7412"/>
    <cellStyle name="Comma 2 5 2 2 5 3 3 2" xfId="15570"/>
    <cellStyle name="Comma 2 5 2 2 5 3 4" xfId="10241"/>
    <cellStyle name="Comma 2 5 2 2 5 4" xfId="902"/>
    <cellStyle name="Comma 2 5 2 2 5 4 2" xfId="3576"/>
    <cellStyle name="Comma 2 5 2 2 5 4 2 2" xfId="18201"/>
    <cellStyle name="Comma 2 5 2 2 5 4 2 3" xfId="12899"/>
    <cellStyle name="Comma 2 5 2 2 5 4 3" xfId="7413"/>
    <cellStyle name="Comma 2 5 2 2 5 4 3 2" xfId="15571"/>
    <cellStyle name="Comma 2 5 2 2 5 4 4" xfId="10242"/>
    <cellStyle name="Comma 2 5 2 2 5 5" xfId="3572"/>
    <cellStyle name="Comma 2 5 2 2 5 5 2" xfId="18197"/>
    <cellStyle name="Comma 2 5 2 2 5 5 3" xfId="12895"/>
    <cellStyle name="Comma 2 5 2 2 5 6" xfId="7409"/>
    <cellStyle name="Comma 2 5 2 2 5 6 2" xfId="15567"/>
    <cellStyle name="Comma 2 5 2 2 5 7" xfId="10238"/>
    <cellStyle name="Comma 2 5 2 2 6" xfId="903"/>
    <cellStyle name="Comma 2 5 2 2 6 2" xfId="904"/>
    <cellStyle name="Comma 2 5 2 2 6 2 2" xfId="3578"/>
    <cellStyle name="Comma 2 5 2 2 6 2 2 2" xfId="18203"/>
    <cellStyle name="Comma 2 5 2 2 6 2 2 3" xfId="12901"/>
    <cellStyle name="Comma 2 5 2 2 6 2 3" xfId="7415"/>
    <cellStyle name="Comma 2 5 2 2 6 2 3 2" xfId="15573"/>
    <cellStyle name="Comma 2 5 2 2 6 2 4" xfId="10244"/>
    <cellStyle name="Comma 2 5 2 2 6 3" xfId="905"/>
    <cellStyle name="Comma 2 5 2 2 6 3 2" xfId="3579"/>
    <cellStyle name="Comma 2 5 2 2 6 3 2 2" xfId="18204"/>
    <cellStyle name="Comma 2 5 2 2 6 3 2 3" xfId="12902"/>
    <cellStyle name="Comma 2 5 2 2 6 3 3" xfId="7416"/>
    <cellStyle name="Comma 2 5 2 2 6 3 3 2" xfId="15574"/>
    <cellStyle name="Comma 2 5 2 2 6 3 4" xfId="10245"/>
    <cellStyle name="Comma 2 5 2 2 6 4" xfId="3577"/>
    <cellStyle name="Comma 2 5 2 2 6 4 2" xfId="18202"/>
    <cellStyle name="Comma 2 5 2 2 6 4 3" xfId="12900"/>
    <cellStyle name="Comma 2 5 2 2 6 5" xfId="7414"/>
    <cellStyle name="Comma 2 5 2 2 6 5 2" xfId="15572"/>
    <cellStyle name="Comma 2 5 2 2 6 6" xfId="10243"/>
    <cellStyle name="Comma 2 5 2 2 7" xfId="906"/>
    <cellStyle name="Comma 2 5 2 2 7 2" xfId="907"/>
    <cellStyle name="Comma 2 5 2 2 7 2 2" xfId="3581"/>
    <cellStyle name="Comma 2 5 2 2 7 2 2 2" xfId="18206"/>
    <cellStyle name="Comma 2 5 2 2 7 2 2 3" xfId="12904"/>
    <cellStyle name="Comma 2 5 2 2 7 2 3" xfId="7418"/>
    <cellStyle name="Comma 2 5 2 2 7 2 3 2" xfId="15576"/>
    <cellStyle name="Comma 2 5 2 2 7 2 4" xfId="10247"/>
    <cellStyle name="Comma 2 5 2 2 7 3" xfId="3580"/>
    <cellStyle name="Comma 2 5 2 2 7 3 2" xfId="18205"/>
    <cellStyle name="Comma 2 5 2 2 7 3 3" xfId="12903"/>
    <cellStyle name="Comma 2 5 2 2 7 4" xfId="7417"/>
    <cellStyle name="Comma 2 5 2 2 7 4 2" xfId="15575"/>
    <cellStyle name="Comma 2 5 2 2 7 5" xfId="10246"/>
    <cellStyle name="Comma 2 5 2 2 8" xfId="908"/>
    <cellStyle name="Comma 2 5 2 2 8 2" xfId="3582"/>
    <cellStyle name="Comma 2 5 2 2 8 2 2" xfId="18207"/>
    <cellStyle name="Comma 2 5 2 2 8 2 3" xfId="12905"/>
    <cellStyle name="Comma 2 5 2 2 8 3" xfId="7419"/>
    <cellStyle name="Comma 2 5 2 2 8 3 2" xfId="15577"/>
    <cellStyle name="Comma 2 5 2 2 8 4" xfId="10248"/>
    <cellStyle name="Comma 2 5 2 2 9" xfId="909"/>
    <cellStyle name="Comma 2 5 2 2 9 2" xfId="3583"/>
    <cellStyle name="Comma 2 5 2 2 9 2 2" xfId="18208"/>
    <cellStyle name="Comma 2 5 2 2 9 2 3" xfId="12906"/>
    <cellStyle name="Comma 2 5 2 2 9 3" xfId="7420"/>
    <cellStyle name="Comma 2 5 2 2 9 3 2" xfId="15578"/>
    <cellStyle name="Comma 2 5 2 2 9 4" xfId="10249"/>
    <cellStyle name="Comma 2 5 2 3" xfId="910"/>
    <cellStyle name="Comma 2 5 2 3 2" xfId="911"/>
    <cellStyle name="Comma 2 5 2 3 2 2" xfId="912"/>
    <cellStyle name="Comma 2 5 2 3 2 2 2" xfId="3586"/>
    <cellStyle name="Comma 2 5 2 3 2 2 2 2" xfId="18211"/>
    <cellStyle name="Comma 2 5 2 3 2 2 2 3" xfId="12909"/>
    <cellStyle name="Comma 2 5 2 3 2 2 3" xfId="7423"/>
    <cellStyle name="Comma 2 5 2 3 2 2 3 2" xfId="15581"/>
    <cellStyle name="Comma 2 5 2 3 2 2 4" xfId="10252"/>
    <cellStyle name="Comma 2 5 2 3 2 3" xfId="3585"/>
    <cellStyle name="Comma 2 5 2 3 2 3 2" xfId="18210"/>
    <cellStyle name="Comma 2 5 2 3 2 3 3" xfId="12908"/>
    <cellStyle name="Comma 2 5 2 3 2 4" xfId="7422"/>
    <cellStyle name="Comma 2 5 2 3 2 4 2" xfId="15580"/>
    <cellStyle name="Comma 2 5 2 3 2 5" xfId="10251"/>
    <cellStyle name="Comma 2 5 2 3 3" xfId="913"/>
    <cellStyle name="Comma 2 5 2 3 3 2" xfId="3587"/>
    <cellStyle name="Comma 2 5 2 3 3 2 2" xfId="18212"/>
    <cellStyle name="Comma 2 5 2 3 3 2 3" xfId="12910"/>
    <cellStyle name="Comma 2 5 2 3 3 3" xfId="7424"/>
    <cellStyle name="Comma 2 5 2 3 3 3 2" xfId="15582"/>
    <cellStyle name="Comma 2 5 2 3 3 4" xfId="10253"/>
    <cellStyle name="Comma 2 5 2 3 4" xfId="914"/>
    <cellStyle name="Comma 2 5 2 3 4 2" xfId="3588"/>
    <cellStyle name="Comma 2 5 2 3 4 2 2" xfId="18213"/>
    <cellStyle name="Comma 2 5 2 3 4 2 3" xfId="12911"/>
    <cellStyle name="Comma 2 5 2 3 4 3" xfId="7425"/>
    <cellStyle name="Comma 2 5 2 3 4 3 2" xfId="15583"/>
    <cellStyle name="Comma 2 5 2 3 4 4" xfId="10254"/>
    <cellStyle name="Comma 2 5 2 3 5" xfId="3584"/>
    <cellStyle name="Comma 2 5 2 3 5 2" xfId="18209"/>
    <cellStyle name="Comma 2 5 2 3 5 3" xfId="12907"/>
    <cellStyle name="Comma 2 5 2 3 6" xfId="7421"/>
    <cellStyle name="Comma 2 5 2 3 6 2" xfId="15579"/>
    <cellStyle name="Comma 2 5 2 3 7" xfId="10250"/>
    <cellStyle name="Comma 2 5 2 4" xfId="915"/>
    <cellStyle name="Comma 2 5 2 4 2" xfId="916"/>
    <cellStyle name="Comma 2 5 2 4 2 2" xfId="917"/>
    <cellStyle name="Comma 2 5 2 4 2 2 2" xfId="3591"/>
    <cellStyle name="Comma 2 5 2 4 2 2 2 2" xfId="18216"/>
    <cellStyle name="Comma 2 5 2 4 2 2 2 3" xfId="12914"/>
    <cellStyle name="Comma 2 5 2 4 2 2 3" xfId="7428"/>
    <cellStyle name="Comma 2 5 2 4 2 2 3 2" xfId="15586"/>
    <cellStyle name="Comma 2 5 2 4 2 2 4" xfId="10257"/>
    <cellStyle name="Comma 2 5 2 4 2 3" xfId="3590"/>
    <cellStyle name="Comma 2 5 2 4 2 3 2" xfId="18215"/>
    <cellStyle name="Comma 2 5 2 4 2 3 3" xfId="12913"/>
    <cellStyle name="Comma 2 5 2 4 2 4" xfId="7427"/>
    <cellStyle name="Comma 2 5 2 4 2 4 2" xfId="15585"/>
    <cellStyle name="Comma 2 5 2 4 2 5" xfId="10256"/>
    <cellStyle name="Comma 2 5 2 4 3" xfId="918"/>
    <cellStyle name="Comma 2 5 2 4 3 2" xfId="3592"/>
    <cellStyle name="Comma 2 5 2 4 3 2 2" xfId="18217"/>
    <cellStyle name="Comma 2 5 2 4 3 2 3" xfId="12915"/>
    <cellStyle name="Comma 2 5 2 4 3 3" xfId="7429"/>
    <cellStyle name="Comma 2 5 2 4 3 3 2" xfId="15587"/>
    <cellStyle name="Comma 2 5 2 4 3 4" xfId="10258"/>
    <cellStyle name="Comma 2 5 2 4 4" xfId="919"/>
    <cellStyle name="Comma 2 5 2 4 4 2" xfId="3593"/>
    <cellStyle name="Comma 2 5 2 4 4 2 2" xfId="18218"/>
    <cellStyle name="Comma 2 5 2 4 4 2 3" xfId="12916"/>
    <cellStyle name="Comma 2 5 2 4 4 3" xfId="7430"/>
    <cellStyle name="Comma 2 5 2 4 4 3 2" xfId="15588"/>
    <cellStyle name="Comma 2 5 2 4 4 4" xfId="10259"/>
    <cellStyle name="Comma 2 5 2 4 5" xfId="3589"/>
    <cellStyle name="Comma 2 5 2 4 5 2" xfId="18214"/>
    <cellStyle name="Comma 2 5 2 4 5 3" xfId="12912"/>
    <cellStyle name="Comma 2 5 2 4 6" xfId="7426"/>
    <cellStyle name="Comma 2 5 2 4 6 2" xfId="15584"/>
    <cellStyle name="Comma 2 5 2 4 7" xfId="10255"/>
    <cellStyle name="Comma 2 5 2 5" xfId="920"/>
    <cellStyle name="Comma 2 5 2 5 2" xfId="921"/>
    <cellStyle name="Comma 2 5 2 5 2 2" xfId="922"/>
    <cellStyle name="Comma 2 5 2 5 2 2 2" xfId="3596"/>
    <cellStyle name="Comma 2 5 2 5 2 2 2 2" xfId="18221"/>
    <cellStyle name="Comma 2 5 2 5 2 2 2 3" xfId="12919"/>
    <cellStyle name="Comma 2 5 2 5 2 2 3" xfId="7433"/>
    <cellStyle name="Comma 2 5 2 5 2 2 3 2" xfId="15591"/>
    <cellStyle name="Comma 2 5 2 5 2 2 4" xfId="10262"/>
    <cellStyle name="Comma 2 5 2 5 2 3" xfId="3595"/>
    <cellStyle name="Comma 2 5 2 5 2 3 2" xfId="18220"/>
    <cellStyle name="Comma 2 5 2 5 2 3 3" xfId="12918"/>
    <cellStyle name="Comma 2 5 2 5 2 4" xfId="7432"/>
    <cellStyle name="Comma 2 5 2 5 2 4 2" xfId="15590"/>
    <cellStyle name="Comma 2 5 2 5 2 5" xfId="10261"/>
    <cellStyle name="Comma 2 5 2 5 3" xfId="923"/>
    <cellStyle name="Comma 2 5 2 5 3 2" xfId="3597"/>
    <cellStyle name="Comma 2 5 2 5 3 2 2" xfId="18222"/>
    <cellStyle name="Comma 2 5 2 5 3 2 3" xfId="12920"/>
    <cellStyle name="Comma 2 5 2 5 3 3" xfId="7434"/>
    <cellStyle name="Comma 2 5 2 5 3 3 2" xfId="15592"/>
    <cellStyle name="Comma 2 5 2 5 3 4" xfId="10263"/>
    <cellStyle name="Comma 2 5 2 5 4" xfId="924"/>
    <cellStyle name="Comma 2 5 2 5 4 2" xfId="3598"/>
    <cellStyle name="Comma 2 5 2 5 4 2 2" xfId="18223"/>
    <cellStyle name="Comma 2 5 2 5 4 2 3" xfId="12921"/>
    <cellStyle name="Comma 2 5 2 5 4 3" xfId="7435"/>
    <cellStyle name="Comma 2 5 2 5 4 3 2" xfId="15593"/>
    <cellStyle name="Comma 2 5 2 5 4 4" xfId="10264"/>
    <cellStyle name="Comma 2 5 2 5 5" xfId="3594"/>
    <cellStyle name="Comma 2 5 2 5 5 2" xfId="18219"/>
    <cellStyle name="Comma 2 5 2 5 5 3" xfId="12917"/>
    <cellStyle name="Comma 2 5 2 5 6" xfId="7431"/>
    <cellStyle name="Comma 2 5 2 5 6 2" xfId="15589"/>
    <cellStyle name="Comma 2 5 2 5 7" xfId="10260"/>
    <cellStyle name="Comma 2 5 2 6" xfId="925"/>
    <cellStyle name="Comma 2 5 2 6 2" xfId="926"/>
    <cellStyle name="Comma 2 5 2 6 2 2" xfId="927"/>
    <cellStyle name="Comma 2 5 2 6 2 2 2" xfId="3601"/>
    <cellStyle name="Comma 2 5 2 6 2 2 2 2" xfId="18226"/>
    <cellStyle name="Comma 2 5 2 6 2 2 2 3" xfId="12924"/>
    <cellStyle name="Comma 2 5 2 6 2 2 3" xfId="7438"/>
    <cellStyle name="Comma 2 5 2 6 2 2 3 2" xfId="15596"/>
    <cellStyle name="Comma 2 5 2 6 2 2 4" xfId="10267"/>
    <cellStyle name="Comma 2 5 2 6 2 3" xfId="3600"/>
    <cellStyle name="Comma 2 5 2 6 2 3 2" xfId="18225"/>
    <cellStyle name="Comma 2 5 2 6 2 3 3" xfId="12923"/>
    <cellStyle name="Comma 2 5 2 6 2 4" xfId="7437"/>
    <cellStyle name="Comma 2 5 2 6 2 4 2" xfId="15595"/>
    <cellStyle name="Comma 2 5 2 6 2 5" xfId="10266"/>
    <cellStyle name="Comma 2 5 2 6 3" xfId="928"/>
    <cellStyle name="Comma 2 5 2 6 3 2" xfId="3602"/>
    <cellStyle name="Comma 2 5 2 6 3 2 2" xfId="18227"/>
    <cellStyle name="Comma 2 5 2 6 3 2 3" xfId="12925"/>
    <cellStyle name="Comma 2 5 2 6 3 3" xfId="7439"/>
    <cellStyle name="Comma 2 5 2 6 3 3 2" xfId="15597"/>
    <cellStyle name="Comma 2 5 2 6 3 4" xfId="10268"/>
    <cellStyle name="Comma 2 5 2 6 4" xfId="929"/>
    <cellStyle name="Comma 2 5 2 6 4 2" xfId="3603"/>
    <cellStyle name="Comma 2 5 2 6 4 2 2" xfId="18228"/>
    <cellStyle name="Comma 2 5 2 6 4 2 3" xfId="12926"/>
    <cellStyle name="Comma 2 5 2 6 4 3" xfId="7440"/>
    <cellStyle name="Comma 2 5 2 6 4 3 2" xfId="15598"/>
    <cellStyle name="Comma 2 5 2 6 4 4" xfId="10269"/>
    <cellStyle name="Comma 2 5 2 6 5" xfId="3599"/>
    <cellStyle name="Comma 2 5 2 6 5 2" xfId="18224"/>
    <cellStyle name="Comma 2 5 2 6 5 3" xfId="12922"/>
    <cellStyle name="Comma 2 5 2 6 6" xfId="7436"/>
    <cellStyle name="Comma 2 5 2 6 6 2" xfId="15594"/>
    <cellStyle name="Comma 2 5 2 6 7" xfId="10265"/>
    <cellStyle name="Comma 2 5 2 7" xfId="930"/>
    <cellStyle name="Comma 2 5 2 7 2" xfId="931"/>
    <cellStyle name="Comma 2 5 2 7 2 2" xfId="3605"/>
    <cellStyle name="Comma 2 5 2 7 2 2 2" xfId="18230"/>
    <cellStyle name="Comma 2 5 2 7 2 2 3" xfId="12928"/>
    <cellStyle name="Comma 2 5 2 7 2 3" xfId="7442"/>
    <cellStyle name="Comma 2 5 2 7 2 3 2" xfId="15600"/>
    <cellStyle name="Comma 2 5 2 7 2 4" xfId="10271"/>
    <cellStyle name="Comma 2 5 2 7 3" xfId="932"/>
    <cellStyle name="Comma 2 5 2 7 3 2" xfId="3606"/>
    <cellStyle name="Comma 2 5 2 7 3 2 2" xfId="18231"/>
    <cellStyle name="Comma 2 5 2 7 3 2 3" xfId="12929"/>
    <cellStyle name="Comma 2 5 2 7 3 3" xfId="7443"/>
    <cellStyle name="Comma 2 5 2 7 3 3 2" xfId="15601"/>
    <cellStyle name="Comma 2 5 2 7 3 4" xfId="10272"/>
    <cellStyle name="Comma 2 5 2 7 4" xfId="3604"/>
    <cellStyle name="Comma 2 5 2 7 4 2" xfId="18229"/>
    <cellStyle name="Comma 2 5 2 7 4 3" xfId="12927"/>
    <cellStyle name="Comma 2 5 2 7 5" xfId="7441"/>
    <cellStyle name="Comma 2 5 2 7 5 2" xfId="15599"/>
    <cellStyle name="Comma 2 5 2 7 6" xfId="10270"/>
    <cellStyle name="Comma 2 5 2 8" xfId="933"/>
    <cellStyle name="Comma 2 5 2 8 2" xfId="934"/>
    <cellStyle name="Comma 2 5 2 8 2 2" xfId="3608"/>
    <cellStyle name="Comma 2 5 2 8 2 2 2" xfId="18233"/>
    <cellStyle name="Comma 2 5 2 8 2 2 3" xfId="12931"/>
    <cellStyle name="Comma 2 5 2 8 2 3" xfId="7445"/>
    <cellStyle name="Comma 2 5 2 8 2 3 2" xfId="15603"/>
    <cellStyle name="Comma 2 5 2 8 2 4" xfId="10274"/>
    <cellStyle name="Comma 2 5 2 8 3" xfId="3607"/>
    <cellStyle name="Comma 2 5 2 8 3 2" xfId="18232"/>
    <cellStyle name="Comma 2 5 2 8 3 3" xfId="12930"/>
    <cellStyle name="Comma 2 5 2 8 4" xfId="7444"/>
    <cellStyle name="Comma 2 5 2 8 4 2" xfId="15602"/>
    <cellStyle name="Comma 2 5 2 8 5" xfId="10273"/>
    <cellStyle name="Comma 2 5 2 9" xfId="935"/>
    <cellStyle name="Comma 2 5 2 9 2" xfId="3609"/>
    <cellStyle name="Comma 2 5 2 9 2 2" xfId="18234"/>
    <cellStyle name="Comma 2 5 2 9 2 3" xfId="12932"/>
    <cellStyle name="Comma 2 5 2 9 3" xfId="7446"/>
    <cellStyle name="Comma 2 5 2 9 3 2" xfId="15604"/>
    <cellStyle name="Comma 2 5 2 9 4" xfId="10275"/>
    <cellStyle name="Comma 2 5 20" xfId="6587"/>
    <cellStyle name="Comma 2 5 21" xfId="9416"/>
    <cellStyle name="Comma 2 5 3" xfId="119"/>
    <cellStyle name="Comma 2 5 3 10" xfId="937"/>
    <cellStyle name="Comma 2 5 3 10 2" xfId="3611"/>
    <cellStyle name="Comma 2 5 3 10 2 2" xfId="18236"/>
    <cellStyle name="Comma 2 5 3 10 2 3" xfId="12934"/>
    <cellStyle name="Comma 2 5 3 10 3" xfId="7448"/>
    <cellStyle name="Comma 2 5 3 10 3 2" xfId="15606"/>
    <cellStyle name="Comma 2 5 3 10 4" xfId="10277"/>
    <cellStyle name="Comma 2 5 3 11" xfId="2695"/>
    <cellStyle name="Comma 2 5 3 11 2" xfId="5323"/>
    <cellStyle name="Comma 2 5 3 11 2 2" xfId="19948"/>
    <cellStyle name="Comma 2 5 3 11 2 3" xfId="14664"/>
    <cellStyle name="Comma 2 5 3 11 3" xfId="9160"/>
    <cellStyle name="Comma 2 5 3 11 3 2" xfId="17318"/>
    <cellStyle name="Comma 2 5 3 11 4" xfId="11992"/>
    <cellStyle name="Comma 2 5 3 12" xfId="936"/>
    <cellStyle name="Comma 2 5 3 12 2" xfId="3610"/>
    <cellStyle name="Comma 2 5 3 12 2 2" xfId="18235"/>
    <cellStyle name="Comma 2 5 3 12 2 3" xfId="12933"/>
    <cellStyle name="Comma 2 5 3 12 3" xfId="7447"/>
    <cellStyle name="Comma 2 5 3 12 3 2" xfId="15605"/>
    <cellStyle name="Comma 2 5 3 12 4" xfId="10276"/>
    <cellStyle name="Comma 2 5 3 13" xfId="6504"/>
    <cellStyle name="Comma 2 5 3 13 2" xfId="17429"/>
    <cellStyle name="Comma 2 5 3 13 3" xfId="12126"/>
    <cellStyle name="Comma 2 5 3 14" xfId="2804"/>
    <cellStyle name="Comma 2 5 3 14 2" xfId="14799"/>
    <cellStyle name="Comma 2 5 3 15" xfId="6641"/>
    <cellStyle name="Comma 2 5 3 16" xfId="9470"/>
    <cellStyle name="Comma 2 5 3 2" xfId="938"/>
    <cellStyle name="Comma 2 5 3 2 10" xfId="3612"/>
    <cellStyle name="Comma 2 5 3 2 10 2" xfId="18237"/>
    <cellStyle name="Comma 2 5 3 2 10 3" xfId="12935"/>
    <cellStyle name="Comma 2 5 3 2 11" xfId="7449"/>
    <cellStyle name="Comma 2 5 3 2 11 2" xfId="15607"/>
    <cellStyle name="Comma 2 5 3 2 12" xfId="10278"/>
    <cellStyle name="Comma 2 5 3 2 2" xfId="939"/>
    <cellStyle name="Comma 2 5 3 2 2 2" xfId="940"/>
    <cellStyle name="Comma 2 5 3 2 2 2 2" xfId="941"/>
    <cellStyle name="Comma 2 5 3 2 2 2 2 2" xfId="3615"/>
    <cellStyle name="Comma 2 5 3 2 2 2 2 2 2" xfId="18240"/>
    <cellStyle name="Comma 2 5 3 2 2 2 2 2 3" xfId="12938"/>
    <cellStyle name="Comma 2 5 3 2 2 2 2 3" xfId="7452"/>
    <cellStyle name="Comma 2 5 3 2 2 2 2 3 2" xfId="15610"/>
    <cellStyle name="Comma 2 5 3 2 2 2 2 4" xfId="10281"/>
    <cellStyle name="Comma 2 5 3 2 2 2 3" xfId="3614"/>
    <cellStyle name="Comma 2 5 3 2 2 2 3 2" xfId="18239"/>
    <cellStyle name="Comma 2 5 3 2 2 2 3 3" xfId="12937"/>
    <cellStyle name="Comma 2 5 3 2 2 2 4" xfId="7451"/>
    <cellStyle name="Comma 2 5 3 2 2 2 4 2" xfId="15609"/>
    <cellStyle name="Comma 2 5 3 2 2 2 5" xfId="10280"/>
    <cellStyle name="Comma 2 5 3 2 2 3" xfId="942"/>
    <cellStyle name="Comma 2 5 3 2 2 3 2" xfId="3616"/>
    <cellStyle name="Comma 2 5 3 2 2 3 2 2" xfId="18241"/>
    <cellStyle name="Comma 2 5 3 2 2 3 2 3" xfId="12939"/>
    <cellStyle name="Comma 2 5 3 2 2 3 3" xfId="7453"/>
    <cellStyle name="Comma 2 5 3 2 2 3 3 2" xfId="15611"/>
    <cellStyle name="Comma 2 5 3 2 2 3 4" xfId="10282"/>
    <cellStyle name="Comma 2 5 3 2 2 4" xfId="943"/>
    <cellStyle name="Comma 2 5 3 2 2 4 2" xfId="3617"/>
    <cellStyle name="Comma 2 5 3 2 2 4 2 2" xfId="18242"/>
    <cellStyle name="Comma 2 5 3 2 2 4 2 3" xfId="12940"/>
    <cellStyle name="Comma 2 5 3 2 2 4 3" xfId="7454"/>
    <cellStyle name="Comma 2 5 3 2 2 4 3 2" xfId="15612"/>
    <cellStyle name="Comma 2 5 3 2 2 4 4" xfId="10283"/>
    <cellStyle name="Comma 2 5 3 2 2 5" xfId="3613"/>
    <cellStyle name="Comma 2 5 3 2 2 5 2" xfId="18238"/>
    <cellStyle name="Comma 2 5 3 2 2 5 3" xfId="12936"/>
    <cellStyle name="Comma 2 5 3 2 2 6" xfId="7450"/>
    <cellStyle name="Comma 2 5 3 2 2 6 2" xfId="15608"/>
    <cellStyle name="Comma 2 5 3 2 2 7" xfId="10279"/>
    <cellStyle name="Comma 2 5 3 2 3" xfId="944"/>
    <cellStyle name="Comma 2 5 3 2 3 2" xfId="945"/>
    <cellStyle name="Comma 2 5 3 2 3 2 2" xfId="946"/>
    <cellStyle name="Comma 2 5 3 2 3 2 2 2" xfId="3620"/>
    <cellStyle name="Comma 2 5 3 2 3 2 2 2 2" xfId="18245"/>
    <cellStyle name="Comma 2 5 3 2 3 2 2 2 3" xfId="12943"/>
    <cellStyle name="Comma 2 5 3 2 3 2 2 3" xfId="7457"/>
    <cellStyle name="Comma 2 5 3 2 3 2 2 3 2" xfId="15615"/>
    <cellStyle name="Comma 2 5 3 2 3 2 2 4" xfId="10286"/>
    <cellStyle name="Comma 2 5 3 2 3 2 3" xfId="3619"/>
    <cellStyle name="Comma 2 5 3 2 3 2 3 2" xfId="18244"/>
    <cellStyle name="Comma 2 5 3 2 3 2 3 3" xfId="12942"/>
    <cellStyle name="Comma 2 5 3 2 3 2 4" xfId="7456"/>
    <cellStyle name="Comma 2 5 3 2 3 2 4 2" xfId="15614"/>
    <cellStyle name="Comma 2 5 3 2 3 2 5" xfId="10285"/>
    <cellStyle name="Comma 2 5 3 2 3 3" xfId="947"/>
    <cellStyle name="Comma 2 5 3 2 3 3 2" xfId="3621"/>
    <cellStyle name="Comma 2 5 3 2 3 3 2 2" xfId="18246"/>
    <cellStyle name="Comma 2 5 3 2 3 3 2 3" xfId="12944"/>
    <cellStyle name="Comma 2 5 3 2 3 3 3" xfId="7458"/>
    <cellStyle name="Comma 2 5 3 2 3 3 3 2" xfId="15616"/>
    <cellStyle name="Comma 2 5 3 2 3 3 4" xfId="10287"/>
    <cellStyle name="Comma 2 5 3 2 3 4" xfId="948"/>
    <cellStyle name="Comma 2 5 3 2 3 4 2" xfId="3622"/>
    <cellStyle name="Comma 2 5 3 2 3 4 2 2" xfId="18247"/>
    <cellStyle name="Comma 2 5 3 2 3 4 2 3" xfId="12945"/>
    <cellStyle name="Comma 2 5 3 2 3 4 3" xfId="7459"/>
    <cellStyle name="Comma 2 5 3 2 3 4 3 2" xfId="15617"/>
    <cellStyle name="Comma 2 5 3 2 3 4 4" xfId="10288"/>
    <cellStyle name="Comma 2 5 3 2 3 5" xfId="3618"/>
    <cellStyle name="Comma 2 5 3 2 3 5 2" xfId="18243"/>
    <cellStyle name="Comma 2 5 3 2 3 5 3" xfId="12941"/>
    <cellStyle name="Comma 2 5 3 2 3 6" xfId="7455"/>
    <cellStyle name="Comma 2 5 3 2 3 6 2" xfId="15613"/>
    <cellStyle name="Comma 2 5 3 2 3 7" xfId="10284"/>
    <cellStyle name="Comma 2 5 3 2 4" xfId="949"/>
    <cellStyle name="Comma 2 5 3 2 4 2" xfId="950"/>
    <cellStyle name="Comma 2 5 3 2 4 2 2" xfId="951"/>
    <cellStyle name="Comma 2 5 3 2 4 2 2 2" xfId="3625"/>
    <cellStyle name="Comma 2 5 3 2 4 2 2 2 2" xfId="18250"/>
    <cellStyle name="Comma 2 5 3 2 4 2 2 2 3" xfId="12948"/>
    <cellStyle name="Comma 2 5 3 2 4 2 2 3" xfId="7462"/>
    <cellStyle name="Comma 2 5 3 2 4 2 2 3 2" xfId="15620"/>
    <cellStyle name="Comma 2 5 3 2 4 2 2 4" xfId="10291"/>
    <cellStyle name="Comma 2 5 3 2 4 2 3" xfId="3624"/>
    <cellStyle name="Comma 2 5 3 2 4 2 3 2" xfId="18249"/>
    <cellStyle name="Comma 2 5 3 2 4 2 3 3" xfId="12947"/>
    <cellStyle name="Comma 2 5 3 2 4 2 4" xfId="7461"/>
    <cellStyle name="Comma 2 5 3 2 4 2 4 2" xfId="15619"/>
    <cellStyle name="Comma 2 5 3 2 4 2 5" xfId="10290"/>
    <cellStyle name="Comma 2 5 3 2 4 3" xfId="952"/>
    <cellStyle name="Comma 2 5 3 2 4 3 2" xfId="3626"/>
    <cellStyle name="Comma 2 5 3 2 4 3 2 2" xfId="18251"/>
    <cellStyle name="Comma 2 5 3 2 4 3 2 3" xfId="12949"/>
    <cellStyle name="Comma 2 5 3 2 4 3 3" xfId="7463"/>
    <cellStyle name="Comma 2 5 3 2 4 3 3 2" xfId="15621"/>
    <cellStyle name="Comma 2 5 3 2 4 3 4" xfId="10292"/>
    <cellStyle name="Comma 2 5 3 2 4 4" xfId="953"/>
    <cellStyle name="Comma 2 5 3 2 4 4 2" xfId="3627"/>
    <cellStyle name="Comma 2 5 3 2 4 4 2 2" xfId="18252"/>
    <cellStyle name="Comma 2 5 3 2 4 4 2 3" xfId="12950"/>
    <cellStyle name="Comma 2 5 3 2 4 4 3" xfId="7464"/>
    <cellStyle name="Comma 2 5 3 2 4 4 3 2" xfId="15622"/>
    <cellStyle name="Comma 2 5 3 2 4 4 4" xfId="10293"/>
    <cellStyle name="Comma 2 5 3 2 4 5" xfId="3623"/>
    <cellStyle name="Comma 2 5 3 2 4 5 2" xfId="18248"/>
    <cellStyle name="Comma 2 5 3 2 4 5 3" xfId="12946"/>
    <cellStyle name="Comma 2 5 3 2 4 6" xfId="7460"/>
    <cellStyle name="Comma 2 5 3 2 4 6 2" xfId="15618"/>
    <cellStyle name="Comma 2 5 3 2 4 7" xfId="10289"/>
    <cellStyle name="Comma 2 5 3 2 5" xfId="954"/>
    <cellStyle name="Comma 2 5 3 2 5 2" xfId="955"/>
    <cellStyle name="Comma 2 5 3 2 5 2 2" xfId="956"/>
    <cellStyle name="Comma 2 5 3 2 5 2 2 2" xfId="3630"/>
    <cellStyle name="Comma 2 5 3 2 5 2 2 2 2" xfId="18255"/>
    <cellStyle name="Comma 2 5 3 2 5 2 2 2 3" xfId="12953"/>
    <cellStyle name="Comma 2 5 3 2 5 2 2 3" xfId="7467"/>
    <cellStyle name="Comma 2 5 3 2 5 2 2 3 2" xfId="15625"/>
    <cellStyle name="Comma 2 5 3 2 5 2 2 4" xfId="10296"/>
    <cellStyle name="Comma 2 5 3 2 5 2 3" xfId="3629"/>
    <cellStyle name="Comma 2 5 3 2 5 2 3 2" xfId="18254"/>
    <cellStyle name="Comma 2 5 3 2 5 2 3 3" xfId="12952"/>
    <cellStyle name="Comma 2 5 3 2 5 2 4" xfId="7466"/>
    <cellStyle name="Comma 2 5 3 2 5 2 4 2" xfId="15624"/>
    <cellStyle name="Comma 2 5 3 2 5 2 5" xfId="10295"/>
    <cellStyle name="Comma 2 5 3 2 5 3" xfId="957"/>
    <cellStyle name="Comma 2 5 3 2 5 3 2" xfId="3631"/>
    <cellStyle name="Comma 2 5 3 2 5 3 2 2" xfId="18256"/>
    <cellStyle name="Comma 2 5 3 2 5 3 2 3" xfId="12954"/>
    <cellStyle name="Comma 2 5 3 2 5 3 3" xfId="7468"/>
    <cellStyle name="Comma 2 5 3 2 5 3 3 2" xfId="15626"/>
    <cellStyle name="Comma 2 5 3 2 5 3 4" xfId="10297"/>
    <cellStyle name="Comma 2 5 3 2 5 4" xfId="958"/>
    <cellStyle name="Comma 2 5 3 2 5 4 2" xfId="3632"/>
    <cellStyle name="Comma 2 5 3 2 5 4 2 2" xfId="18257"/>
    <cellStyle name="Comma 2 5 3 2 5 4 2 3" xfId="12955"/>
    <cellStyle name="Comma 2 5 3 2 5 4 3" xfId="7469"/>
    <cellStyle name="Comma 2 5 3 2 5 4 3 2" xfId="15627"/>
    <cellStyle name="Comma 2 5 3 2 5 4 4" xfId="10298"/>
    <cellStyle name="Comma 2 5 3 2 5 5" xfId="3628"/>
    <cellStyle name="Comma 2 5 3 2 5 5 2" xfId="18253"/>
    <cellStyle name="Comma 2 5 3 2 5 5 3" xfId="12951"/>
    <cellStyle name="Comma 2 5 3 2 5 6" xfId="7465"/>
    <cellStyle name="Comma 2 5 3 2 5 6 2" xfId="15623"/>
    <cellStyle name="Comma 2 5 3 2 5 7" xfId="10294"/>
    <cellStyle name="Comma 2 5 3 2 6" xfId="959"/>
    <cellStyle name="Comma 2 5 3 2 6 2" xfId="960"/>
    <cellStyle name="Comma 2 5 3 2 6 2 2" xfId="3634"/>
    <cellStyle name="Comma 2 5 3 2 6 2 2 2" xfId="18259"/>
    <cellStyle name="Comma 2 5 3 2 6 2 2 3" xfId="12957"/>
    <cellStyle name="Comma 2 5 3 2 6 2 3" xfId="7471"/>
    <cellStyle name="Comma 2 5 3 2 6 2 3 2" xfId="15629"/>
    <cellStyle name="Comma 2 5 3 2 6 2 4" xfId="10300"/>
    <cellStyle name="Comma 2 5 3 2 6 3" xfId="961"/>
    <cellStyle name="Comma 2 5 3 2 6 3 2" xfId="3635"/>
    <cellStyle name="Comma 2 5 3 2 6 3 2 2" xfId="18260"/>
    <cellStyle name="Comma 2 5 3 2 6 3 2 3" xfId="12958"/>
    <cellStyle name="Comma 2 5 3 2 6 3 3" xfId="7472"/>
    <cellStyle name="Comma 2 5 3 2 6 3 3 2" xfId="15630"/>
    <cellStyle name="Comma 2 5 3 2 6 3 4" xfId="10301"/>
    <cellStyle name="Comma 2 5 3 2 6 4" xfId="3633"/>
    <cellStyle name="Comma 2 5 3 2 6 4 2" xfId="18258"/>
    <cellStyle name="Comma 2 5 3 2 6 4 3" xfId="12956"/>
    <cellStyle name="Comma 2 5 3 2 6 5" xfId="7470"/>
    <cellStyle name="Comma 2 5 3 2 6 5 2" xfId="15628"/>
    <cellStyle name="Comma 2 5 3 2 6 6" xfId="10299"/>
    <cellStyle name="Comma 2 5 3 2 7" xfId="962"/>
    <cellStyle name="Comma 2 5 3 2 7 2" xfId="963"/>
    <cellStyle name="Comma 2 5 3 2 7 2 2" xfId="3637"/>
    <cellStyle name="Comma 2 5 3 2 7 2 2 2" xfId="18262"/>
    <cellStyle name="Comma 2 5 3 2 7 2 2 3" xfId="12960"/>
    <cellStyle name="Comma 2 5 3 2 7 2 3" xfId="7474"/>
    <cellStyle name="Comma 2 5 3 2 7 2 3 2" xfId="15632"/>
    <cellStyle name="Comma 2 5 3 2 7 2 4" xfId="10303"/>
    <cellStyle name="Comma 2 5 3 2 7 3" xfId="3636"/>
    <cellStyle name="Comma 2 5 3 2 7 3 2" xfId="18261"/>
    <cellStyle name="Comma 2 5 3 2 7 3 3" xfId="12959"/>
    <cellStyle name="Comma 2 5 3 2 7 4" xfId="7473"/>
    <cellStyle name="Comma 2 5 3 2 7 4 2" xfId="15631"/>
    <cellStyle name="Comma 2 5 3 2 7 5" xfId="10302"/>
    <cellStyle name="Comma 2 5 3 2 8" xfId="964"/>
    <cellStyle name="Comma 2 5 3 2 8 2" xfId="3638"/>
    <cellStyle name="Comma 2 5 3 2 8 2 2" xfId="18263"/>
    <cellStyle name="Comma 2 5 3 2 8 2 3" xfId="12961"/>
    <cellStyle name="Comma 2 5 3 2 8 3" xfId="7475"/>
    <cellStyle name="Comma 2 5 3 2 8 3 2" xfId="15633"/>
    <cellStyle name="Comma 2 5 3 2 8 4" xfId="10304"/>
    <cellStyle name="Comma 2 5 3 2 9" xfId="965"/>
    <cellStyle name="Comma 2 5 3 2 9 2" xfId="3639"/>
    <cellStyle name="Comma 2 5 3 2 9 2 2" xfId="18264"/>
    <cellStyle name="Comma 2 5 3 2 9 2 3" xfId="12962"/>
    <cellStyle name="Comma 2 5 3 2 9 3" xfId="7476"/>
    <cellStyle name="Comma 2 5 3 2 9 3 2" xfId="15634"/>
    <cellStyle name="Comma 2 5 3 2 9 4" xfId="10305"/>
    <cellStyle name="Comma 2 5 3 3" xfId="966"/>
    <cellStyle name="Comma 2 5 3 3 2" xfId="967"/>
    <cellStyle name="Comma 2 5 3 3 2 2" xfId="968"/>
    <cellStyle name="Comma 2 5 3 3 2 2 2" xfId="3642"/>
    <cellStyle name="Comma 2 5 3 3 2 2 2 2" xfId="18267"/>
    <cellStyle name="Comma 2 5 3 3 2 2 2 3" xfId="12965"/>
    <cellStyle name="Comma 2 5 3 3 2 2 3" xfId="7479"/>
    <cellStyle name="Comma 2 5 3 3 2 2 3 2" xfId="15637"/>
    <cellStyle name="Comma 2 5 3 3 2 2 4" xfId="10308"/>
    <cellStyle name="Comma 2 5 3 3 2 3" xfId="3641"/>
    <cellStyle name="Comma 2 5 3 3 2 3 2" xfId="18266"/>
    <cellStyle name="Comma 2 5 3 3 2 3 3" xfId="12964"/>
    <cellStyle name="Comma 2 5 3 3 2 4" xfId="7478"/>
    <cellStyle name="Comma 2 5 3 3 2 4 2" xfId="15636"/>
    <cellStyle name="Comma 2 5 3 3 2 5" xfId="10307"/>
    <cellStyle name="Comma 2 5 3 3 3" xfId="969"/>
    <cellStyle name="Comma 2 5 3 3 3 2" xfId="3643"/>
    <cellStyle name="Comma 2 5 3 3 3 2 2" xfId="18268"/>
    <cellStyle name="Comma 2 5 3 3 3 2 3" xfId="12966"/>
    <cellStyle name="Comma 2 5 3 3 3 3" xfId="7480"/>
    <cellStyle name="Comma 2 5 3 3 3 3 2" xfId="15638"/>
    <cellStyle name="Comma 2 5 3 3 3 4" xfId="10309"/>
    <cellStyle name="Comma 2 5 3 3 4" xfId="970"/>
    <cellStyle name="Comma 2 5 3 3 4 2" xfId="3644"/>
    <cellStyle name="Comma 2 5 3 3 4 2 2" xfId="18269"/>
    <cellStyle name="Comma 2 5 3 3 4 2 3" xfId="12967"/>
    <cellStyle name="Comma 2 5 3 3 4 3" xfId="7481"/>
    <cellStyle name="Comma 2 5 3 3 4 3 2" xfId="15639"/>
    <cellStyle name="Comma 2 5 3 3 4 4" xfId="10310"/>
    <cellStyle name="Comma 2 5 3 3 5" xfId="3640"/>
    <cellStyle name="Comma 2 5 3 3 5 2" xfId="18265"/>
    <cellStyle name="Comma 2 5 3 3 5 3" xfId="12963"/>
    <cellStyle name="Comma 2 5 3 3 6" xfId="7477"/>
    <cellStyle name="Comma 2 5 3 3 6 2" xfId="15635"/>
    <cellStyle name="Comma 2 5 3 3 7" xfId="10306"/>
    <cellStyle name="Comma 2 5 3 4" xfId="971"/>
    <cellStyle name="Comma 2 5 3 4 2" xfId="972"/>
    <cellStyle name="Comma 2 5 3 4 2 2" xfId="973"/>
    <cellStyle name="Comma 2 5 3 4 2 2 2" xfId="3647"/>
    <cellStyle name="Comma 2 5 3 4 2 2 2 2" xfId="18272"/>
    <cellStyle name="Comma 2 5 3 4 2 2 2 3" xfId="12970"/>
    <cellStyle name="Comma 2 5 3 4 2 2 3" xfId="7484"/>
    <cellStyle name="Comma 2 5 3 4 2 2 3 2" xfId="15642"/>
    <cellStyle name="Comma 2 5 3 4 2 2 4" xfId="10313"/>
    <cellStyle name="Comma 2 5 3 4 2 3" xfId="3646"/>
    <cellStyle name="Comma 2 5 3 4 2 3 2" xfId="18271"/>
    <cellStyle name="Comma 2 5 3 4 2 3 3" xfId="12969"/>
    <cellStyle name="Comma 2 5 3 4 2 4" xfId="7483"/>
    <cellStyle name="Comma 2 5 3 4 2 4 2" xfId="15641"/>
    <cellStyle name="Comma 2 5 3 4 2 5" xfId="10312"/>
    <cellStyle name="Comma 2 5 3 4 3" xfId="974"/>
    <cellStyle name="Comma 2 5 3 4 3 2" xfId="3648"/>
    <cellStyle name="Comma 2 5 3 4 3 2 2" xfId="18273"/>
    <cellStyle name="Comma 2 5 3 4 3 2 3" xfId="12971"/>
    <cellStyle name="Comma 2 5 3 4 3 3" xfId="7485"/>
    <cellStyle name="Comma 2 5 3 4 3 3 2" xfId="15643"/>
    <cellStyle name="Comma 2 5 3 4 3 4" xfId="10314"/>
    <cellStyle name="Comma 2 5 3 4 4" xfId="975"/>
    <cellStyle name="Comma 2 5 3 4 4 2" xfId="3649"/>
    <cellStyle name="Comma 2 5 3 4 4 2 2" xfId="18274"/>
    <cellStyle name="Comma 2 5 3 4 4 2 3" xfId="12972"/>
    <cellStyle name="Comma 2 5 3 4 4 3" xfId="7486"/>
    <cellStyle name="Comma 2 5 3 4 4 3 2" xfId="15644"/>
    <cellStyle name="Comma 2 5 3 4 4 4" xfId="10315"/>
    <cellStyle name="Comma 2 5 3 4 5" xfId="3645"/>
    <cellStyle name="Comma 2 5 3 4 5 2" xfId="18270"/>
    <cellStyle name="Comma 2 5 3 4 5 3" xfId="12968"/>
    <cellStyle name="Comma 2 5 3 4 6" xfId="7482"/>
    <cellStyle name="Comma 2 5 3 4 6 2" xfId="15640"/>
    <cellStyle name="Comma 2 5 3 4 7" xfId="10311"/>
    <cellStyle name="Comma 2 5 3 5" xfId="976"/>
    <cellStyle name="Comma 2 5 3 5 2" xfId="977"/>
    <cellStyle name="Comma 2 5 3 5 2 2" xfId="978"/>
    <cellStyle name="Comma 2 5 3 5 2 2 2" xfId="3652"/>
    <cellStyle name="Comma 2 5 3 5 2 2 2 2" xfId="18277"/>
    <cellStyle name="Comma 2 5 3 5 2 2 2 3" xfId="12975"/>
    <cellStyle name="Comma 2 5 3 5 2 2 3" xfId="7489"/>
    <cellStyle name="Comma 2 5 3 5 2 2 3 2" xfId="15647"/>
    <cellStyle name="Comma 2 5 3 5 2 2 4" xfId="10318"/>
    <cellStyle name="Comma 2 5 3 5 2 3" xfId="3651"/>
    <cellStyle name="Comma 2 5 3 5 2 3 2" xfId="18276"/>
    <cellStyle name="Comma 2 5 3 5 2 3 3" xfId="12974"/>
    <cellStyle name="Comma 2 5 3 5 2 4" xfId="7488"/>
    <cellStyle name="Comma 2 5 3 5 2 4 2" xfId="15646"/>
    <cellStyle name="Comma 2 5 3 5 2 5" xfId="10317"/>
    <cellStyle name="Comma 2 5 3 5 3" xfId="979"/>
    <cellStyle name="Comma 2 5 3 5 3 2" xfId="3653"/>
    <cellStyle name="Comma 2 5 3 5 3 2 2" xfId="18278"/>
    <cellStyle name="Comma 2 5 3 5 3 2 3" xfId="12976"/>
    <cellStyle name="Comma 2 5 3 5 3 3" xfId="7490"/>
    <cellStyle name="Comma 2 5 3 5 3 3 2" xfId="15648"/>
    <cellStyle name="Comma 2 5 3 5 3 4" xfId="10319"/>
    <cellStyle name="Comma 2 5 3 5 4" xfId="980"/>
    <cellStyle name="Comma 2 5 3 5 4 2" xfId="3654"/>
    <cellStyle name="Comma 2 5 3 5 4 2 2" xfId="18279"/>
    <cellStyle name="Comma 2 5 3 5 4 2 3" xfId="12977"/>
    <cellStyle name="Comma 2 5 3 5 4 3" xfId="7491"/>
    <cellStyle name="Comma 2 5 3 5 4 3 2" xfId="15649"/>
    <cellStyle name="Comma 2 5 3 5 4 4" xfId="10320"/>
    <cellStyle name="Comma 2 5 3 5 5" xfId="3650"/>
    <cellStyle name="Comma 2 5 3 5 5 2" xfId="18275"/>
    <cellStyle name="Comma 2 5 3 5 5 3" xfId="12973"/>
    <cellStyle name="Comma 2 5 3 5 6" xfId="7487"/>
    <cellStyle name="Comma 2 5 3 5 6 2" xfId="15645"/>
    <cellStyle name="Comma 2 5 3 5 7" xfId="10316"/>
    <cellStyle name="Comma 2 5 3 6" xfId="981"/>
    <cellStyle name="Comma 2 5 3 6 2" xfId="982"/>
    <cellStyle name="Comma 2 5 3 6 2 2" xfId="983"/>
    <cellStyle name="Comma 2 5 3 6 2 2 2" xfId="3657"/>
    <cellStyle name="Comma 2 5 3 6 2 2 2 2" xfId="18282"/>
    <cellStyle name="Comma 2 5 3 6 2 2 2 3" xfId="12980"/>
    <cellStyle name="Comma 2 5 3 6 2 2 3" xfId="7494"/>
    <cellStyle name="Comma 2 5 3 6 2 2 3 2" xfId="15652"/>
    <cellStyle name="Comma 2 5 3 6 2 2 4" xfId="10323"/>
    <cellStyle name="Comma 2 5 3 6 2 3" xfId="3656"/>
    <cellStyle name="Comma 2 5 3 6 2 3 2" xfId="18281"/>
    <cellStyle name="Comma 2 5 3 6 2 3 3" xfId="12979"/>
    <cellStyle name="Comma 2 5 3 6 2 4" xfId="7493"/>
    <cellStyle name="Comma 2 5 3 6 2 4 2" xfId="15651"/>
    <cellStyle name="Comma 2 5 3 6 2 5" xfId="10322"/>
    <cellStyle name="Comma 2 5 3 6 3" xfId="984"/>
    <cellStyle name="Comma 2 5 3 6 3 2" xfId="3658"/>
    <cellStyle name="Comma 2 5 3 6 3 2 2" xfId="18283"/>
    <cellStyle name="Comma 2 5 3 6 3 2 3" xfId="12981"/>
    <cellStyle name="Comma 2 5 3 6 3 3" xfId="7495"/>
    <cellStyle name="Comma 2 5 3 6 3 3 2" xfId="15653"/>
    <cellStyle name="Comma 2 5 3 6 3 4" xfId="10324"/>
    <cellStyle name="Comma 2 5 3 6 4" xfId="985"/>
    <cellStyle name="Comma 2 5 3 6 4 2" xfId="3659"/>
    <cellStyle name="Comma 2 5 3 6 4 2 2" xfId="18284"/>
    <cellStyle name="Comma 2 5 3 6 4 2 3" xfId="12982"/>
    <cellStyle name="Comma 2 5 3 6 4 3" xfId="7496"/>
    <cellStyle name="Comma 2 5 3 6 4 3 2" xfId="15654"/>
    <cellStyle name="Comma 2 5 3 6 4 4" xfId="10325"/>
    <cellStyle name="Comma 2 5 3 6 5" xfId="3655"/>
    <cellStyle name="Comma 2 5 3 6 5 2" xfId="18280"/>
    <cellStyle name="Comma 2 5 3 6 5 3" xfId="12978"/>
    <cellStyle name="Comma 2 5 3 6 6" xfId="7492"/>
    <cellStyle name="Comma 2 5 3 6 6 2" xfId="15650"/>
    <cellStyle name="Comma 2 5 3 6 7" xfId="10321"/>
    <cellStyle name="Comma 2 5 3 7" xfId="986"/>
    <cellStyle name="Comma 2 5 3 7 2" xfId="987"/>
    <cellStyle name="Comma 2 5 3 7 2 2" xfId="3661"/>
    <cellStyle name="Comma 2 5 3 7 2 2 2" xfId="18286"/>
    <cellStyle name="Comma 2 5 3 7 2 2 3" xfId="12984"/>
    <cellStyle name="Comma 2 5 3 7 2 3" xfId="7498"/>
    <cellStyle name="Comma 2 5 3 7 2 3 2" xfId="15656"/>
    <cellStyle name="Comma 2 5 3 7 2 4" xfId="10327"/>
    <cellStyle name="Comma 2 5 3 7 3" xfId="988"/>
    <cellStyle name="Comma 2 5 3 7 3 2" xfId="3662"/>
    <cellStyle name="Comma 2 5 3 7 3 2 2" xfId="18287"/>
    <cellStyle name="Comma 2 5 3 7 3 2 3" xfId="12985"/>
    <cellStyle name="Comma 2 5 3 7 3 3" xfId="7499"/>
    <cellStyle name="Comma 2 5 3 7 3 3 2" xfId="15657"/>
    <cellStyle name="Comma 2 5 3 7 3 4" xfId="10328"/>
    <cellStyle name="Comma 2 5 3 7 4" xfId="3660"/>
    <cellStyle name="Comma 2 5 3 7 4 2" xfId="18285"/>
    <cellStyle name="Comma 2 5 3 7 4 3" xfId="12983"/>
    <cellStyle name="Comma 2 5 3 7 5" xfId="7497"/>
    <cellStyle name="Comma 2 5 3 7 5 2" xfId="15655"/>
    <cellStyle name="Comma 2 5 3 7 6" xfId="10326"/>
    <cellStyle name="Comma 2 5 3 8" xfId="989"/>
    <cellStyle name="Comma 2 5 3 8 2" xfId="990"/>
    <cellStyle name="Comma 2 5 3 8 2 2" xfId="3664"/>
    <cellStyle name="Comma 2 5 3 8 2 2 2" xfId="18289"/>
    <cellStyle name="Comma 2 5 3 8 2 2 3" xfId="12987"/>
    <cellStyle name="Comma 2 5 3 8 2 3" xfId="7501"/>
    <cellStyle name="Comma 2 5 3 8 2 3 2" xfId="15659"/>
    <cellStyle name="Comma 2 5 3 8 2 4" xfId="10330"/>
    <cellStyle name="Comma 2 5 3 8 3" xfId="3663"/>
    <cellStyle name="Comma 2 5 3 8 3 2" xfId="18288"/>
    <cellStyle name="Comma 2 5 3 8 3 3" xfId="12986"/>
    <cellStyle name="Comma 2 5 3 8 4" xfId="7500"/>
    <cellStyle name="Comma 2 5 3 8 4 2" xfId="15658"/>
    <cellStyle name="Comma 2 5 3 8 5" xfId="10329"/>
    <cellStyle name="Comma 2 5 3 9" xfId="991"/>
    <cellStyle name="Comma 2 5 3 9 2" xfId="3665"/>
    <cellStyle name="Comma 2 5 3 9 2 2" xfId="18290"/>
    <cellStyle name="Comma 2 5 3 9 2 3" xfId="12988"/>
    <cellStyle name="Comma 2 5 3 9 3" xfId="7502"/>
    <cellStyle name="Comma 2 5 3 9 3 2" xfId="15660"/>
    <cellStyle name="Comma 2 5 3 9 4" xfId="10331"/>
    <cellStyle name="Comma 2 5 4" xfId="992"/>
    <cellStyle name="Comma 2 5 4 10" xfId="993"/>
    <cellStyle name="Comma 2 5 4 10 2" xfId="3667"/>
    <cellStyle name="Comma 2 5 4 10 2 2" xfId="18292"/>
    <cellStyle name="Comma 2 5 4 10 2 3" xfId="12990"/>
    <cellStyle name="Comma 2 5 4 10 3" xfId="7504"/>
    <cellStyle name="Comma 2 5 4 10 3 2" xfId="15662"/>
    <cellStyle name="Comma 2 5 4 10 4" xfId="10333"/>
    <cellStyle name="Comma 2 5 4 11" xfId="3666"/>
    <cellStyle name="Comma 2 5 4 11 2" xfId="18291"/>
    <cellStyle name="Comma 2 5 4 11 3" xfId="12989"/>
    <cellStyle name="Comma 2 5 4 12" xfId="7503"/>
    <cellStyle name="Comma 2 5 4 12 2" xfId="15661"/>
    <cellStyle name="Comma 2 5 4 13" xfId="10332"/>
    <cellStyle name="Comma 2 5 4 2" xfId="994"/>
    <cellStyle name="Comma 2 5 4 2 10" xfId="3668"/>
    <cellStyle name="Comma 2 5 4 2 10 2" xfId="18293"/>
    <cellStyle name="Comma 2 5 4 2 10 3" xfId="12991"/>
    <cellStyle name="Comma 2 5 4 2 11" xfId="7505"/>
    <cellStyle name="Comma 2 5 4 2 11 2" xfId="15663"/>
    <cellStyle name="Comma 2 5 4 2 12" xfId="10334"/>
    <cellStyle name="Comma 2 5 4 2 2" xfId="995"/>
    <cellStyle name="Comma 2 5 4 2 2 2" xfId="996"/>
    <cellStyle name="Comma 2 5 4 2 2 2 2" xfId="997"/>
    <cellStyle name="Comma 2 5 4 2 2 2 2 2" xfId="3671"/>
    <cellStyle name="Comma 2 5 4 2 2 2 2 2 2" xfId="18296"/>
    <cellStyle name="Comma 2 5 4 2 2 2 2 2 3" xfId="12994"/>
    <cellStyle name="Comma 2 5 4 2 2 2 2 3" xfId="7508"/>
    <cellStyle name="Comma 2 5 4 2 2 2 2 3 2" xfId="15666"/>
    <cellStyle name="Comma 2 5 4 2 2 2 2 4" xfId="10337"/>
    <cellStyle name="Comma 2 5 4 2 2 2 3" xfId="3670"/>
    <cellStyle name="Comma 2 5 4 2 2 2 3 2" xfId="18295"/>
    <cellStyle name="Comma 2 5 4 2 2 2 3 3" xfId="12993"/>
    <cellStyle name="Comma 2 5 4 2 2 2 4" xfId="7507"/>
    <cellStyle name="Comma 2 5 4 2 2 2 4 2" xfId="15665"/>
    <cellStyle name="Comma 2 5 4 2 2 2 5" xfId="10336"/>
    <cellStyle name="Comma 2 5 4 2 2 3" xfId="998"/>
    <cellStyle name="Comma 2 5 4 2 2 3 2" xfId="3672"/>
    <cellStyle name="Comma 2 5 4 2 2 3 2 2" xfId="18297"/>
    <cellStyle name="Comma 2 5 4 2 2 3 2 3" xfId="12995"/>
    <cellStyle name="Comma 2 5 4 2 2 3 3" xfId="7509"/>
    <cellStyle name="Comma 2 5 4 2 2 3 3 2" xfId="15667"/>
    <cellStyle name="Comma 2 5 4 2 2 3 4" xfId="10338"/>
    <cellStyle name="Comma 2 5 4 2 2 4" xfId="999"/>
    <cellStyle name="Comma 2 5 4 2 2 4 2" xfId="3673"/>
    <cellStyle name="Comma 2 5 4 2 2 4 2 2" xfId="18298"/>
    <cellStyle name="Comma 2 5 4 2 2 4 2 3" xfId="12996"/>
    <cellStyle name="Comma 2 5 4 2 2 4 3" xfId="7510"/>
    <cellStyle name="Comma 2 5 4 2 2 4 3 2" xfId="15668"/>
    <cellStyle name="Comma 2 5 4 2 2 4 4" xfId="10339"/>
    <cellStyle name="Comma 2 5 4 2 2 5" xfId="3669"/>
    <cellStyle name="Comma 2 5 4 2 2 5 2" xfId="18294"/>
    <cellStyle name="Comma 2 5 4 2 2 5 3" xfId="12992"/>
    <cellStyle name="Comma 2 5 4 2 2 6" xfId="7506"/>
    <cellStyle name="Comma 2 5 4 2 2 6 2" xfId="15664"/>
    <cellStyle name="Comma 2 5 4 2 2 7" xfId="10335"/>
    <cellStyle name="Comma 2 5 4 2 3" xfId="1000"/>
    <cellStyle name="Comma 2 5 4 2 3 2" xfId="1001"/>
    <cellStyle name="Comma 2 5 4 2 3 2 2" xfId="1002"/>
    <cellStyle name="Comma 2 5 4 2 3 2 2 2" xfId="3676"/>
    <cellStyle name="Comma 2 5 4 2 3 2 2 2 2" xfId="18301"/>
    <cellStyle name="Comma 2 5 4 2 3 2 2 2 3" xfId="12999"/>
    <cellStyle name="Comma 2 5 4 2 3 2 2 3" xfId="7513"/>
    <cellStyle name="Comma 2 5 4 2 3 2 2 3 2" xfId="15671"/>
    <cellStyle name="Comma 2 5 4 2 3 2 2 4" xfId="10342"/>
    <cellStyle name="Comma 2 5 4 2 3 2 3" xfId="3675"/>
    <cellStyle name="Comma 2 5 4 2 3 2 3 2" xfId="18300"/>
    <cellStyle name="Comma 2 5 4 2 3 2 3 3" xfId="12998"/>
    <cellStyle name="Comma 2 5 4 2 3 2 4" xfId="7512"/>
    <cellStyle name="Comma 2 5 4 2 3 2 4 2" xfId="15670"/>
    <cellStyle name="Comma 2 5 4 2 3 2 5" xfId="10341"/>
    <cellStyle name="Comma 2 5 4 2 3 3" xfId="1003"/>
    <cellStyle name="Comma 2 5 4 2 3 3 2" xfId="3677"/>
    <cellStyle name="Comma 2 5 4 2 3 3 2 2" xfId="18302"/>
    <cellStyle name="Comma 2 5 4 2 3 3 2 3" xfId="13000"/>
    <cellStyle name="Comma 2 5 4 2 3 3 3" xfId="7514"/>
    <cellStyle name="Comma 2 5 4 2 3 3 3 2" xfId="15672"/>
    <cellStyle name="Comma 2 5 4 2 3 3 4" xfId="10343"/>
    <cellStyle name="Comma 2 5 4 2 3 4" xfId="1004"/>
    <cellStyle name="Comma 2 5 4 2 3 4 2" xfId="3678"/>
    <cellStyle name="Comma 2 5 4 2 3 4 2 2" xfId="18303"/>
    <cellStyle name="Comma 2 5 4 2 3 4 2 3" xfId="13001"/>
    <cellStyle name="Comma 2 5 4 2 3 4 3" xfId="7515"/>
    <cellStyle name="Comma 2 5 4 2 3 4 3 2" xfId="15673"/>
    <cellStyle name="Comma 2 5 4 2 3 4 4" xfId="10344"/>
    <cellStyle name="Comma 2 5 4 2 3 5" xfId="3674"/>
    <cellStyle name="Comma 2 5 4 2 3 5 2" xfId="18299"/>
    <cellStyle name="Comma 2 5 4 2 3 5 3" xfId="12997"/>
    <cellStyle name="Comma 2 5 4 2 3 6" xfId="7511"/>
    <cellStyle name="Comma 2 5 4 2 3 6 2" xfId="15669"/>
    <cellStyle name="Comma 2 5 4 2 3 7" xfId="10340"/>
    <cellStyle name="Comma 2 5 4 2 4" xfId="1005"/>
    <cellStyle name="Comma 2 5 4 2 4 2" xfId="1006"/>
    <cellStyle name="Comma 2 5 4 2 4 2 2" xfId="1007"/>
    <cellStyle name="Comma 2 5 4 2 4 2 2 2" xfId="3681"/>
    <cellStyle name="Comma 2 5 4 2 4 2 2 2 2" xfId="18306"/>
    <cellStyle name="Comma 2 5 4 2 4 2 2 2 3" xfId="13004"/>
    <cellStyle name="Comma 2 5 4 2 4 2 2 3" xfId="7518"/>
    <cellStyle name="Comma 2 5 4 2 4 2 2 3 2" xfId="15676"/>
    <cellStyle name="Comma 2 5 4 2 4 2 2 4" xfId="10347"/>
    <cellStyle name="Comma 2 5 4 2 4 2 3" xfId="3680"/>
    <cellStyle name="Comma 2 5 4 2 4 2 3 2" xfId="18305"/>
    <cellStyle name="Comma 2 5 4 2 4 2 3 3" xfId="13003"/>
    <cellStyle name="Comma 2 5 4 2 4 2 4" xfId="7517"/>
    <cellStyle name="Comma 2 5 4 2 4 2 4 2" xfId="15675"/>
    <cellStyle name="Comma 2 5 4 2 4 2 5" xfId="10346"/>
    <cellStyle name="Comma 2 5 4 2 4 3" xfId="1008"/>
    <cellStyle name="Comma 2 5 4 2 4 3 2" xfId="3682"/>
    <cellStyle name="Comma 2 5 4 2 4 3 2 2" xfId="18307"/>
    <cellStyle name="Comma 2 5 4 2 4 3 2 3" xfId="13005"/>
    <cellStyle name="Comma 2 5 4 2 4 3 3" xfId="7519"/>
    <cellStyle name="Comma 2 5 4 2 4 3 3 2" xfId="15677"/>
    <cellStyle name="Comma 2 5 4 2 4 3 4" xfId="10348"/>
    <cellStyle name="Comma 2 5 4 2 4 4" xfId="1009"/>
    <cellStyle name="Comma 2 5 4 2 4 4 2" xfId="3683"/>
    <cellStyle name="Comma 2 5 4 2 4 4 2 2" xfId="18308"/>
    <cellStyle name="Comma 2 5 4 2 4 4 2 3" xfId="13006"/>
    <cellStyle name="Comma 2 5 4 2 4 4 3" xfId="7520"/>
    <cellStyle name="Comma 2 5 4 2 4 4 3 2" xfId="15678"/>
    <cellStyle name="Comma 2 5 4 2 4 4 4" xfId="10349"/>
    <cellStyle name="Comma 2 5 4 2 4 5" xfId="3679"/>
    <cellStyle name="Comma 2 5 4 2 4 5 2" xfId="18304"/>
    <cellStyle name="Comma 2 5 4 2 4 5 3" xfId="13002"/>
    <cellStyle name="Comma 2 5 4 2 4 6" xfId="7516"/>
    <cellStyle name="Comma 2 5 4 2 4 6 2" xfId="15674"/>
    <cellStyle name="Comma 2 5 4 2 4 7" xfId="10345"/>
    <cellStyle name="Comma 2 5 4 2 5" xfId="1010"/>
    <cellStyle name="Comma 2 5 4 2 5 2" xfId="1011"/>
    <cellStyle name="Comma 2 5 4 2 5 2 2" xfId="1012"/>
    <cellStyle name="Comma 2 5 4 2 5 2 2 2" xfId="3686"/>
    <cellStyle name="Comma 2 5 4 2 5 2 2 2 2" xfId="18311"/>
    <cellStyle name="Comma 2 5 4 2 5 2 2 2 3" xfId="13009"/>
    <cellStyle name="Comma 2 5 4 2 5 2 2 3" xfId="7523"/>
    <cellStyle name="Comma 2 5 4 2 5 2 2 3 2" xfId="15681"/>
    <cellStyle name="Comma 2 5 4 2 5 2 2 4" xfId="10352"/>
    <cellStyle name="Comma 2 5 4 2 5 2 3" xfId="3685"/>
    <cellStyle name="Comma 2 5 4 2 5 2 3 2" xfId="18310"/>
    <cellStyle name="Comma 2 5 4 2 5 2 3 3" xfId="13008"/>
    <cellStyle name="Comma 2 5 4 2 5 2 4" xfId="7522"/>
    <cellStyle name="Comma 2 5 4 2 5 2 4 2" xfId="15680"/>
    <cellStyle name="Comma 2 5 4 2 5 2 5" xfId="10351"/>
    <cellStyle name="Comma 2 5 4 2 5 3" xfId="1013"/>
    <cellStyle name="Comma 2 5 4 2 5 3 2" xfId="3687"/>
    <cellStyle name="Comma 2 5 4 2 5 3 2 2" xfId="18312"/>
    <cellStyle name="Comma 2 5 4 2 5 3 2 3" xfId="13010"/>
    <cellStyle name="Comma 2 5 4 2 5 3 3" xfId="7524"/>
    <cellStyle name="Comma 2 5 4 2 5 3 3 2" xfId="15682"/>
    <cellStyle name="Comma 2 5 4 2 5 3 4" xfId="10353"/>
    <cellStyle name="Comma 2 5 4 2 5 4" xfId="1014"/>
    <cellStyle name="Comma 2 5 4 2 5 4 2" xfId="3688"/>
    <cellStyle name="Comma 2 5 4 2 5 4 2 2" xfId="18313"/>
    <cellStyle name="Comma 2 5 4 2 5 4 2 3" xfId="13011"/>
    <cellStyle name="Comma 2 5 4 2 5 4 3" xfId="7525"/>
    <cellStyle name="Comma 2 5 4 2 5 4 3 2" xfId="15683"/>
    <cellStyle name="Comma 2 5 4 2 5 4 4" xfId="10354"/>
    <cellStyle name="Comma 2 5 4 2 5 5" xfId="3684"/>
    <cellStyle name="Comma 2 5 4 2 5 5 2" xfId="18309"/>
    <cellStyle name="Comma 2 5 4 2 5 5 3" xfId="13007"/>
    <cellStyle name="Comma 2 5 4 2 5 6" xfId="7521"/>
    <cellStyle name="Comma 2 5 4 2 5 6 2" xfId="15679"/>
    <cellStyle name="Comma 2 5 4 2 5 7" xfId="10350"/>
    <cellStyle name="Comma 2 5 4 2 6" xfId="1015"/>
    <cellStyle name="Comma 2 5 4 2 6 2" xfId="1016"/>
    <cellStyle name="Comma 2 5 4 2 6 2 2" xfId="3690"/>
    <cellStyle name="Comma 2 5 4 2 6 2 2 2" xfId="18315"/>
    <cellStyle name="Comma 2 5 4 2 6 2 2 3" xfId="13013"/>
    <cellStyle name="Comma 2 5 4 2 6 2 3" xfId="7527"/>
    <cellStyle name="Comma 2 5 4 2 6 2 3 2" xfId="15685"/>
    <cellStyle name="Comma 2 5 4 2 6 2 4" xfId="10356"/>
    <cellStyle name="Comma 2 5 4 2 6 3" xfId="1017"/>
    <cellStyle name="Comma 2 5 4 2 6 3 2" xfId="3691"/>
    <cellStyle name="Comma 2 5 4 2 6 3 2 2" xfId="18316"/>
    <cellStyle name="Comma 2 5 4 2 6 3 2 3" xfId="13014"/>
    <cellStyle name="Comma 2 5 4 2 6 3 3" xfId="7528"/>
    <cellStyle name="Comma 2 5 4 2 6 3 3 2" xfId="15686"/>
    <cellStyle name="Comma 2 5 4 2 6 3 4" xfId="10357"/>
    <cellStyle name="Comma 2 5 4 2 6 4" xfId="3689"/>
    <cellStyle name="Comma 2 5 4 2 6 4 2" xfId="18314"/>
    <cellStyle name="Comma 2 5 4 2 6 4 3" xfId="13012"/>
    <cellStyle name="Comma 2 5 4 2 6 5" xfId="7526"/>
    <cellStyle name="Comma 2 5 4 2 6 5 2" xfId="15684"/>
    <cellStyle name="Comma 2 5 4 2 6 6" xfId="10355"/>
    <cellStyle name="Comma 2 5 4 2 7" xfId="1018"/>
    <cellStyle name="Comma 2 5 4 2 7 2" xfId="1019"/>
    <cellStyle name="Comma 2 5 4 2 7 2 2" xfId="3693"/>
    <cellStyle name="Comma 2 5 4 2 7 2 2 2" xfId="18318"/>
    <cellStyle name="Comma 2 5 4 2 7 2 2 3" xfId="13016"/>
    <cellStyle name="Comma 2 5 4 2 7 2 3" xfId="7530"/>
    <cellStyle name="Comma 2 5 4 2 7 2 3 2" xfId="15688"/>
    <cellStyle name="Comma 2 5 4 2 7 2 4" xfId="10359"/>
    <cellStyle name="Comma 2 5 4 2 7 3" xfId="3692"/>
    <cellStyle name="Comma 2 5 4 2 7 3 2" xfId="18317"/>
    <cellStyle name="Comma 2 5 4 2 7 3 3" xfId="13015"/>
    <cellStyle name="Comma 2 5 4 2 7 4" xfId="7529"/>
    <cellStyle name="Comma 2 5 4 2 7 4 2" xfId="15687"/>
    <cellStyle name="Comma 2 5 4 2 7 5" xfId="10358"/>
    <cellStyle name="Comma 2 5 4 2 8" xfId="1020"/>
    <cellStyle name="Comma 2 5 4 2 8 2" xfId="3694"/>
    <cellStyle name="Comma 2 5 4 2 8 2 2" xfId="18319"/>
    <cellStyle name="Comma 2 5 4 2 8 2 3" xfId="13017"/>
    <cellStyle name="Comma 2 5 4 2 8 3" xfId="7531"/>
    <cellStyle name="Comma 2 5 4 2 8 3 2" xfId="15689"/>
    <cellStyle name="Comma 2 5 4 2 8 4" xfId="10360"/>
    <cellStyle name="Comma 2 5 4 2 9" xfId="1021"/>
    <cellStyle name="Comma 2 5 4 2 9 2" xfId="3695"/>
    <cellStyle name="Comma 2 5 4 2 9 2 2" xfId="18320"/>
    <cellStyle name="Comma 2 5 4 2 9 2 3" xfId="13018"/>
    <cellStyle name="Comma 2 5 4 2 9 3" xfId="7532"/>
    <cellStyle name="Comma 2 5 4 2 9 3 2" xfId="15690"/>
    <cellStyle name="Comma 2 5 4 2 9 4" xfId="10361"/>
    <cellStyle name="Comma 2 5 4 3" xfId="1022"/>
    <cellStyle name="Comma 2 5 4 3 2" xfId="1023"/>
    <cellStyle name="Comma 2 5 4 3 2 2" xfId="1024"/>
    <cellStyle name="Comma 2 5 4 3 2 2 2" xfId="3698"/>
    <cellStyle name="Comma 2 5 4 3 2 2 2 2" xfId="18323"/>
    <cellStyle name="Comma 2 5 4 3 2 2 2 3" xfId="13021"/>
    <cellStyle name="Comma 2 5 4 3 2 2 3" xfId="7535"/>
    <cellStyle name="Comma 2 5 4 3 2 2 3 2" xfId="15693"/>
    <cellStyle name="Comma 2 5 4 3 2 2 4" xfId="10364"/>
    <cellStyle name="Comma 2 5 4 3 2 3" xfId="3697"/>
    <cellStyle name="Comma 2 5 4 3 2 3 2" xfId="18322"/>
    <cellStyle name="Comma 2 5 4 3 2 3 3" xfId="13020"/>
    <cellStyle name="Comma 2 5 4 3 2 4" xfId="7534"/>
    <cellStyle name="Comma 2 5 4 3 2 4 2" xfId="15692"/>
    <cellStyle name="Comma 2 5 4 3 2 5" xfId="10363"/>
    <cellStyle name="Comma 2 5 4 3 3" xfId="1025"/>
    <cellStyle name="Comma 2 5 4 3 3 2" xfId="3699"/>
    <cellStyle name="Comma 2 5 4 3 3 2 2" xfId="18324"/>
    <cellStyle name="Comma 2 5 4 3 3 2 3" xfId="13022"/>
    <cellStyle name="Comma 2 5 4 3 3 3" xfId="7536"/>
    <cellStyle name="Comma 2 5 4 3 3 3 2" xfId="15694"/>
    <cellStyle name="Comma 2 5 4 3 3 4" xfId="10365"/>
    <cellStyle name="Comma 2 5 4 3 4" xfId="1026"/>
    <cellStyle name="Comma 2 5 4 3 4 2" xfId="3700"/>
    <cellStyle name="Comma 2 5 4 3 4 2 2" xfId="18325"/>
    <cellStyle name="Comma 2 5 4 3 4 2 3" xfId="13023"/>
    <cellStyle name="Comma 2 5 4 3 4 3" xfId="7537"/>
    <cellStyle name="Comma 2 5 4 3 4 3 2" xfId="15695"/>
    <cellStyle name="Comma 2 5 4 3 4 4" xfId="10366"/>
    <cellStyle name="Comma 2 5 4 3 5" xfId="3696"/>
    <cellStyle name="Comma 2 5 4 3 5 2" xfId="18321"/>
    <cellStyle name="Comma 2 5 4 3 5 3" xfId="13019"/>
    <cellStyle name="Comma 2 5 4 3 6" xfId="7533"/>
    <cellStyle name="Comma 2 5 4 3 6 2" xfId="15691"/>
    <cellStyle name="Comma 2 5 4 3 7" xfId="10362"/>
    <cellStyle name="Comma 2 5 4 4" xfId="1027"/>
    <cellStyle name="Comma 2 5 4 4 2" xfId="1028"/>
    <cellStyle name="Comma 2 5 4 4 2 2" xfId="1029"/>
    <cellStyle name="Comma 2 5 4 4 2 2 2" xfId="3703"/>
    <cellStyle name="Comma 2 5 4 4 2 2 2 2" xfId="18328"/>
    <cellStyle name="Comma 2 5 4 4 2 2 2 3" xfId="13026"/>
    <cellStyle name="Comma 2 5 4 4 2 2 3" xfId="7540"/>
    <cellStyle name="Comma 2 5 4 4 2 2 3 2" xfId="15698"/>
    <cellStyle name="Comma 2 5 4 4 2 2 4" xfId="10369"/>
    <cellStyle name="Comma 2 5 4 4 2 3" xfId="3702"/>
    <cellStyle name="Comma 2 5 4 4 2 3 2" xfId="18327"/>
    <cellStyle name="Comma 2 5 4 4 2 3 3" xfId="13025"/>
    <cellStyle name="Comma 2 5 4 4 2 4" xfId="7539"/>
    <cellStyle name="Comma 2 5 4 4 2 4 2" xfId="15697"/>
    <cellStyle name="Comma 2 5 4 4 2 5" xfId="10368"/>
    <cellStyle name="Comma 2 5 4 4 3" xfId="1030"/>
    <cellStyle name="Comma 2 5 4 4 3 2" xfId="3704"/>
    <cellStyle name="Comma 2 5 4 4 3 2 2" xfId="18329"/>
    <cellStyle name="Comma 2 5 4 4 3 2 3" xfId="13027"/>
    <cellStyle name="Comma 2 5 4 4 3 3" xfId="7541"/>
    <cellStyle name="Comma 2 5 4 4 3 3 2" xfId="15699"/>
    <cellStyle name="Comma 2 5 4 4 3 4" xfId="10370"/>
    <cellStyle name="Comma 2 5 4 4 4" xfId="1031"/>
    <cellStyle name="Comma 2 5 4 4 4 2" xfId="3705"/>
    <cellStyle name="Comma 2 5 4 4 4 2 2" xfId="18330"/>
    <cellStyle name="Comma 2 5 4 4 4 2 3" xfId="13028"/>
    <cellStyle name="Comma 2 5 4 4 4 3" xfId="7542"/>
    <cellStyle name="Comma 2 5 4 4 4 3 2" xfId="15700"/>
    <cellStyle name="Comma 2 5 4 4 4 4" xfId="10371"/>
    <cellStyle name="Comma 2 5 4 4 5" xfId="3701"/>
    <cellStyle name="Comma 2 5 4 4 5 2" xfId="18326"/>
    <cellStyle name="Comma 2 5 4 4 5 3" xfId="13024"/>
    <cellStyle name="Comma 2 5 4 4 6" xfId="7538"/>
    <cellStyle name="Comma 2 5 4 4 6 2" xfId="15696"/>
    <cellStyle name="Comma 2 5 4 4 7" xfId="10367"/>
    <cellStyle name="Comma 2 5 4 5" xfId="1032"/>
    <cellStyle name="Comma 2 5 4 5 2" xfId="1033"/>
    <cellStyle name="Comma 2 5 4 5 2 2" xfId="1034"/>
    <cellStyle name="Comma 2 5 4 5 2 2 2" xfId="3708"/>
    <cellStyle name="Comma 2 5 4 5 2 2 2 2" xfId="18333"/>
    <cellStyle name="Comma 2 5 4 5 2 2 2 3" xfId="13031"/>
    <cellStyle name="Comma 2 5 4 5 2 2 3" xfId="7545"/>
    <cellStyle name="Comma 2 5 4 5 2 2 3 2" xfId="15703"/>
    <cellStyle name="Comma 2 5 4 5 2 2 4" xfId="10374"/>
    <cellStyle name="Comma 2 5 4 5 2 3" xfId="3707"/>
    <cellStyle name="Comma 2 5 4 5 2 3 2" xfId="18332"/>
    <cellStyle name="Comma 2 5 4 5 2 3 3" xfId="13030"/>
    <cellStyle name="Comma 2 5 4 5 2 4" xfId="7544"/>
    <cellStyle name="Comma 2 5 4 5 2 4 2" xfId="15702"/>
    <cellStyle name="Comma 2 5 4 5 2 5" xfId="10373"/>
    <cellStyle name="Comma 2 5 4 5 3" xfId="1035"/>
    <cellStyle name="Comma 2 5 4 5 3 2" xfId="3709"/>
    <cellStyle name="Comma 2 5 4 5 3 2 2" xfId="18334"/>
    <cellStyle name="Comma 2 5 4 5 3 2 3" xfId="13032"/>
    <cellStyle name="Comma 2 5 4 5 3 3" xfId="7546"/>
    <cellStyle name="Comma 2 5 4 5 3 3 2" xfId="15704"/>
    <cellStyle name="Comma 2 5 4 5 3 4" xfId="10375"/>
    <cellStyle name="Comma 2 5 4 5 4" xfId="1036"/>
    <cellStyle name="Comma 2 5 4 5 4 2" xfId="3710"/>
    <cellStyle name="Comma 2 5 4 5 4 2 2" xfId="18335"/>
    <cellStyle name="Comma 2 5 4 5 4 2 3" xfId="13033"/>
    <cellStyle name="Comma 2 5 4 5 4 3" xfId="7547"/>
    <cellStyle name="Comma 2 5 4 5 4 3 2" xfId="15705"/>
    <cellStyle name="Comma 2 5 4 5 4 4" xfId="10376"/>
    <cellStyle name="Comma 2 5 4 5 5" xfId="3706"/>
    <cellStyle name="Comma 2 5 4 5 5 2" xfId="18331"/>
    <cellStyle name="Comma 2 5 4 5 5 3" xfId="13029"/>
    <cellStyle name="Comma 2 5 4 5 6" xfId="7543"/>
    <cellStyle name="Comma 2 5 4 5 6 2" xfId="15701"/>
    <cellStyle name="Comma 2 5 4 5 7" xfId="10372"/>
    <cellStyle name="Comma 2 5 4 6" xfId="1037"/>
    <cellStyle name="Comma 2 5 4 6 2" xfId="1038"/>
    <cellStyle name="Comma 2 5 4 6 2 2" xfId="1039"/>
    <cellStyle name="Comma 2 5 4 6 2 2 2" xfId="3713"/>
    <cellStyle name="Comma 2 5 4 6 2 2 2 2" xfId="18338"/>
    <cellStyle name="Comma 2 5 4 6 2 2 2 3" xfId="13036"/>
    <cellStyle name="Comma 2 5 4 6 2 2 3" xfId="7550"/>
    <cellStyle name="Comma 2 5 4 6 2 2 3 2" xfId="15708"/>
    <cellStyle name="Comma 2 5 4 6 2 2 4" xfId="10379"/>
    <cellStyle name="Comma 2 5 4 6 2 3" xfId="3712"/>
    <cellStyle name="Comma 2 5 4 6 2 3 2" xfId="18337"/>
    <cellStyle name="Comma 2 5 4 6 2 3 3" xfId="13035"/>
    <cellStyle name="Comma 2 5 4 6 2 4" xfId="7549"/>
    <cellStyle name="Comma 2 5 4 6 2 4 2" xfId="15707"/>
    <cellStyle name="Comma 2 5 4 6 2 5" xfId="10378"/>
    <cellStyle name="Comma 2 5 4 6 3" xfId="1040"/>
    <cellStyle name="Comma 2 5 4 6 3 2" xfId="3714"/>
    <cellStyle name="Comma 2 5 4 6 3 2 2" xfId="18339"/>
    <cellStyle name="Comma 2 5 4 6 3 2 3" xfId="13037"/>
    <cellStyle name="Comma 2 5 4 6 3 3" xfId="7551"/>
    <cellStyle name="Comma 2 5 4 6 3 3 2" xfId="15709"/>
    <cellStyle name="Comma 2 5 4 6 3 4" xfId="10380"/>
    <cellStyle name="Comma 2 5 4 6 4" xfId="1041"/>
    <cellStyle name="Comma 2 5 4 6 4 2" xfId="3715"/>
    <cellStyle name="Comma 2 5 4 6 4 2 2" xfId="18340"/>
    <cellStyle name="Comma 2 5 4 6 4 2 3" xfId="13038"/>
    <cellStyle name="Comma 2 5 4 6 4 3" xfId="7552"/>
    <cellStyle name="Comma 2 5 4 6 4 3 2" xfId="15710"/>
    <cellStyle name="Comma 2 5 4 6 4 4" xfId="10381"/>
    <cellStyle name="Comma 2 5 4 6 5" xfId="3711"/>
    <cellStyle name="Comma 2 5 4 6 5 2" xfId="18336"/>
    <cellStyle name="Comma 2 5 4 6 5 3" xfId="13034"/>
    <cellStyle name="Comma 2 5 4 6 6" xfId="7548"/>
    <cellStyle name="Comma 2 5 4 6 6 2" xfId="15706"/>
    <cellStyle name="Comma 2 5 4 6 7" xfId="10377"/>
    <cellStyle name="Comma 2 5 4 7" xfId="1042"/>
    <cellStyle name="Comma 2 5 4 7 2" xfId="1043"/>
    <cellStyle name="Comma 2 5 4 7 2 2" xfId="3717"/>
    <cellStyle name="Comma 2 5 4 7 2 2 2" xfId="18342"/>
    <cellStyle name="Comma 2 5 4 7 2 2 3" xfId="13040"/>
    <cellStyle name="Comma 2 5 4 7 2 3" xfId="7554"/>
    <cellStyle name="Comma 2 5 4 7 2 3 2" xfId="15712"/>
    <cellStyle name="Comma 2 5 4 7 2 4" xfId="10383"/>
    <cellStyle name="Comma 2 5 4 7 3" xfId="1044"/>
    <cellStyle name="Comma 2 5 4 7 3 2" xfId="3718"/>
    <cellStyle name="Comma 2 5 4 7 3 2 2" xfId="18343"/>
    <cellStyle name="Comma 2 5 4 7 3 2 3" xfId="13041"/>
    <cellStyle name="Comma 2 5 4 7 3 3" xfId="7555"/>
    <cellStyle name="Comma 2 5 4 7 3 3 2" xfId="15713"/>
    <cellStyle name="Comma 2 5 4 7 3 4" xfId="10384"/>
    <cellStyle name="Comma 2 5 4 7 4" xfId="3716"/>
    <cellStyle name="Comma 2 5 4 7 4 2" xfId="18341"/>
    <cellStyle name="Comma 2 5 4 7 4 3" xfId="13039"/>
    <cellStyle name="Comma 2 5 4 7 5" xfId="7553"/>
    <cellStyle name="Comma 2 5 4 7 5 2" xfId="15711"/>
    <cellStyle name="Comma 2 5 4 7 6" xfId="10382"/>
    <cellStyle name="Comma 2 5 4 8" xfId="1045"/>
    <cellStyle name="Comma 2 5 4 8 2" xfId="1046"/>
    <cellStyle name="Comma 2 5 4 8 2 2" xfId="3720"/>
    <cellStyle name="Comma 2 5 4 8 2 2 2" xfId="18345"/>
    <cellStyle name="Comma 2 5 4 8 2 2 3" xfId="13043"/>
    <cellStyle name="Comma 2 5 4 8 2 3" xfId="7557"/>
    <cellStyle name="Comma 2 5 4 8 2 3 2" xfId="15715"/>
    <cellStyle name="Comma 2 5 4 8 2 4" xfId="10386"/>
    <cellStyle name="Comma 2 5 4 8 3" xfId="3719"/>
    <cellStyle name="Comma 2 5 4 8 3 2" xfId="18344"/>
    <cellStyle name="Comma 2 5 4 8 3 3" xfId="13042"/>
    <cellStyle name="Comma 2 5 4 8 4" xfId="7556"/>
    <cellStyle name="Comma 2 5 4 8 4 2" xfId="15714"/>
    <cellStyle name="Comma 2 5 4 8 5" xfId="10385"/>
    <cellStyle name="Comma 2 5 4 9" xfId="1047"/>
    <cellStyle name="Comma 2 5 4 9 2" xfId="3721"/>
    <cellStyle name="Comma 2 5 4 9 2 2" xfId="18346"/>
    <cellStyle name="Comma 2 5 4 9 2 3" xfId="13044"/>
    <cellStyle name="Comma 2 5 4 9 3" xfId="7558"/>
    <cellStyle name="Comma 2 5 4 9 3 2" xfId="15716"/>
    <cellStyle name="Comma 2 5 4 9 4" xfId="10387"/>
    <cellStyle name="Comma 2 5 5" xfId="1048"/>
    <cellStyle name="Comma 2 5 5 10" xfId="3722"/>
    <cellStyle name="Comma 2 5 5 10 2" xfId="18347"/>
    <cellStyle name="Comma 2 5 5 10 3" xfId="13045"/>
    <cellStyle name="Comma 2 5 5 11" xfId="7559"/>
    <cellStyle name="Comma 2 5 5 11 2" xfId="15717"/>
    <cellStyle name="Comma 2 5 5 12" xfId="10388"/>
    <cellStyle name="Comma 2 5 5 2" xfId="1049"/>
    <cellStyle name="Comma 2 5 5 2 2" xfId="1050"/>
    <cellStyle name="Comma 2 5 5 2 2 2" xfId="1051"/>
    <cellStyle name="Comma 2 5 5 2 2 2 2" xfId="3725"/>
    <cellStyle name="Comma 2 5 5 2 2 2 2 2" xfId="18350"/>
    <cellStyle name="Comma 2 5 5 2 2 2 2 3" xfId="13048"/>
    <cellStyle name="Comma 2 5 5 2 2 2 3" xfId="7562"/>
    <cellStyle name="Comma 2 5 5 2 2 2 3 2" xfId="15720"/>
    <cellStyle name="Comma 2 5 5 2 2 2 4" xfId="10391"/>
    <cellStyle name="Comma 2 5 5 2 2 3" xfId="3724"/>
    <cellStyle name="Comma 2 5 5 2 2 3 2" xfId="18349"/>
    <cellStyle name="Comma 2 5 5 2 2 3 3" xfId="13047"/>
    <cellStyle name="Comma 2 5 5 2 2 4" xfId="7561"/>
    <cellStyle name="Comma 2 5 5 2 2 4 2" xfId="15719"/>
    <cellStyle name="Comma 2 5 5 2 2 5" xfId="10390"/>
    <cellStyle name="Comma 2 5 5 2 3" xfId="1052"/>
    <cellStyle name="Comma 2 5 5 2 3 2" xfId="3726"/>
    <cellStyle name="Comma 2 5 5 2 3 2 2" xfId="18351"/>
    <cellStyle name="Comma 2 5 5 2 3 2 3" xfId="13049"/>
    <cellStyle name="Comma 2 5 5 2 3 3" xfId="7563"/>
    <cellStyle name="Comma 2 5 5 2 3 3 2" xfId="15721"/>
    <cellStyle name="Comma 2 5 5 2 3 4" xfId="10392"/>
    <cellStyle name="Comma 2 5 5 2 4" xfId="1053"/>
    <cellStyle name="Comma 2 5 5 2 4 2" xfId="3727"/>
    <cellStyle name="Comma 2 5 5 2 4 2 2" xfId="18352"/>
    <cellStyle name="Comma 2 5 5 2 4 2 3" xfId="13050"/>
    <cellStyle name="Comma 2 5 5 2 4 3" xfId="7564"/>
    <cellStyle name="Comma 2 5 5 2 4 3 2" xfId="15722"/>
    <cellStyle name="Comma 2 5 5 2 4 4" xfId="10393"/>
    <cellStyle name="Comma 2 5 5 2 5" xfId="3723"/>
    <cellStyle name="Comma 2 5 5 2 5 2" xfId="18348"/>
    <cellStyle name="Comma 2 5 5 2 5 3" xfId="13046"/>
    <cellStyle name="Comma 2 5 5 2 6" xfId="7560"/>
    <cellStyle name="Comma 2 5 5 2 6 2" xfId="15718"/>
    <cellStyle name="Comma 2 5 5 2 7" xfId="10389"/>
    <cellStyle name="Comma 2 5 5 3" xfId="1054"/>
    <cellStyle name="Comma 2 5 5 3 2" xfId="1055"/>
    <cellStyle name="Comma 2 5 5 3 2 2" xfId="1056"/>
    <cellStyle name="Comma 2 5 5 3 2 2 2" xfId="3730"/>
    <cellStyle name="Comma 2 5 5 3 2 2 2 2" xfId="18355"/>
    <cellStyle name="Comma 2 5 5 3 2 2 2 3" xfId="13053"/>
    <cellStyle name="Comma 2 5 5 3 2 2 3" xfId="7567"/>
    <cellStyle name="Comma 2 5 5 3 2 2 3 2" xfId="15725"/>
    <cellStyle name="Comma 2 5 5 3 2 2 4" xfId="10396"/>
    <cellStyle name="Comma 2 5 5 3 2 3" xfId="3729"/>
    <cellStyle name="Comma 2 5 5 3 2 3 2" xfId="18354"/>
    <cellStyle name="Comma 2 5 5 3 2 3 3" xfId="13052"/>
    <cellStyle name="Comma 2 5 5 3 2 4" xfId="7566"/>
    <cellStyle name="Comma 2 5 5 3 2 4 2" xfId="15724"/>
    <cellStyle name="Comma 2 5 5 3 2 5" xfId="10395"/>
    <cellStyle name="Comma 2 5 5 3 3" xfId="1057"/>
    <cellStyle name="Comma 2 5 5 3 3 2" xfId="3731"/>
    <cellStyle name="Comma 2 5 5 3 3 2 2" xfId="18356"/>
    <cellStyle name="Comma 2 5 5 3 3 2 3" xfId="13054"/>
    <cellStyle name="Comma 2 5 5 3 3 3" xfId="7568"/>
    <cellStyle name="Comma 2 5 5 3 3 3 2" xfId="15726"/>
    <cellStyle name="Comma 2 5 5 3 3 4" xfId="10397"/>
    <cellStyle name="Comma 2 5 5 3 4" xfId="1058"/>
    <cellStyle name="Comma 2 5 5 3 4 2" xfId="3732"/>
    <cellStyle name="Comma 2 5 5 3 4 2 2" xfId="18357"/>
    <cellStyle name="Comma 2 5 5 3 4 2 3" xfId="13055"/>
    <cellStyle name="Comma 2 5 5 3 4 3" xfId="7569"/>
    <cellStyle name="Comma 2 5 5 3 4 3 2" xfId="15727"/>
    <cellStyle name="Comma 2 5 5 3 4 4" xfId="10398"/>
    <cellStyle name="Comma 2 5 5 3 5" xfId="3728"/>
    <cellStyle name="Comma 2 5 5 3 5 2" xfId="18353"/>
    <cellStyle name="Comma 2 5 5 3 5 3" xfId="13051"/>
    <cellStyle name="Comma 2 5 5 3 6" xfId="7565"/>
    <cellStyle name="Comma 2 5 5 3 6 2" xfId="15723"/>
    <cellStyle name="Comma 2 5 5 3 7" xfId="10394"/>
    <cellStyle name="Comma 2 5 5 4" xfId="1059"/>
    <cellStyle name="Comma 2 5 5 4 2" xfId="1060"/>
    <cellStyle name="Comma 2 5 5 4 2 2" xfId="1061"/>
    <cellStyle name="Comma 2 5 5 4 2 2 2" xfId="3735"/>
    <cellStyle name="Comma 2 5 5 4 2 2 2 2" xfId="18360"/>
    <cellStyle name="Comma 2 5 5 4 2 2 2 3" xfId="13058"/>
    <cellStyle name="Comma 2 5 5 4 2 2 3" xfId="7572"/>
    <cellStyle name="Comma 2 5 5 4 2 2 3 2" xfId="15730"/>
    <cellStyle name="Comma 2 5 5 4 2 2 4" xfId="10401"/>
    <cellStyle name="Comma 2 5 5 4 2 3" xfId="3734"/>
    <cellStyle name="Comma 2 5 5 4 2 3 2" xfId="18359"/>
    <cellStyle name="Comma 2 5 5 4 2 3 3" xfId="13057"/>
    <cellStyle name="Comma 2 5 5 4 2 4" xfId="7571"/>
    <cellStyle name="Comma 2 5 5 4 2 4 2" xfId="15729"/>
    <cellStyle name="Comma 2 5 5 4 2 5" xfId="10400"/>
    <cellStyle name="Comma 2 5 5 4 3" xfId="1062"/>
    <cellStyle name="Comma 2 5 5 4 3 2" xfId="3736"/>
    <cellStyle name="Comma 2 5 5 4 3 2 2" xfId="18361"/>
    <cellStyle name="Comma 2 5 5 4 3 2 3" xfId="13059"/>
    <cellStyle name="Comma 2 5 5 4 3 3" xfId="7573"/>
    <cellStyle name="Comma 2 5 5 4 3 3 2" xfId="15731"/>
    <cellStyle name="Comma 2 5 5 4 3 4" xfId="10402"/>
    <cellStyle name="Comma 2 5 5 4 4" xfId="1063"/>
    <cellStyle name="Comma 2 5 5 4 4 2" xfId="3737"/>
    <cellStyle name="Comma 2 5 5 4 4 2 2" xfId="18362"/>
    <cellStyle name="Comma 2 5 5 4 4 2 3" xfId="13060"/>
    <cellStyle name="Comma 2 5 5 4 4 3" xfId="7574"/>
    <cellStyle name="Comma 2 5 5 4 4 3 2" xfId="15732"/>
    <cellStyle name="Comma 2 5 5 4 4 4" xfId="10403"/>
    <cellStyle name="Comma 2 5 5 4 5" xfId="3733"/>
    <cellStyle name="Comma 2 5 5 4 5 2" xfId="18358"/>
    <cellStyle name="Comma 2 5 5 4 5 3" xfId="13056"/>
    <cellStyle name="Comma 2 5 5 4 6" xfId="7570"/>
    <cellStyle name="Comma 2 5 5 4 6 2" xfId="15728"/>
    <cellStyle name="Comma 2 5 5 4 7" xfId="10399"/>
    <cellStyle name="Comma 2 5 5 5" xfId="1064"/>
    <cellStyle name="Comma 2 5 5 5 2" xfId="1065"/>
    <cellStyle name="Comma 2 5 5 5 2 2" xfId="1066"/>
    <cellStyle name="Comma 2 5 5 5 2 2 2" xfId="3740"/>
    <cellStyle name="Comma 2 5 5 5 2 2 2 2" xfId="18365"/>
    <cellStyle name="Comma 2 5 5 5 2 2 2 3" xfId="13063"/>
    <cellStyle name="Comma 2 5 5 5 2 2 3" xfId="7577"/>
    <cellStyle name="Comma 2 5 5 5 2 2 3 2" xfId="15735"/>
    <cellStyle name="Comma 2 5 5 5 2 2 4" xfId="10406"/>
    <cellStyle name="Comma 2 5 5 5 2 3" xfId="3739"/>
    <cellStyle name="Comma 2 5 5 5 2 3 2" xfId="18364"/>
    <cellStyle name="Comma 2 5 5 5 2 3 3" xfId="13062"/>
    <cellStyle name="Comma 2 5 5 5 2 4" xfId="7576"/>
    <cellStyle name="Comma 2 5 5 5 2 4 2" xfId="15734"/>
    <cellStyle name="Comma 2 5 5 5 2 5" xfId="10405"/>
    <cellStyle name="Comma 2 5 5 5 3" xfId="1067"/>
    <cellStyle name="Comma 2 5 5 5 3 2" xfId="3741"/>
    <cellStyle name="Comma 2 5 5 5 3 2 2" xfId="18366"/>
    <cellStyle name="Comma 2 5 5 5 3 2 3" xfId="13064"/>
    <cellStyle name="Comma 2 5 5 5 3 3" xfId="7578"/>
    <cellStyle name="Comma 2 5 5 5 3 3 2" xfId="15736"/>
    <cellStyle name="Comma 2 5 5 5 3 4" xfId="10407"/>
    <cellStyle name="Comma 2 5 5 5 4" xfId="1068"/>
    <cellStyle name="Comma 2 5 5 5 4 2" xfId="3742"/>
    <cellStyle name="Comma 2 5 5 5 4 2 2" xfId="18367"/>
    <cellStyle name="Comma 2 5 5 5 4 2 3" xfId="13065"/>
    <cellStyle name="Comma 2 5 5 5 4 3" xfId="7579"/>
    <cellStyle name="Comma 2 5 5 5 4 3 2" xfId="15737"/>
    <cellStyle name="Comma 2 5 5 5 4 4" xfId="10408"/>
    <cellStyle name="Comma 2 5 5 5 5" xfId="3738"/>
    <cellStyle name="Comma 2 5 5 5 5 2" xfId="18363"/>
    <cellStyle name="Comma 2 5 5 5 5 3" xfId="13061"/>
    <cellStyle name="Comma 2 5 5 5 6" xfId="7575"/>
    <cellStyle name="Comma 2 5 5 5 6 2" xfId="15733"/>
    <cellStyle name="Comma 2 5 5 5 7" xfId="10404"/>
    <cellStyle name="Comma 2 5 5 6" xfId="1069"/>
    <cellStyle name="Comma 2 5 5 6 2" xfId="1070"/>
    <cellStyle name="Comma 2 5 5 6 2 2" xfId="3744"/>
    <cellStyle name="Comma 2 5 5 6 2 2 2" xfId="18369"/>
    <cellStyle name="Comma 2 5 5 6 2 2 3" xfId="13067"/>
    <cellStyle name="Comma 2 5 5 6 2 3" xfId="7581"/>
    <cellStyle name="Comma 2 5 5 6 2 3 2" xfId="15739"/>
    <cellStyle name="Comma 2 5 5 6 2 4" xfId="10410"/>
    <cellStyle name="Comma 2 5 5 6 3" xfId="1071"/>
    <cellStyle name="Comma 2 5 5 6 3 2" xfId="3745"/>
    <cellStyle name="Comma 2 5 5 6 3 2 2" xfId="18370"/>
    <cellStyle name="Comma 2 5 5 6 3 2 3" xfId="13068"/>
    <cellStyle name="Comma 2 5 5 6 3 3" xfId="7582"/>
    <cellStyle name="Comma 2 5 5 6 3 3 2" xfId="15740"/>
    <cellStyle name="Comma 2 5 5 6 3 4" xfId="10411"/>
    <cellStyle name="Comma 2 5 5 6 4" xfId="3743"/>
    <cellStyle name="Comma 2 5 5 6 4 2" xfId="18368"/>
    <cellStyle name="Comma 2 5 5 6 4 3" xfId="13066"/>
    <cellStyle name="Comma 2 5 5 6 5" xfId="7580"/>
    <cellStyle name="Comma 2 5 5 6 5 2" xfId="15738"/>
    <cellStyle name="Comma 2 5 5 6 6" xfId="10409"/>
    <cellStyle name="Comma 2 5 5 7" xfId="1072"/>
    <cellStyle name="Comma 2 5 5 7 2" xfId="1073"/>
    <cellStyle name="Comma 2 5 5 7 2 2" xfId="3747"/>
    <cellStyle name="Comma 2 5 5 7 2 2 2" xfId="18372"/>
    <cellStyle name="Comma 2 5 5 7 2 2 3" xfId="13070"/>
    <cellStyle name="Comma 2 5 5 7 2 3" xfId="7584"/>
    <cellStyle name="Comma 2 5 5 7 2 3 2" xfId="15742"/>
    <cellStyle name="Comma 2 5 5 7 2 4" xfId="10413"/>
    <cellStyle name="Comma 2 5 5 7 3" xfId="3746"/>
    <cellStyle name="Comma 2 5 5 7 3 2" xfId="18371"/>
    <cellStyle name="Comma 2 5 5 7 3 3" xfId="13069"/>
    <cellStyle name="Comma 2 5 5 7 4" xfId="7583"/>
    <cellStyle name="Comma 2 5 5 7 4 2" xfId="15741"/>
    <cellStyle name="Comma 2 5 5 7 5" xfId="10412"/>
    <cellStyle name="Comma 2 5 5 8" xfId="1074"/>
    <cellStyle name="Comma 2 5 5 8 2" xfId="3748"/>
    <cellStyle name="Comma 2 5 5 8 2 2" xfId="18373"/>
    <cellStyle name="Comma 2 5 5 8 2 3" xfId="13071"/>
    <cellStyle name="Comma 2 5 5 8 3" xfId="7585"/>
    <cellStyle name="Comma 2 5 5 8 3 2" xfId="15743"/>
    <cellStyle name="Comma 2 5 5 8 4" xfId="10414"/>
    <cellStyle name="Comma 2 5 5 9" xfId="1075"/>
    <cellStyle name="Comma 2 5 5 9 2" xfId="3749"/>
    <cellStyle name="Comma 2 5 5 9 2 2" xfId="18374"/>
    <cellStyle name="Comma 2 5 5 9 2 3" xfId="13072"/>
    <cellStyle name="Comma 2 5 5 9 3" xfId="7586"/>
    <cellStyle name="Comma 2 5 5 9 3 2" xfId="15744"/>
    <cellStyle name="Comma 2 5 5 9 4" xfId="10415"/>
    <cellStyle name="Comma 2 5 6" xfId="1076"/>
    <cellStyle name="Comma 2 5 6 2" xfId="1077"/>
    <cellStyle name="Comma 2 5 6 2 2" xfId="1078"/>
    <cellStyle name="Comma 2 5 6 2 2 2" xfId="3752"/>
    <cellStyle name="Comma 2 5 6 2 2 2 2" xfId="18377"/>
    <cellStyle name="Comma 2 5 6 2 2 2 3" xfId="13075"/>
    <cellStyle name="Comma 2 5 6 2 2 3" xfId="7589"/>
    <cellStyle name="Comma 2 5 6 2 2 3 2" xfId="15747"/>
    <cellStyle name="Comma 2 5 6 2 2 4" xfId="10418"/>
    <cellStyle name="Comma 2 5 6 2 3" xfId="3751"/>
    <cellStyle name="Comma 2 5 6 2 3 2" xfId="18376"/>
    <cellStyle name="Comma 2 5 6 2 3 3" xfId="13074"/>
    <cellStyle name="Comma 2 5 6 2 4" xfId="7588"/>
    <cellStyle name="Comma 2 5 6 2 4 2" xfId="15746"/>
    <cellStyle name="Comma 2 5 6 2 5" xfId="10417"/>
    <cellStyle name="Comma 2 5 6 3" xfId="1079"/>
    <cellStyle name="Comma 2 5 6 3 2" xfId="3753"/>
    <cellStyle name="Comma 2 5 6 3 2 2" xfId="18378"/>
    <cellStyle name="Comma 2 5 6 3 2 3" xfId="13076"/>
    <cellStyle name="Comma 2 5 6 3 3" xfId="7590"/>
    <cellStyle name="Comma 2 5 6 3 3 2" xfId="15748"/>
    <cellStyle name="Comma 2 5 6 3 4" xfId="10419"/>
    <cellStyle name="Comma 2 5 6 4" xfId="1080"/>
    <cellStyle name="Comma 2 5 6 4 2" xfId="3754"/>
    <cellStyle name="Comma 2 5 6 4 2 2" xfId="18379"/>
    <cellStyle name="Comma 2 5 6 4 2 3" xfId="13077"/>
    <cellStyle name="Comma 2 5 6 4 3" xfId="7591"/>
    <cellStyle name="Comma 2 5 6 4 3 2" xfId="15749"/>
    <cellStyle name="Comma 2 5 6 4 4" xfId="10420"/>
    <cellStyle name="Comma 2 5 6 5" xfId="3750"/>
    <cellStyle name="Comma 2 5 6 5 2" xfId="18375"/>
    <cellStyle name="Comma 2 5 6 5 3" xfId="13073"/>
    <cellStyle name="Comma 2 5 6 6" xfId="7587"/>
    <cellStyle name="Comma 2 5 6 6 2" xfId="15745"/>
    <cellStyle name="Comma 2 5 6 7" xfId="10416"/>
    <cellStyle name="Comma 2 5 7" xfId="1081"/>
    <cellStyle name="Comma 2 5 7 2" xfId="1082"/>
    <cellStyle name="Comma 2 5 7 2 2" xfId="1083"/>
    <cellStyle name="Comma 2 5 7 2 2 2" xfId="3757"/>
    <cellStyle name="Comma 2 5 7 2 2 2 2" xfId="18382"/>
    <cellStyle name="Comma 2 5 7 2 2 2 3" xfId="13080"/>
    <cellStyle name="Comma 2 5 7 2 2 3" xfId="7594"/>
    <cellStyle name="Comma 2 5 7 2 2 3 2" xfId="15752"/>
    <cellStyle name="Comma 2 5 7 2 2 4" xfId="10423"/>
    <cellStyle name="Comma 2 5 7 2 3" xfId="3756"/>
    <cellStyle name="Comma 2 5 7 2 3 2" xfId="18381"/>
    <cellStyle name="Comma 2 5 7 2 3 3" xfId="13079"/>
    <cellStyle name="Comma 2 5 7 2 4" xfId="7593"/>
    <cellStyle name="Comma 2 5 7 2 4 2" xfId="15751"/>
    <cellStyle name="Comma 2 5 7 2 5" xfId="10422"/>
    <cellStyle name="Comma 2 5 7 3" xfId="1084"/>
    <cellStyle name="Comma 2 5 7 3 2" xfId="3758"/>
    <cellStyle name="Comma 2 5 7 3 2 2" xfId="18383"/>
    <cellStyle name="Comma 2 5 7 3 2 3" xfId="13081"/>
    <cellStyle name="Comma 2 5 7 3 3" xfId="7595"/>
    <cellStyle name="Comma 2 5 7 3 3 2" xfId="15753"/>
    <cellStyle name="Comma 2 5 7 3 4" xfId="10424"/>
    <cellStyle name="Comma 2 5 7 4" xfId="1085"/>
    <cellStyle name="Comma 2 5 7 4 2" xfId="3759"/>
    <cellStyle name="Comma 2 5 7 4 2 2" xfId="18384"/>
    <cellStyle name="Comma 2 5 7 4 2 3" xfId="13082"/>
    <cellStyle name="Comma 2 5 7 4 3" xfId="7596"/>
    <cellStyle name="Comma 2 5 7 4 3 2" xfId="15754"/>
    <cellStyle name="Comma 2 5 7 4 4" xfId="10425"/>
    <cellStyle name="Comma 2 5 7 5" xfId="3755"/>
    <cellStyle name="Comma 2 5 7 5 2" xfId="18380"/>
    <cellStyle name="Comma 2 5 7 5 3" xfId="13078"/>
    <cellStyle name="Comma 2 5 7 6" xfId="7592"/>
    <cellStyle name="Comma 2 5 7 6 2" xfId="15750"/>
    <cellStyle name="Comma 2 5 7 7" xfId="10421"/>
    <cellStyle name="Comma 2 5 8" xfId="1086"/>
    <cellStyle name="Comma 2 5 8 2" xfId="1087"/>
    <cellStyle name="Comma 2 5 8 2 2" xfId="1088"/>
    <cellStyle name="Comma 2 5 8 2 2 2" xfId="3762"/>
    <cellStyle name="Comma 2 5 8 2 2 2 2" xfId="18387"/>
    <cellStyle name="Comma 2 5 8 2 2 2 3" xfId="13085"/>
    <cellStyle name="Comma 2 5 8 2 2 3" xfId="7599"/>
    <cellStyle name="Comma 2 5 8 2 2 3 2" xfId="15757"/>
    <cellStyle name="Comma 2 5 8 2 2 4" xfId="10428"/>
    <cellStyle name="Comma 2 5 8 2 3" xfId="3761"/>
    <cellStyle name="Comma 2 5 8 2 3 2" xfId="18386"/>
    <cellStyle name="Comma 2 5 8 2 3 3" xfId="13084"/>
    <cellStyle name="Comma 2 5 8 2 4" xfId="7598"/>
    <cellStyle name="Comma 2 5 8 2 4 2" xfId="15756"/>
    <cellStyle name="Comma 2 5 8 2 5" xfId="10427"/>
    <cellStyle name="Comma 2 5 8 3" xfId="1089"/>
    <cellStyle name="Comma 2 5 8 3 2" xfId="3763"/>
    <cellStyle name="Comma 2 5 8 3 2 2" xfId="18388"/>
    <cellStyle name="Comma 2 5 8 3 2 3" xfId="13086"/>
    <cellStyle name="Comma 2 5 8 3 3" xfId="7600"/>
    <cellStyle name="Comma 2 5 8 3 3 2" xfId="15758"/>
    <cellStyle name="Comma 2 5 8 3 4" xfId="10429"/>
    <cellStyle name="Comma 2 5 8 4" xfId="1090"/>
    <cellStyle name="Comma 2 5 8 4 2" xfId="3764"/>
    <cellStyle name="Comma 2 5 8 4 2 2" xfId="18389"/>
    <cellStyle name="Comma 2 5 8 4 2 3" xfId="13087"/>
    <cellStyle name="Comma 2 5 8 4 3" xfId="7601"/>
    <cellStyle name="Comma 2 5 8 4 3 2" xfId="15759"/>
    <cellStyle name="Comma 2 5 8 4 4" xfId="10430"/>
    <cellStyle name="Comma 2 5 8 5" xfId="3760"/>
    <cellStyle name="Comma 2 5 8 5 2" xfId="18385"/>
    <cellStyle name="Comma 2 5 8 5 3" xfId="13083"/>
    <cellStyle name="Comma 2 5 8 6" xfId="7597"/>
    <cellStyle name="Comma 2 5 8 6 2" xfId="15755"/>
    <cellStyle name="Comma 2 5 8 7" xfId="10426"/>
    <cellStyle name="Comma 2 5 9" xfId="1091"/>
    <cellStyle name="Comma 2 5 9 2" xfId="1092"/>
    <cellStyle name="Comma 2 5 9 2 2" xfId="1093"/>
    <cellStyle name="Comma 2 5 9 2 2 2" xfId="3767"/>
    <cellStyle name="Comma 2 5 9 2 2 2 2" xfId="18392"/>
    <cellStyle name="Comma 2 5 9 2 2 2 3" xfId="13090"/>
    <cellStyle name="Comma 2 5 9 2 2 3" xfId="7604"/>
    <cellStyle name="Comma 2 5 9 2 2 3 2" xfId="15762"/>
    <cellStyle name="Comma 2 5 9 2 2 4" xfId="10433"/>
    <cellStyle name="Comma 2 5 9 2 3" xfId="3766"/>
    <cellStyle name="Comma 2 5 9 2 3 2" xfId="18391"/>
    <cellStyle name="Comma 2 5 9 2 3 3" xfId="13089"/>
    <cellStyle name="Comma 2 5 9 2 4" xfId="7603"/>
    <cellStyle name="Comma 2 5 9 2 4 2" xfId="15761"/>
    <cellStyle name="Comma 2 5 9 2 5" xfId="10432"/>
    <cellStyle name="Comma 2 5 9 3" xfId="1094"/>
    <cellStyle name="Comma 2 5 9 3 2" xfId="3768"/>
    <cellStyle name="Comma 2 5 9 3 2 2" xfId="18393"/>
    <cellStyle name="Comma 2 5 9 3 2 3" xfId="13091"/>
    <cellStyle name="Comma 2 5 9 3 3" xfId="7605"/>
    <cellStyle name="Comma 2 5 9 3 3 2" xfId="15763"/>
    <cellStyle name="Comma 2 5 9 3 4" xfId="10434"/>
    <cellStyle name="Comma 2 5 9 4" xfId="1095"/>
    <cellStyle name="Comma 2 5 9 4 2" xfId="3769"/>
    <cellStyle name="Comma 2 5 9 4 2 2" xfId="18394"/>
    <cellStyle name="Comma 2 5 9 4 2 3" xfId="13092"/>
    <cellStyle name="Comma 2 5 9 4 3" xfId="7606"/>
    <cellStyle name="Comma 2 5 9 4 3 2" xfId="15764"/>
    <cellStyle name="Comma 2 5 9 4 4" xfId="10435"/>
    <cellStyle name="Comma 2 5 9 5" xfId="3765"/>
    <cellStyle name="Comma 2 5 9 5 2" xfId="18390"/>
    <cellStyle name="Comma 2 5 9 5 3" xfId="13088"/>
    <cellStyle name="Comma 2 5 9 6" xfId="7602"/>
    <cellStyle name="Comma 2 5 9 6 2" xfId="15760"/>
    <cellStyle name="Comma 2 5 9 7" xfId="10431"/>
    <cellStyle name="Comma 2 6" xfId="79"/>
    <cellStyle name="Comma 2 6 10" xfId="1097"/>
    <cellStyle name="Comma 2 6 10 2" xfId="3771"/>
    <cellStyle name="Comma 2 6 10 2 2" xfId="18396"/>
    <cellStyle name="Comma 2 6 10 2 3" xfId="13094"/>
    <cellStyle name="Comma 2 6 10 3" xfId="7608"/>
    <cellStyle name="Comma 2 6 10 3 2" xfId="15766"/>
    <cellStyle name="Comma 2 6 10 4" xfId="10437"/>
    <cellStyle name="Comma 2 6 11" xfId="2596"/>
    <cellStyle name="Comma 2 6 11 2" xfId="5229"/>
    <cellStyle name="Comma 2 6 11 2 2" xfId="19854"/>
    <cellStyle name="Comma 2 6 11 2 3" xfId="14565"/>
    <cellStyle name="Comma 2 6 11 3" xfId="9066"/>
    <cellStyle name="Comma 2 6 11 3 2" xfId="17224"/>
    <cellStyle name="Comma 2 6 11 4" xfId="11897"/>
    <cellStyle name="Comma 2 6 12" xfId="2655"/>
    <cellStyle name="Comma 2 6 12 2" xfId="5283"/>
    <cellStyle name="Comma 2 6 12 2 2" xfId="19908"/>
    <cellStyle name="Comma 2 6 12 2 3" xfId="14624"/>
    <cellStyle name="Comma 2 6 12 3" xfId="9120"/>
    <cellStyle name="Comma 2 6 12 3 2" xfId="17278"/>
    <cellStyle name="Comma 2 6 12 4" xfId="11952"/>
    <cellStyle name="Comma 2 6 13" xfId="1096"/>
    <cellStyle name="Comma 2 6 13 2" xfId="3770"/>
    <cellStyle name="Comma 2 6 13 2 2" xfId="18395"/>
    <cellStyle name="Comma 2 6 13 2 3" xfId="13093"/>
    <cellStyle name="Comma 2 6 13 3" xfId="7607"/>
    <cellStyle name="Comma 2 6 13 3 2" xfId="15765"/>
    <cellStyle name="Comma 2 6 13 4" xfId="10436"/>
    <cellStyle name="Comma 2 6 14" xfId="5422"/>
    <cellStyle name="Comma 2 6 14 2" xfId="17389"/>
    <cellStyle name="Comma 2 6 14 3" xfId="12086"/>
    <cellStyle name="Comma 2 6 15" xfId="6412"/>
    <cellStyle name="Comma 2 6 15 2" xfId="14759"/>
    <cellStyle name="Comma 2 6 16" xfId="6463"/>
    <cellStyle name="Comma 2 6 17" xfId="2764"/>
    <cellStyle name="Comma 2 6 18" xfId="6601"/>
    <cellStyle name="Comma 2 6 19" xfId="9430"/>
    <cellStyle name="Comma 2 6 2" xfId="133"/>
    <cellStyle name="Comma 2 6 2 10" xfId="2709"/>
    <cellStyle name="Comma 2 6 2 10 2" xfId="5337"/>
    <cellStyle name="Comma 2 6 2 10 2 2" xfId="19962"/>
    <cellStyle name="Comma 2 6 2 10 2 3" xfId="14678"/>
    <cellStyle name="Comma 2 6 2 10 3" xfId="9174"/>
    <cellStyle name="Comma 2 6 2 10 3 2" xfId="17332"/>
    <cellStyle name="Comma 2 6 2 10 4" xfId="12006"/>
    <cellStyle name="Comma 2 6 2 11" xfId="1098"/>
    <cellStyle name="Comma 2 6 2 11 2" xfId="3772"/>
    <cellStyle name="Comma 2 6 2 11 2 2" xfId="18397"/>
    <cellStyle name="Comma 2 6 2 11 2 3" xfId="13095"/>
    <cellStyle name="Comma 2 6 2 11 3" xfId="7609"/>
    <cellStyle name="Comma 2 6 2 11 3 2" xfId="15767"/>
    <cellStyle name="Comma 2 6 2 11 4" xfId="10438"/>
    <cellStyle name="Comma 2 6 2 12" xfId="6515"/>
    <cellStyle name="Comma 2 6 2 12 2" xfId="17443"/>
    <cellStyle name="Comma 2 6 2 12 3" xfId="12140"/>
    <cellStyle name="Comma 2 6 2 13" xfId="2818"/>
    <cellStyle name="Comma 2 6 2 13 2" xfId="14813"/>
    <cellStyle name="Comma 2 6 2 14" xfId="6655"/>
    <cellStyle name="Comma 2 6 2 15" xfId="9484"/>
    <cellStyle name="Comma 2 6 2 2" xfId="1099"/>
    <cellStyle name="Comma 2 6 2 2 2" xfId="1100"/>
    <cellStyle name="Comma 2 6 2 2 2 2" xfId="1101"/>
    <cellStyle name="Comma 2 6 2 2 2 2 2" xfId="3775"/>
    <cellStyle name="Comma 2 6 2 2 2 2 2 2" xfId="18400"/>
    <cellStyle name="Comma 2 6 2 2 2 2 2 3" xfId="13098"/>
    <cellStyle name="Comma 2 6 2 2 2 2 3" xfId="7612"/>
    <cellStyle name="Comma 2 6 2 2 2 2 3 2" xfId="15770"/>
    <cellStyle name="Comma 2 6 2 2 2 2 4" xfId="10441"/>
    <cellStyle name="Comma 2 6 2 2 2 3" xfId="3774"/>
    <cellStyle name="Comma 2 6 2 2 2 3 2" xfId="18399"/>
    <cellStyle name="Comma 2 6 2 2 2 3 3" xfId="13097"/>
    <cellStyle name="Comma 2 6 2 2 2 4" xfId="7611"/>
    <cellStyle name="Comma 2 6 2 2 2 4 2" xfId="15769"/>
    <cellStyle name="Comma 2 6 2 2 2 5" xfId="10440"/>
    <cellStyle name="Comma 2 6 2 2 3" xfId="1102"/>
    <cellStyle name="Comma 2 6 2 2 3 2" xfId="3776"/>
    <cellStyle name="Comma 2 6 2 2 3 2 2" xfId="18401"/>
    <cellStyle name="Comma 2 6 2 2 3 2 3" xfId="13099"/>
    <cellStyle name="Comma 2 6 2 2 3 3" xfId="7613"/>
    <cellStyle name="Comma 2 6 2 2 3 3 2" xfId="15771"/>
    <cellStyle name="Comma 2 6 2 2 3 4" xfId="10442"/>
    <cellStyle name="Comma 2 6 2 2 4" xfId="1103"/>
    <cellStyle name="Comma 2 6 2 2 4 2" xfId="3777"/>
    <cellStyle name="Comma 2 6 2 2 4 2 2" xfId="18402"/>
    <cellStyle name="Comma 2 6 2 2 4 2 3" xfId="13100"/>
    <cellStyle name="Comma 2 6 2 2 4 3" xfId="7614"/>
    <cellStyle name="Comma 2 6 2 2 4 3 2" xfId="15772"/>
    <cellStyle name="Comma 2 6 2 2 4 4" xfId="10443"/>
    <cellStyle name="Comma 2 6 2 2 5" xfId="3773"/>
    <cellStyle name="Comma 2 6 2 2 5 2" xfId="18398"/>
    <cellStyle name="Comma 2 6 2 2 5 3" xfId="13096"/>
    <cellStyle name="Comma 2 6 2 2 6" xfId="7610"/>
    <cellStyle name="Comma 2 6 2 2 6 2" xfId="15768"/>
    <cellStyle name="Comma 2 6 2 2 7" xfId="10439"/>
    <cellStyle name="Comma 2 6 2 3" xfId="1104"/>
    <cellStyle name="Comma 2 6 2 3 2" xfId="1105"/>
    <cellStyle name="Comma 2 6 2 3 2 2" xfId="1106"/>
    <cellStyle name="Comma 2 6 2 3 2 2 2" xfId="3780"/>
    <cellStyle name="Comma 2 6 2 3 2 2 2 2" xfId="18405"/>
    <cellStyle name="Comma 2 6 2 3 2 2 2 3" xfId="13103"/>
    <cellStyle name="Comma 2 6 2 3 2 2 3" xfId="7617"/>
    <cellStyle name="Comma 2 6 2 3 2 2 3 2" xfId="15775"/>
    <cellStyle name="Comma 2 6 2 3 2 2 4" xfId="10446"/>
    <cellStyle name="Comma 2 6 2 3 2 3" xfId="3779"/>
    <cellStyle name="Comma 2 6 2 3 2 3 2" xfId="18404"/>
    <cellStyle name="Comma 2 6 2 3 2 3 3" xfId="13102"/>
    <cellStyle name="Comma 2 6 2 3 2 4" xfId="7616"/>
    <cellStyle name="Comma 2 6 2 3 2 4 2" xfId="15774"/>
    <cellStyle name="Comma 2 6 2 3 2 5" xfId="10445"/>
    <cellStyle name="Comma 2 6 2 3 3" xfId="1107"/>
    <cellStyle name="Comma 2 6 2 3 3 2" xfId="3781"/>
    <cellStyle name="Comma 2 6 2 3 3 2 2" xfId="18406"/>
    <cellStyle name="Comma 2 6 2 3 3 2 3" xfId="13104"/>
    <cellStyle name="Comma 2 6 2 3 3 3" xfId="7618"/>
    <cellStyle name="Comma 2 6 2 3 3 3 2" xfId="15776"/>
    <cellStyle name="Comma 2 6 2 3 3 4" xfId="10447"/>
    <cellStyle name="Comma 2 6 2 3 4" xfId="1108"/>
    <cellStyle name="Comma 2 6 2 3 4 2" xfId="3782"/>
    <cellStyle name="Comma 2 6 2 3 4 2 2" xfId="18407"/>
    <cellStyle name="Comma 2 6 2 3 4 2 3" xfId="13105"/>
    <cellStyle name="Comma 2 6 2 3 4 3" xfId="7619"/>
    <cellStyle name="Comma 2 6 2 3 4 3 2" xfId="15777"/>
    <cellStyle name="Comma 2 6 2 3 4 4" xfId="10448"/>
    <cellStyle name="Comma 2 6 2 3 5" xfId="3778"/>
    <cellStyle name="Comma 2 6 2 3 5 2" xfId="18403"/>
    <cellStyle name="Comma 2 6 2 3 5 3" xfId="13101"/>
    <cellStyle name="Comma 2 6 2 3 6" xfId="7615"/>
    <cellStyle name="Comma 2 6 2 3 6 2" xfId="15773"/>
    <cellStyle name="Comma 2 6 2 3 7" xfId="10444"/>
    <cellStyle name="Comma 2 6 2 4" xfId="1109"/>
    <cellStyle name="Comma 2 6 2 4 2" xfId="1110"/>
    <cellStyle name="Comma 2 6 2 4 2 2" xfId="1111"/>
    <cellStyle name="Comma 2 6 2 4 2 2 2" xfId="3785"/>
    <cellStyle name="Comma 2 6 2 4 2 2 2 2" xfId="18410"/>
    <cellStyle name="Comma 2 6 2 4 2 2 2 3" xfId="13108"/>
    <cellStyle name="Comma 2 6 2 4 2 2 3" xfId="7622"/>
    <cellStyle name="Comma 2 6 2 4 2 2 3 2" xfId="15780"/>
    <cellStyle name="Comma 2 6 2 4 2 2 4" xfId="10451"/>
    <cellStyle name="Comma 2 6 2 4 2 3" xfId="3784"/>
    <cellStyle name="Comma 2 6 2 4 2 3 2" xfId="18409"/>
    <cellStyle name="Comma 2 6 2 4 2 3 3" xfId="13107"/>
    <cellStyle name="Comma 2 6 2 4 2 4" xfId="7621"/>
    <cellStyle name="Comma 2 6 2 4 2 4 2" xfId="15779"/>
    <cellStyle name="Comma 2 6 2 4 2 5" xfId="10450"/>
    <cellStyle name="Comma 2 6 2 4 3" xfId="1112"/>
    <cellStyle name="Comma 2 6 2 4 3 2" xfId="3786"/>
    <cellStyle name="Comma 2 6 2 4 3 2 2" xfId="18411"/>
    <cellStyle name="Comma 2 6 2 4 3 2 3" xfId="13109"/>
    <cellStyle name="Comma 2 6 2 4 3 3" xfId="7623"/>
    <cellStyle name="Comma 2 6 2 4 3 3 2" xfId="15781"/>
    <cellStyle name="Comma 2 6 2 4 3 4" xfId="10452"/>
    <cellStyle name="Comma 2 6 2 4 4" xfId="1113"/>
    <cellStyle name="Comma 2 6 2 4 4 2" xfId="3787"/>
    <cellStyle name="Comma 2 6 2 4 4 2 2" xfId="18412"/>
    <cellStyle name="Comma 2 6 2 4 4 2 3" xfId="13110"/>
    <cellStyle name="Comma 2 6 2 4 4 3" xfId="7624"/>
    <cellStyle name="Comma 2 6 2 4 4 3 2" xfId="15782"/>
    <cellStyle name="Comma 2 6 2 4 4 4" xfId="10453"/>
    <cellStyle name="Comma 2 6 2 4 5" xfId="3783"/>
    <cellStyle name="Comma 2 6 2 4 5 2" xfId="18408"/>
    <cellStyle name="Comma 2 6 2 4 5 3" xfId="13106"/>
    <cellStyle name="Comma 2 6 2 4 6" xfId="7620"/>
    <cellStyle name="Comma 2 6 2 4 6 2" xfId="15778"/>
    <cellStyle name="Comma 2 6 2 4 7" xfId="10449"/>
    <cellStyle name="Comma 2 6 2 5" xfId="1114"/>
    <cellStyle name="Comma 2 6 2 5 2" xfId="1115"/>
    <cellStyle name="Comma 2 6 2 5 2 2" xfId="1116"/>
    <cellStyle name="Comma 2 6 2 5 2 2 2" xfId="3790"/>
    <cellStyle name="Comma 2 6 2 5 2 2 2 2" xfId="18415"/>
    <cellStyle name="Comma 2 6 2 5 2 2 2 3" xfId="13113"/>
    <cellStyle name="Comma 2 6 2 5 2 2 3" xfId="7627"/>
    <cellStyle name="Comma 2 6 2 5 2 2 3 2" xfId="15785"/>
    <cellStyle name="Comma 2 6 2 5 2 2 4" xfId="10456"/>
    <cellStyle name="Comma 2 6 2 5 2 3" xfId="3789"/>
    <cellStyle name="Comma 2 6 2 5 2 3 2" xfId="18414"/>
    <cellStyle name="Comma 2 6 2 5 2 3 3" xfId="13112"/>
    <cellStyle name="Comma 2 6 2 5 2 4" xfId="7626"/>
    <cellStyle name="Comma 2 6 2 5 2 4 2" xfId="15784"/>
    <cellStyle name="Comma 2 6 2 5 2 5" xfId="10455"/>
    <cellStyle name="Comma 2 6 2 5 3" xfId="1117"/>
    <cellStyle name="Comma 2 6 2 5 3 2" xfId="3791"/>
    <cellStyle name="Comma 2 6 2 5 3 2 2" xfId="18416"/>
    <cellStyle name="Comma 2 6 2 5 3 2 3" xfId="13114"/>
    <cellStyle name="Comma 2 6 2 5 3 3" xfId="7628"/>
    <cellStyle name="Comma 2 6 2 5 3 3 2" xfId="15786"/>
    <cellStyle name="Comma 2 6 2 5 3 4" xfId="10457"/>
    <cellStyle name="Comma 2 6 2 5 4" xfId="1118"/>
    <cellStyle name="Comma 2 6 2 5 4 2" xfId="3792"/>
    <cellStyle name="Comma 2 6 2 5 4 2 2" xfId="18417"/>
    <cellStyle name="Comma 2 6 2 5 4 2 3" xfId="13115"/>
    <cellStyle name="Comma 2 6 2 5 4 3" xfId="7629"/>
    <cellStyle name="Comma 2 6 2 5 4 3 2" xfId="15787"/>
    <cellStyle name="Comma 2 6 2 5 4 4" xfId="10458"/>
    <cellStyle name="Comma 2 6 2 5 5" xfId="3788"/>
    <cellStyle name="Comma 2 6 2 5 5 2" xfId="18413"/>
    <cellStyle name="Comma 2 6 2 5 5 3" xfId="13111"/>
    <cellStyle name="Comma 2 6 2 5 6" xfId="7625"/>
    <cellStyle name="Comma 2 6 2 5 6 2" xfId="15783"/>
    <cellStyle name="Comma 2 6 2 5 7" xfId="10454"/>
    <cellStyle name="Comma 2 6 2 6" xfId="1119"/>
    <cellStyle name="Comma 2 6 2 6 2" xfId="1120"/>
    <cellStyle name="Comma 2 6 2 6 2 2" xfId="3794"/>
    <cellStyle name="Comma 2 6 2 6 2 2 2" xfId="18419"/>
    <cellStyle name="Comma 2 6 2 6 2 2 3" xfId="13117"/>
    <cellStyle name="Comma 2 6 2 6 2 3" xfId="7631"/>
    <cellStyle name="Comma 2 6 2 6 2 3 2" xfId="15789"/>
    <cellStyle name="Comma 2 6 2 6 2 4" xfId="10460"/>
    <cellStyle name="Comma 2 6 2 6 3" xfId="1121"/>
    <cellStyle name="Comma 2 6 2 6 3 2" xfId="3795"/>
    <cellStyle name="Comma 2 6 2 6 3 2 2" xfId="18420"/>
    <cellStyle name="Comma 2 6 2 6 3 2 3" xfId="13118"/>
    <cellStyle name="Comma 2 6 2 6 3 3" xfId="7632"/>
    <cellStyle name="Comma 2 6 2 6 3 3 2" xfId="15790"/>
    <cellStyle name="Comma 2 6 2 6 3 4" xfId="10461"/>
    <cellStyle name="Comma 2 6 2 6 4" xfId="3793"/>
    <cellStyle name="Comma 2 6 2 6 4 2" xfId="18418"/>
    <cellStyle name="Comma 2 6 2 6 4 3" xfId="13116"/>
    <cellStyle name="Comma 2 6 2 6 5" xfId="7630"/>
    <cellStyle name="Comma 2 6 2 6 5 2" xfId="15788"/>
    <cellStyle name="Comma 2 6 2 6 6" xfId="10459"/>
    <cellStyle name="Comma 2 6 2 7" xfId="1122"/>
    <cellStyle name="Comma 2 6 2 7 2" xfId="1123"/>
    <cellStyle name="Comma 2 6 2 7 2 2" xfId="3797"/>
    <cellStyle name="Comma 2 6 2 7 2 2 2" xfId="18422"/>
    <cellStyle name="Comma 2 6 2 7 2 2 3" xfId="13120"/>
    <cellStyle name="Comma 2 6 2 7 2 3" xfId="7634"/>
    <cellStyle name="Comma 2 6 2 7 2 3 2" xfId="15792"/>
    <cellStyle name="Comma 2 6 2 7 2 4" xfId="10463"/>
    <cellStyle name="Comma 2 6 2 7 3" xfId="3796"/>
    <cellStyle name="Comma 2 6 2 7 3 2" xfId="18421"/>
    <cellStyle name="Comma 2 6 2 7 3 3" xfId="13119"/>
    <cellStyle name="Comma 2 6 2 7 4" xfId="7633"/>
    <cellStyle name="Comma 2 6 2 7 4 2" xfId="15791"/>
    <cellStyle name="Comma 2 6 2 7 5" xfId="10462"/>
    <cellStyle name="Comma 2 6 2 8" xfId="1124"/>
    <cellStyle name="Comma 2 6 2 8 2" xfId="3798"/>
    <cellStyle name="Comma 2 6 2 8 2 2" xfId="18423"/>
    <cellStyle name="Comma 2 6 2 8 2 3" xfId="13121"/>
    <cellStyle name="Comma 2 6 2 8 3" xfId="7635"/>
    <cellStyle name="Comma 2 6 2 8 3 2" xfId="15793"/>
    <cellStyle name="Comma 2 6 2 8 4" xfId="10464"/>
    <cellStyle name="Comma 2 6 2 9" xfId="1125"/>
    <cellStyle name="Comma 2 6 2 9 2" xfId="3799"/>
    <cellStyle name="Comma 2 6 2 9 2 2" xfId="18424"/>
    <cellStyle name="Comma 2 6 2 9 2 3" xfId="13122"/>
    <cellStyle name="Comma 2 6 2 9 3" xfId="7636"/>
    <cellStyle name="Comma 2 6 2 9 3 2" xfId="15794"/>
    <cellStyle name="Comma 2 6 2 9 4" xfId="10465"/>
    <cellStyle name="Comma 2 6 3" xfId="1126"/>
    <cellStyle name="Comma 2 6 3 2" xfId="1127"/>
    <cellStyle name="Comma 2 6 3 2 2" xfId="1128"/>
    <cellStyle name="Comma 2 6 3 2 2 2" xfId="3802"/>
    <cellStyle name="Comma 2 6 3 2 2 2 2" xfId="18427"/>
    <cellStyle name="Comma 2 6 3 2 2 2 3" xfId="13125"/>
    <cellStyle name="Comma 2 6 3 2 2 3" xfId="7639"/>
    <cellStyle name="Comma 2 6 3 2 2 3 2" xfId="15797"/>
    <cellStyle name="Comma 2 6 3 2 2 4" xfId="10468"/>
    <cellStyle name="Comma 2 6 3 2 3" xfId="3801"/>
    <cellStyle name="Comma 2 6 3 2 3 2" xfId="18426"/>
    <cellStyle name="Comma 2 6 3 2 3 3" xfId="13124"/>
    <cellStyle name="Comma 2 6 3 2 4" xfId="7638"/>
    <cellStyle name="Comma 2 6 3 2 4 2" xfId="15796"/>
    <cellStyle name="Comma 2 6 3 2 5" xfId="10467"/>
    <cellStyle name="Comma 2 6 3 3" xfId="1129"/>
    <cellStyle name="Comma 2 6 3 3 2" xfId="3803"/>
    <cellStyle name="Comma 2 6 3 3 2 2" xfId="18428"/>
    <cellStyle name="Comma 2 6 3 3 2 3" xfId="13126"/>
    <cellStyle name="Comma 2 6 3 3 3" xfId="7640"/>
    <cellStyle name="Comma 2 6 3 3 3 2" xfId="15798"/>
    <cellStyle name="Comma 2 6 3 3 4" xfId="10469"/>
    <cellStyle name="Comma 2 6 3 4" xfId="1130"/>
    <cellStyle name="Comma 2 6 3 4 2" xfId="3804"/>
    <cellStyle name="Comma 2 6 3 4 2 2" xfId="18429"/>
    <cellStyle name="Comma 2 6 3 4 2 3" xfId="13127"/>
    <cellStyle name="Comma 2 6 3 4 3" xfId="7641"/>
    <cellStyle name="Comma 2 6 3 4 3 2" xfId="15799"/>
    <cellStyle name="Comma 2 6 3 4 4" xfId="10470"/>
    <cellStyle name="Comma 2 6 3 5" xfId="3800"/>
    <cellStyle name="Comma 2 6 3 5 2" xfId="18425"/>
    <cellStyle name="Comma 2 6 3 5 3" xfId="13123"/>
    <cellStyle name="Comma 2 6 3 6" xfId="7637"/>
    <cellStyle name="Comma 2 6 3 6 2" xfId="15795"/>
    <cellStyle name="Comma 2 6 3 7" xfId="10466"/>
    <cellStyle name="Comma 2 6 4" xfId="1131"/>
    <cellStyle name="Comma 2 6 4 2" xfId="1132"/>
    <cellStyle name="Comma 2 6 4 2 2" xfId="1133"/>
    <cellStyle name="Comma 2 6 4 2 2 2" xfId="3807"/>
    <cellStyle name="Comma 2 6 4 2 2 2 2" xfId="18432"/>
    <cellStyle name="Comma 2 6 4 2 2 2 3" xfId="13130"/>
    <cellStyle name="Comma 2 6 4 2 2 3" xfId="7644"/>
    <cellStyle name="Comma 2 6 4 2 2 3 2" xfId="15802"/>
    <cellStyle name="Comma 2 6 4 2 2 4" xfId="10473"/>
    <cellStyle name="Comma 2 6 4 2 3" xfId="3806"/>
    <cellStyle name="Comma 2 6 4 2 3 2" xfId="18431"/>
    <cellStyle name="Comma 2 6 4 2 3 3" xfId="13129"/>
    <cellStyle name="Comma 2 6 4 2 4" xfId="7643"/>
    <cellStyle name="Comma 2 6 4 2 4 2" xfId="15801"/>
    <cellStyle name="Comma 2 6 4 2 5" xfId="10472"/>
    <cellStyle name="Comma 2 6 4 3" xfId="1134"/>
    <cellStyle name="Comma 2 6 4 3 2" xfId="3808"/>
    <cellStyle name="Comma 2 6 4 3 2 2" xfId="18433"/>
    <cellStyle name="Comma 2 6 4 3 2 3" xfId="13131"/>
    <cellStyle name="Comma 2 6 4 3 3" xfId="7645"/>
    <cellStyle name="Comma 2 6 4 3 3 2" xfId="15803"/>
    <cellStyle name="Comma 2 6 4 3 4" xfId="10474"/>
    <cellStyle name="Comma 2 6 4 4" xfId="1135"/>
    <cellStyle name="Comma 2 6 4 4 2" xfId="3809"/>
    <cellStyle name="Comma 2 6 4 4 2 2" xfId="18434"/>
    <cellStyle name="Comma 2 6 4 4 2 3" xfId="13132"/>
    <cellStyle name="Comma 2 6 4 4 3" xfId="7646"/>
    <cellStyle name="Comma 2 6 4 4 3 2" xfId="15804"/>
    <cellStyle name="Comma 2 6 4 4 4" xfId="10475"/>
    <cellStyle name="Comma 2 6 4 5" xfId="3805"/>
    <cellStyle name="Comma 2 6 4 5 2" xfId="18430"/>
    <cellStyle name="Comma 2 6 4 5 3" xfId="13128"/>
    <cellStyle name="Comma 2 6 4 6" xfId="7642"/>
    <cellStyle name="Comma 2 6 4 6 2" xfId="15800"/>
    <cellStyle name="Comma 2 6 4 7" xfId="10471"/>
    <cellStyle name="Comma 2 6 5" xfId="1136"/>
    <cellStyle name="Comma 2 6 5 2" xfId="1137"/>
    <cellStyle name="Comma 2 6 5 2 2" xfId="1138"/>
    <cellStyle name="Comma 2 6 5 2 2 2" xfId="3812"/>
    <cellStyle name="Comma 2 6 5 2 2 2 2" xfId="18437"/>
    <cellStyle name="Comma 2 6 5 2 2 2 3" xfId="13135"/>
    <cellStyle name="Comma 2 6 5 2 2 3" xfId="7649"/>
    <cellStyle name="Comma 2 6 5 2 2 3 2" xfId="15807"/>
    <cellStyle name="Comma 2 6 5 2 2 4" xfId="10478"/>
    <cellStyle name="Comma 2 6 5 2 3" xfId="3811"/>
    <cellStyle name="Comma 2 6 5 2 3 2" xfId="18436"/>
    <cellStyle name="Comma 2 6 5 2 3 3" xfId="13134"/>
    <cellStyle name="Comma 2 6 5 2 4" xfId="7648"/>
    <cellStyle name="Comma 2 6 5 2 4 2" xfId="15806"/>
    <cellStyle name="Comma 2 6 5 2 5" xfId="10477"/>
    <cellStyle name="Comma 2 6 5 3" xfId="1139"/>
    <cellStyle name="Comma 2 6 5 3 2" xfId="3813"/>
    <cellStyle name="Comma 2 6 5 3 2 2" xfId="18438"/>
    <cellStyle name="Comma 2 6 5 3 2 3" xfId="13136"/>
    <cellStyle name="Comma 2 6 5 3 3" xfId="7650"/>
    <cellStyle name="Comma 2 6 5 3 3 2" xfId="15808"/>
    <cellStyle name="Comma 2 6 5 3 4" xfId="10479"/>
    <cellStyle name="Comma 2 6 5 4" xfId="1140"/>
    <cellStyle name="Comma 2 6 5 4 2" xfId="3814"/>
    <cellStyle name="Comma 2 6 5 4 2 2" xfId="18439"/>
    <cellStyle name="Comma 2 6 5 4 2 3" xfId="13137"/>
    <cellStyle name="Comma 2 6 5 4 3" xfId="7651"/>
    <cellStyle name="Comma 2 6 5 4 3 2" xfId="15809"/>
    <cellStyle name="Comma 2 6 5 4 4" xfId="10480"/>
    <cellStyle name="Comma 2 6 5 5" xfId="3810"/>
    <cellStyle name="Comma 2 6 5 5 2" xfId="18435"/>
    <cellStyle name="Comma 2 6 5 5 3" xfId="13133"/>
    <cellStyle name="Comma 2 6 5 6" xfId="7647"/>
    <cellStyle name="Comma 2 6 5 6 2" xfId="15805"/>
    <cellStyle name="Comma 2 6 5 7" xfId="10476"/>
    <cellStyle name="Comma 2 6 6" xfId="1141"/>
    <cellStyle name="Comma 2 6 6 2" xfId="1142"/>
    <cellStyle name="Comma 2 6 6 2 2" xfId="1143"/>
    <cellStyle name="Comma 2 6 6 2 2 2" xfId="3817"/>
    <cellStyle name="Comma 2 6 6 2 2 2 2" xfId="18442"/>
    <cellStyle name="Comma 2 6 6 2 2 2 3" xfId="13140"/>
    <cellStyle name="Comma 2 6 6 2 2 3" xfId="7654"/>
    <cellStyle name="Comma 2 6 6 2 2 3 2" xfId="15812"/>
    <cellStyle name="Comma 2 6 6 2 2 4" xfId="10483"/>
    <cellStyle name="Comma 2 6 6 2 3" xfId="3816"/>
    <cellStyle name="Comma 2 6 6 2 3 2" xfId="18441"/>
    <cellStyle name="Comma 2 6 6 2 3 3" xfId="13139"/>
    <cellStyle name="Comma 2 6 6 2 4" xfId="7653"/>
    <cellStyle name="Comma 2 6 6 2 4 2" xfId="15811"/>
    <cellStyle name="Comma 2 6 6 2 5" xfId="10482"/>
    <cellStyle name="Comma 2 6 6 3" xfId="1144"/>
    <cellStyle name="Comma 2 6 6 3 2" xfId="3818"/>
    <cellStyle name="Comma 2 6 6 3 2 2" xfId="18443"/>
    <cellStyle name="Comma 2 6 6 3 2 3" xfId="13141"/>
    <cellStyle name="Comma 2 6 6 3 3" xfId="7655"/>
    <cellStyle name="Comma 2 6 6 3 3 2" xfId="15813"/>
    <cellStyle name="Comma 2 6 6 3 4" xfId="10484"/>
    <cellStyle name="Comma 2 6 6 4" xfId="1145"/>
    <cellStyle name="Comma 2 6 6 4 2" xfId="3819"/>
    <cellStyle name="Comma 2 6 6 4 2 2" xfId="18444"/>
    <cellStyle name="Comma 2 6 6 4 2 3" xfId="13142"/>
    <cellStyle name="Comma 2 6 6 4 3" xfId="7656"/>
    <cellStyle name="Comma 2 6 6 4 3 2" xfId="15814"/>
    <cellStyle name="Comma 2 6 6 4 4" xfId="10485"/>
    <cellStyle name="Comma 2 6 6 5" xfId="3815"/>
    <cellStyle name="Comma 2 6 6 5 2" xfId="18440"/>
    <cellStyle name="Comma 2 6 6 5 3" xfId="13138"/>
    <cellStyle name="Comma 2 6 6 6" xfId="7652"/>
    <cellStyle name="Comma 2 6 6 6 2" xfId="15810"/>
    <cellStyle name="Comma 2 6 6 7" xfId="10481"/>
    <cellStyle name="Comma 2 6 7" xfId="1146"/>
    <cellStyle name="Comma 2 6 7 2" xfId="1147"/>
    <cellStyle name="Comma 2 6 7 2 2" xfId="3821"/>
    <cellStyle name="Comma 2 6 7 2 2 2" xfId="18446"/>
    <cellStyle name="Comma 2 6 7 2 2 3" xfId="13144"/>
    <cellStyle name="Comma 2 6 7 2 3" xfId="7658"/>
    <cellStyle name="Comma 2 6 7 2 3 2" xfId="15816"/>
    <cellStyle name="Comma 2 6 7 2 4" xfId="10487"/>
    <cellStyle name="Comma 2 6 7 3" xfId="1148"/>
    <cellStyle name="Comma 2 6 7 3 2" xfId="3822"/>
    <cellStyle name="Comma 2 6 7 3 2 2" xfId="18447"/>
    <cellStyle name="Comma 2 6 7 3 2 3" xfId="13145"/>
    <cellStyle name="Comma 2 6 7 3 3" xfId="7659"/>
    <cellStyle name="Comma 2 6 7 3 3 2" xfId="15817"/>
    <cellStyle name="Comma 2 6 7 3 4" xfId="10488"/>
    <cellStyle name="Comma 2 6 7 4" xfId="3820"/>
    <cellStyle name="Comma 2 6 7 4 2" xfId="18445"/>
    <cellStyle name="Comma 2 6 7 4 3" xfId="13143"/>
    <cellStyle name="Comma 2 6 7 5" xfId="7657"/>
    <cellStyle name="Comma 2 6 7 5 2" xfId="15815"/>
    <cellStyle name="Comma 2 6 7 6" xfId="10486"/>
    <cellStyle name="Comma 2 6 8" xfId="1149"/>
    <cellStyle name="Comma 2 6 8 2" xfId="1150"/>
    <cellStyle name="Comma 2 6 8 2 2" xfId="3824"/>
    <cellStyle name="Comma 2 6 8 2 2 2" xfId="18449"/>
    <cellStyle name="Comma 2 6 8 2 2 3" xfId="13147"/>
    <cellStyle name="Comma 2 6 8 2 3" xfId="7661"/>
    <cellStyle name="Comma 2 6 8 2 3 2" xfId="15819"/>
    <cellStyle name="Comma 2 6 8 2 4" xfId="10490"/>
    <cellStyle name="Comma 2 6 8 3" xfId="3823"/>
    <cellStyle name="Comma 2 6 8 3 2" xfId="18448"/>
    <cellStyle name="Comma 2 6 8 3 3" xfId="13146"/>
    <cellStyle name="Comma 2 6 8 4" xfId="7660"/>
    <cellStyle name="Comma 2 6 8 4 2" xfId="15818"/>
    <cellStyle name="Comma 2 6 8 5" xfId="10489"/>
    <cellStyle name="Comma 2 6 9" xfId="1151"/>
    <cellStyle name="Comma 2 6 9 2" xfId="3825"/>
    <cellStyle name="Comma 2 6 9 2 2" xfId="18450"/>
    <cellStyle name="Comma 2 6 9 2 3" xfId="13148"/>
    <cellStyle name="Comma 2 6 9 3" xfId="7662"/>
    <cellStyle name="Comma 2 6 9 3 2" xfId="15820"/>
    <cellStyle name="Comma 2 6 9 4" xfId="10491"/>
    <cellStyle name="Comma 2 7" xfId="106"/>
    <cellStyle name="Comma 2 7 10" xfId="1153"/>
    <cellStyle name="Comma 2 7 10 2" xfId="3827"/>
    <cellStyle name="Comma 2 7 10 2 2" xfId="18452"/>
    <cellStyle name="Comma 2 7 10 2 3" xfId="13150"/>
    <cellStyle name="Comma 2 7 10 3" xfId="7664"/>
    <cellStyle name="Comma 2 7 10 3 2" xfId="15822"/>
    <cellStyle name="Comma 2 7 10 4" xfId="10493"/>
    <cellStyle name="Comma 2 7 11" xfId="2682"/>
    <cellStyle name="Comma 2 7 11 2" xfId="5310"/>
    <cellStyle name="Comma 2 7 11 2 2" xfId="19935"/>
    <cellStyle name="Comma 2 7 11 2 3" xfId="14651"/>
    <cellStyle name="Comma 2 7 11 3" xfId="9147"/>
    <cellStyle name="Comma 2 7 11 3 2" xfId="17305"/>
    <cellStyle name="Comma 2 7 11 4" xfId="11979"/>
    <cellStyle name="Comma 2 7 12" xfId="1152"/>
    <cellStyle name="Comma 2 7 12 2" xfId="3826"/>
    <cellStyle name="Comma 2 7 12 2 2" xfId="18451"/>
    <cellStyle name="Comma 2 7 12 2 3" xfId="13149"/>
    <cellStyle name="Comma 2 7 12 3" xfId="7663"/>
    <cellStyle name="Comma 2 7 12 3 2" xfId="15821"/>
    <cellStyle name="Comma 2 7 12 4" xfId="10492"/>
    <cellStyle name="Comma 2 7 13" xfId="6489"/>
    <cellStyle name="Comma 2 7 13 2" xfId="17416"/>
    <cellStyle name="Comma 2 7 13 3" xfId="12113"/>
    <cellStyle name="Comma 2 7 14" xfId="2791"/>
    <cellStyle name="Comma 2 7 14 2" xfId="14786"/>
    <cellStyle name="Comma 2 7 15" xfId="6628"/>
    <cellStyle name="Comma 2 7 16" xfId="9457"/>
    <cellStyle name="Comma 2 7 2" xfId="1154"/>
    <cellStyle name="Comma 2 7 2 10" xfId="3828"/>
    <cellStyle name="Comma 2 7 2 10 2" xfId="18453"/>
    <cellStyle name="Comma 2 7 2 10 3" xfId="13151"/>
    <cellStyle name="Comma 2 7 2 11" xfId="7665"/>
    <cellStyle name="Comma 2 7 2 11 2" xfId="15823"/>
    <cellStyle name="Comma 2 7 2 12" xfId="10494"/>
    <cellStyle name="Comma 2 7 2 2" xfId="1155"/>
    <cellStyle name="Comma 2 7 2 2 2" xfId="1156"/>
    <cellStyle name="Comma 2 7 2 2 2 2" xfId="1157"/>
    <cellStyle name="Comma 2 7 2 2 2 2 2" xfId="3831"/>
    <cellStyle name="Comma 2 7 2 2 2 2 2 2" xfId="18456"/>
    <cellStyle name="Comma 2 7 2 2 2 2 2 3" xfId="13154"/>
    <cellStyle name="Comma 2 7 2 2 2 2 3" xfId="7668"/>
    <cellStyle name="Comma 2 7 2 2 2 2 3 2" xfId="15826"/>
    <cellStyle name="Comma 2 7 2 2 2 2 4" xfId="10497"/>
    <cellStyle name="Comma 2 7 2 2 2 3" xfId="3830"/>
    <cellStyle name="Comma 2 7 2 2 2 3 2" xfId="18455"/>
    <cellStyle name="Comma 2 7 2 2 2 3 3" xfId="13153"/>
    <cellStyle name="Comma 2 7 2 2 2 4" xfId="7667"/>
    <cellStyle name="Comma 2 7 2 2 2 4 2" xfId="15825"/>
    <cellStyle name="Comma 2 7 2 2 2 5" xfId="10496"/>
    <cellStyle name="Comma 2 7 2 2 3" xfId="1158"/>
    <cellStyle name="Comma 2 7 2 2 3 2" xfId="3832"/>
    <cellStyle name="Comma 2 7 2 2 3 2 2" xfId="18457"/>
    <cellStyle name="Comma 2 7 2 2 3 2 3" xfId="13155"/>
    <cellStyle name="Comma 2 7 2 2 3 3" xfId="7669"/>
    <cellStyle name="Comma 2 7 2 2 3 3 2" xfId="15827"/>
    <cellStyle name="Comma 2 7 2 2 3 4" xfId="10498"/>
    <cellStyle name="Comma 2 7 2 2 4" xfId="1159"/>
    <cellStyle name="Comma 2 7 2 2 4 2" xfId="3833"/>
    <cellStyle name="Comma 2 7 2 2 4 2 2" xfId="18458"/>
    <cellStyle name="Comma 2 7 2 2 4 2 3" xfId="13156"/>
    <cellStyle name="Comma 2 7 2 2 4 3" xfId="7670"/>
    <cellStyle name="Comma 2 7 2 2 4 3 2" xfId="15828"/>
    <cellStyle name="Comma 2 7 2 2 4 4" xfId="10499"/>
    <cellStyle name="Comma 2 7 2 2 5" xfId="3829"/>
    <cellStyle name="Comma 2 7 2 2 5 2" xfId="18454"/>
    <cellStyle name="Comma 2 7 2 2 5 3" xfId="13152"/>
    <cellStyle name="Comma 2 7 2 2 6" xfId="7666"/>
    <cellStyle name="Comma 2 7 2 2 6 2" xfId="15824"/>
    <cellStyle name="Comma 2 7 2 2 7" xfId="10495"/>
    <cellStyle name="Comma 2 7 2 3" xfId="1160"/>
    <cellStyle name="Comma 2 7 2 3 2" xfId="1161"/>
    <cellStyle name="Comma 2 7 2 3 2 2" xfId="1162"/>
    <cellStyle name="Comma 2 7 2 3 2 2 2" xfId="3836"/>
    <cellStyle name="Comma 2 7 2 3 2 2 2 2" xfId="18461"/>
    <cellStyle name="Comma 2 7 2 3 2 2 2 3" xfId="13159"/>
    <cellStyle name="Comma 2 7 2 3 2 2 3" xfId="7673"/>
    <cellStyle name="Comma 2 7 2 3 2 2 3 2" xfId="15831"/>
    <cellStyle name="Comma 2 7 2 3 2 2 4" xfId="10502"/>
    <cellStyle name="Comma 2 7 2 3 2 3" xfId="3835"/>
    <cellStyle name="Comma 2 7 2 3 2 3 2" xfId="18460"/>
    <cellStyle name="Comma 2 7 2 3 2 3 3" xfId="13158"/>
    <cellStyle name="Comma 2 7 2 3 2 4" xfId="7672"/>
    <cellStyle name="Comma 2 7 2 3 2 4 2" xfId="15830"/>
    <cellStyle name="Comma 2 7 2 3 2 5" xfId="10501"/>
    <cellStyle name="Comma 2 7 2 3 3" xfId="1163"/>
    <cellStyle name="Comma 2 7 2 3 3 2" xfId="3837"/>
    <cellStyle name="Comma 2 7 2 3 3 2 2" xfId="18462"/>
    <cellStyle name="Comma 2 7 2 3 3 2 3" xfId="13160"/>
    <cellStyle name="Comma 2 7 2 3 3 3" xfId="7674"/>
    <cellStyle name="Comma 2 7 2 3 3 3 2" xfId="15832"/>
    <cellStyle name="Comma 2 7 2 3 3 4" xfId="10503"/>
    <cellStyle name="Comma 2 7 2 3 4" xfId="1164"/>
    <cellStyle name="Comma 2 7 2 3 4 2" xfId="3838"/>
    <cellStyle name="Comma 2 7 2 3 4 2 2" xfId="18463"/>
    <cellStyle name="Comma 2 7 2 3 4 2 3" xfId="13161"/>
    <cellStyle name="Comma 2 7 2 3 4 3" xfId="7675"/>
    <cellStyle name="Comma 2 7 2 3 4 3 2" xfId="15833"/>
    <cellStyle name="Comma 2 7 2 3 4 4" xfId="10504"/>
    <cellStyle name="Comma 2 7 2 3 5" xfId="3834"/>
    <cellStyle name="Comma 2 7 2 3 5 2" xfId="18459"/>
    <cellStyle name="Comma 2 7 2 3 5 3" xfId="13157"/>
    <cellStyle name="Comma 2 7 2 3 6" xfId="7671"/>
    <cellStyle name="Comma 2 7 2 3 6 2" xfId="15829"/>
    <cellStyle name="Comma 2 7 2 3 7" xfId="10500"/>
    <cellStyle name="Comma 2 7 2 4" xfId="1165"/>
    <cellStyle name="Comma 2 7 2 4 2" xfId="1166"/>
    <cellStyle name="Comma 2 7 2 4 2 2" xfId="1167"/>
    <cellStyle name="Comma 2 7 2 4 2 2 2" xfId="3841"/>
    <cellStyle name="Comma 2 7 2 4 2 2 2 2" xfId="18466"/>
    <cellStyle name="Comma 2 7 2 4 2 2 2 3" xfId="13164"/>
    <cellStyle name="Comma 2 7 2 4 2 2 3" xfId="7678"/>
    <cellStyle name="Comma 2 7 2 4 2 2 3 2" xfId="15836"/>
    <cellStyle name="Comma 2 7 2 4 2 2 4" xfId="10507"/>
    <cellStyle name="Comma 2 7 2 4 2 3" xfId="3840"/>
    <cellStyle name="Comma 2 7 2 4 2 3 2" xfId="18465"/>
    <cellStyle name="Comma 2 7 2 4 2 3 3" xfId="13163"/>
    <cellStyle name="Comma 2 7 2 4 2 4" xfId="7677"/>
    <cellStyle name="Comma 2 7 2 4 2 4 2" xfId="15835"/>
    <cellStyle name="Comma 2 7 2 4 2 5" xfId="10506"/>
    <cellStyle name="Comma 2 7 2 4 3" xfId="1168"/>
    <cellStyle name="Comma 2 7 2 4 3 2" xfId="3842"/>
    <cellStyle name="Comma 2 7 2 4 3 2 2" xfId="18467"/>
    <cellStyle name="Comma 2 7 2 4 3 2 3" xfId="13165"/>
    <cellStyle name="Comma 2 7 2 4 3 3" xfId="7679"/>
    <cellStyle name="Comma 2 7 2 4 3 3 2" xfId="15837"/>
    <cellStyle name="Comma 2 7 2 4 3 4" xfId="10508"/>
    <cellStyle name="Comma 2 7 2 4 4" xfId="1169"/>
    <cellStyle name="Comma 2 7 2 4 4 2" xfId="3843"/>
    <cellStyle name="Comma 2 7 2 4 4 2 2" xfId="18468"/>
    <cellStyle name="Comma 2 7 2 4 4 2 3" xfId="13166"/>
    <cellStyle name="Comma 2 7 2 4 4 3" xfId="7680"/>
    <cellStyle name="Comma 2 7 2 4 4 3 2" xfId="15838"/>
    <cellStyle name="Comma 2 7 2 4 4 4" xfId="10509"/>
    <cellStyle name="Comma 2 7 2 4 5" xfId="3839"/>
    <cellStyle name="Comma 2 7 2 4 5 2" xfId="18464"/>
    <cellStyle name="Comma 2 7 2 4 5 3" xfId="13162"/>
    <cellStyle name="Comma 2 7 2 4 6" xfId="7676"/>
    <cellStyle name="Comma 2 7 2 4 6 2" xfId="15834"/>
    <cellStyle name="Comma 2 7 2 4 7" xfId="10505"/>
    <cellStyle name="Comma 2 7 2 5" xfId="1170"/>
    <cellStyle name="Comma 2 7 2 5 2" xfId="1171"/>
    <cellStyle name="Comma 2 7 2 5 2 2" xfId="1172"/>
    <cellStyle name="Comma 2 7 2 5 2 2 2" xfId="3846"/>
    <cellStyle name="Comma 2 7 2 5 2 2 2 2" xfId="18471"/>
    <cellStyle name="Comma 2 7 2 5 2 2 2 3" xfId="13169"/>
    <cellStyle name="Comma 2 7 2 5 2 2 3" xfId="7683"/>
    <cellStyle name="Comma 2 7 2 5 2 2 3 2" xfId="15841"/>
    <cellStyle name="Comma 2 7 2 5 2 2 4" xfId="10512"/>
    <cellStyle name="Comma 2 7 2 5 2 3" xfId="3845"/>
    <cellStyle name="Comma 2 7 2 5 2 3 2" xfId="18470"/>
    <cellStyle name="Comma 2 7 2 5 2 3 3" xfId="13168"/>
    <cellStyle name="Comma 2 7 2 5 2 4" xfId="7682"/>
    <cellStyle name="Comma 2 7 2 5 2 4 2" xfId="15840"/>
    <cellStyle name="Comma 2 7 2 5 2 5" xfId="10511"/>
    <cellStyle name="Comma 2 7 2 5 3" xfId="1173"/>
    <cellStyle name="Comma 2 7 2 5 3 2" xfId="3847"/>
    <cellStyle name="Comma 2 7 2 5 3 2 2" xfId="18472"/>
    <cellStyle name="Comma 2 7 2 5 3 2 3" xfId="13170"/>
    <cellStyle name="Comma 2 7 2 5 3 3" xfId="7684"/>
    <cellStyle name="Comma 2 7 2 5 3 3 2" xfId="15842"/>
    <cellStyle name="Comma 2 7 2 5 3 4" xfId="10513"/>
    <cellStyle name="Comma 2 7 2 5 4" xfId="1174"/>
    <cellStyle name="Comma 2 7 2 5 4 2" xfId="3848"/>
    <cellStyle name="Comma 2 7 2 5 4 2 2" xfId="18473"/>
    <cellStyle name="Comma 2 7 2 5 4 2 3" xfId="13171"/>
    <cellStyle name="Comma 2 7 2 5 4 3" xfId="7685"/>
    <cellStyle name="Comma 2 7 2 5 4 3 2" xfId="15843"/>
    <cellStyle name="Comma 2 7 2 5 4 4" xfId="10514"/>
    <cellStyle name="Comma 2 7 2 5 5" xfId="3844"/>
    <cellStyle name="Comma 2 7 2 5 5 2" xfId="18469"/>
    <cellStyle name="Comma 2 7 2 5 5 3" xfId="13167"/>
    <cellStyle name="Comma 2 7 2 5 6" xfId="7681"/>
    <cellStyle name="Comma 2 7 2 5 6 2" xfId="15839"/>
    <cellStyle name="Comma 2 7 2 5 7" xfId="10510"/>
    <cellStyle name="Comma 2 7 2 6" xfId="1175"/>
    <cellStyle name="Comma 2 7 2 6 2" xfId="1176"/>
    <cellStyle name="Comma 2 7 2 6 2 2" xfId="3850"/>
    <cellStyle name="Comma 2 7 2 6 2 2 2" xfId="18475"/>
    <cellStyle name="Comma 2 7 2 6 2 2 3" xfId="13173"/>
    <cellStyle name="Comma 2 7 2 6 2 3" xfId="7687"/>
    <cellStyle name="Comma 2 7 2 6 2 3 2" xfId="15845"/>
    <cellStyle name="Comma 2 7 2 6 2 4" xfId="10516"/>
    <cellStyle name="Comma 2 7 2 6 3" xfId="1177"/>
    <cellStyle name="Comma 2 7 2 6 3 2" xfId="3851"/>
    <cellStyle name="Comma 2 7 2 6 3 2 2" xfId="18476"/>
    <cellStyle name="Comma 2 7 2 6 3 2 3" xfId="13174"/>
    <cellStyle name="Comma 2 7 2 6 3 3" xfId="7688"/>
    <cellStyle name="Comma 2 7 2 6 3 3 2" xfId="15846"/>
    <cellStyle name="Comma 2 7 2 6 3 4" xfId="10517"/>
    <cellStyle name="Comma 2 7 2 6 4" xfId="3849"/>
    <cellStyle name="Comma 2 7 2 6 4 2" xfId="18474"/>
    <cellStyle name="Comma 2 7 2 6 4 3" xfId="13172"/>
    <cellStyle name="Comma 2 7 2 6 5" xfId="7686"/>
    <cellStyle name="Comma 2 7 2 6 5 2" xfId="15844"/>
    <cellStyle name="Comma 2 7 2 6 6" xfId="10515"/>
    <cellStyle name="Comma 2 7 2 7" xfId="1178"/>
    <cellStyle name="Comma 2 7 2 7 2" xfId="1179"/>
    <cellStyle name="Comma 2 7 2 7 2 2" xfId="3853"/>
    <cellStyle name="Comma 2 7 2 7 2 2 2" xfId="18478"/>
    <cellStyle name="Comma 2 7 2 7 2 2 3" xfId="13176"/>
    <cellStyle name="Comma 2 7 2 7 2 3" xfId="7690"/>
    <cellStyle name="Comma 2 7 2 7 2 3 2" xfId="15848"/>
    <cellStyle name="Comma 2 7 2 7 2 4" xfId="10519"/>
    <cellStyle name="Comma 2 7 2 7 3" xfId="3852"/>
    <cellStyle name="Comma 2 7 2 7 3 2" xfId="18477"/>
    <cellStyle name="Comma 2 7 2 7 3 3" xfId="13175"/>
    <cellStyle name="Comma 2 7 2 7 4" xfId="7689"/>
    <cellStyle name="Comma 2 7 2 7 4 2" xfId="15847"/>
    <cellStyle name="Comma 2 7 2 7 5" xfId="10518"/>
    <cellStyle name="Comma 2 7 2 8" xfId="1180"/>
    <cellStyle name="Comma 2 7 2 8 2" xfId="3854"/>
    <cellStyle name="Comma 2 7 2 8 2 2" xfId="18479"/>
    <cellStyle name="Comma 2 7 2 8 2 3" xfId="13177"/>
    <cellStyle name="Comma 2 7 2 8 3" xfId="7691"/>
    <cellStyle name="Comma 2 7 2 8 3 2" xfId="15849"/>
    <cellStyle name="Comma 2 7 2 8 4" xfId="10520"/>
    <cellStyle name="Comma 2 7 2 9" xfId="1181"/>
    <cellStyle name="Comma 2 7 2 9 2" xfId="3855"/>
    <cellStyle name="Comma 2 7 2 9 2 2" xfId="18480"/>
    <cellStyle name="Comma 2 7 2 9 2 3" xfId="13178"/>
    <cellStyle name="Comma 2 7 2 9 3" xfId="7692"/>
    <cellStyle name="Comma 2 7 2 9 3 2" xfId="15850"/>
    <cellStyle name="Comma 2 7 2 9 4" xfId="10521"/>
    <cellStyle name="Comma 2 7 3" xfId="1182"/>
    <cellStyle name="Comma 2 7 3 2" xfId="1183"/>
    <cellStyle name="Comma 2 7 3 2 2" xfId="1184"/>
    <cellStyle name="Comma 2 7 3 2 2 2" xfId="3858"/>
    <cellStyle name="Comma 2 7 3 2 2 2 2" xfId="18483"/>
    <cellStyle name="Comma 2 7 3 2 2 2 3" xfId="13181"/>
    <cellStyle name="Comma 2 7 3 2 2 3" xfId="7695"/>
    <cellStyle name="Comma 2 7 3 2 2 3 2" xfId="15853"/>
    <cellStyle name="Comma 2 7 3 2 2 4" xfId="10524"/>
    <cellStyle name="Comma 2 7 3 2 3" xfId="3857"/>
    <cellStyle name="Comma 2 7 3 2 3 2" xfId="18482"/>
    <cellStyle name="Comma 2 7 3 2 3 3" xfId="13180"/>
    <cellStyle name="Comma 2 7 3 2 4" xfId="7694"/>
    <cellStyle name="Comma 2 7 3 2 4 2" xfId="15852"/>
    <cellStyle name="Comma 2 7 3 2 5" xfId="10523"/>
    <cellStyle name="Comma 2 7 3 3" xfId="1185"/>
    <cellStyle name="Comma 2 7 3 3 2" xfId="3859"/>
    <cellStyle name="Comma 2 7 3 3 2 2" xfId="18484"/>
    <cellStyle name="Comma 2 7 3 3 2 3" xfId="13182"/>
    <cellStyle name="Comma 2 7 3 3 3" xfId="7696"/>
    <cellStyle name="Comma 2 7 3 3 3 2" xfId="15854"/>
    <cellStyle name="Comma 2 7 3 3 4" xfId="10525"/>
    <cellStyle name="Comma 2 7 3 4" xfId="1186"/>
    <cellStyle name="Comma 2 7 3 4 2" xfId="3860"/>
    <cellStyle name="Comma 2 7 3 4 2 2" xfId="18485"/>
    <cellStyle name="Comma 2 7 3 4 2 3" xfId="13183"/>
    <cellStyle name="Comma 2 7 3 4 3" xfId="7697"/>
    <cellStyle name="Comma 2 7 3 4 3 2" xfId="15855"/>
    <cellStyle name="Comma 2 7 3 4 4" xfId="10526"/>
    <cellStyle name="Comma 2 7 3 5" xfId="3856"/>
    <cellStyle name="Comma 2 7 3 5 2" xfId="18481"/>
    <cellStyle name="Comma 2 7 3 5 3" xfId="13179"/>
    <cellStyle name="Comma 2 7 3 6" xfId="7693"/>
    <cellStyle name="Comma 2 7 3 6 2" xfId="15851"/>
    <cellStyle name="Comma 2 7 3 7" xfId="10522"/>
    <cellStyle name="Comma 2 7 4" xfId="1187"/>
    <cellStyle name="Comma 2 7 4 2" xfId="1188"/>
    <cellStyle name="Comma 2 7 4 2 2" xfId="1189"/>
    <cellStyle name="Comma 2 7 4 2 2 2" xfId="3863"/>
    <cellStyle name="Comma 2 7 4 2 2 2 2" xfId="18488"/>
    <cellStyle name="Comma 2 7 4 2 2 2 3" xfId="13186"/>
    <cellStyle name="Comma 2 7 4 2 2 3" xfId="7700"/>
    <cellStyle name="Comma 2 7 4 2 2 3 2" xfId="15858"/>
    <cellStyle name="Comma 2 7 4 2 2 4" xfId="10529"/>
    <cellStyle name="Comma 2 7 4 2 3" xfId="3862"/>
    <cellStyle name="Comma 2 7 4 2 3 2" xfId="18487"/>
    <cellStyle name="Comma 2 7 4 2 3 3" xfId="13185"/>
    <cellStyle name="Comma 2 7 4 2 4" xfId="7699"/>
    <cellStyle name="Comma 2 7 4 2 4 2" xfId="15857"/>
    <cellStyle name="Comma 2 7 4 2 5" xfId="10528"/>
    <cellStyle name="Comma 2 7 4 3" xfId="1190"/>
    <cellStyle name="Comma 2 7 4 3 2" xfId="3864"/>
    <cellStyle name="Comma 2 7 4 3 2 2" xfId="18489"/>
    <cellStyle name="Comma 2 7 4 3 2 3" xfId="13187"/>
    <cellStyle name="Comma 2 7 4 3 3" xfId="7701"/>
    <cellStyle name="Comma 2 7 4 3 3 2" xfId="15859"/>
    <cellStyle name="Comma 2 7 4 3 4" xfId="10530"/>
    <cellStyle name="Comma 2 7 4 4" xfId="1191"/>
    <cellStyle name="Comma 2 7 4 4 2" xfId="3865"/>
    <cellStyle name="Comma 2 7 4 4 2 2" xfId="18490"/>
    <cellStyle name="Comma 2 7 4 4 2 3" xfId="13188"/>
    <cellStyle name="Comma 2 7 4 4 3" xfId="7702"/>
    <cellStyle name="Comma 2 7 4 4 3 2" xfId="15860"/>
    <cellStyle name="Comma 2 7 4 4 4" xfId="10531"/>
    <cellStyle name="Comma 2 7 4 5" xfId="3861"/>
    <cellStyle name="Comma 2 7 4 5 2" xfId="18486"/>
    <cellStyle name="Comma 2 7 4 5 3" xfId="13184"/>
    <cellStyle name="Comma 2 7 4 6" xfId="7698"/>
    <cellStyle name="Comma 2 7 4 6 2" xfId="15856"/>
    <cellStyle name="Comma 2 7 4 7" xfId="10527"/>
    <cellStyle name="Comma 2 7 5" xfId="1192"/>
    <cellStyle name="Comma 2 7 5 2" xfId="1193"/>
    <cellStyle name="Comma 2 7 5 2 2" xfId="1194"/>
    <cellStyle name="Comma 2 7 5 2 2 2" xfId="3868"/>
    <cellStyle name="Comma 2 7 5 2 2 2 2" xfId="18493"/>
    <cellStyle name="Comma 2 7 5 2 2 2 3" xfId="13191"/>
    <cellStyle name="Comma 2 7 5 2 2 3" xfId="7705"/>
    <cellStyle name="Comma 2 7 5 2 2 3 2" xfId="15863"/>
    <cellStyle name="Comma 2 7 5 2 2 4" xfId="10534"/>
    <cellStyle name="Comma 2 7 5 2 3" xfId="3867"/>
    <cellStyle name="Comma 2 7 5 2 3 2" xfId="18492"/>
    <cellStyle name="Comma 2 7 5 2 3 3" xfId="13190"/>
    <cellStyle name="Comma 2 7 5 2 4" xfId="7704"/>
    <cellStyle name="Comma 2 7 5 2 4 2" xfId="15862"/>
    <cellStyle name="Comma 2 7 5 2 5" xfId="10533"/>
    <cellStyle name="Comma 2 7 5 3" xfId="1195"/>
    <cellStyle name="Comma 2 7 5 3 2" xfId="3869"/>
    <cellStyle name="Comma 2 7 5 3 2 2" xfId="18494"/>
    <cellStyle name="Comma 2 7 5 3 2 3" xfId="13192"/>
    <cellStyle name="Comma 2 7 5 3 3" xfId="7706"/>
    <cellStyle name="Comma 2 7 5 3 3 2" xfId="15864"/>
    <cellStyle name="Comma 2 7 5 3 4" xfId="10535"/>
    <cellStyle name="Comma 2 7 5 4" xfId="1196"/>
    <cellStyle name="Comma 2 7 5 4 2" xfId="3870"/>
    <cellStyle name="Comma 2 7 5 4 2 2" xfId="18495"/>
    <cellStyle name="Comma 2 7 5 4 2 3" xfId="13193"/>
    <cellStyle name="Comma 2 7 5 4 3" xfId="7707"/>
    <cellStyle name="Comma 2 7 5 4 3 2" xfId="15865"/>
    <cellStyle name="Comma 2 7 5 4 4" xfId="10536"/>
    <cellStyle name="Comma 2 7 5 5" xfId="3866"/>
    <cellStyle name="Comma 2 7 5 5 2" xfId="18491"/>
    <cellStyle name="Comma 2 7 5 5 3" xfId="13189"/>
    <cellStyle name="Comma 2 7 5 6" xfId="7703"/>
    <cellStyle name="Comma 2 7 5 6 2" xfId="15861"/>
    <cellStyle name="Comma 2 7 5 7" xfId="10532"/>
    <cellStyle name="Comma 2 7 6" xfId="1197"/>
    <cellStyle name="Comma 2 7 6 2" xfId="1198"/>
    <cellStyle name="Comma 2 7 6 2 2" xfId="1199"/>
    <cellStyle name="Comma 2 7 6 2 2 2" xfId="3873"/>
    <cellStyle name="Comma 2 7 6 2 2 2 2" xfId="18498"/>
    <cellStyle name="Comma 2 7 6 2 2 2 3" xfId="13196"/>
    <cellStyle name="Comma 2 7 6 2 2 3" xfId="7710"/>
    <cellStyle name="Comma 2 7 6 2 2 3 2" xfId="15868"/>
    <cellStyle name="Comma 2 7 6 2 2 4" xfId="10539"/>
    <cellStyle name="Comma 2 7 6 2 3" xfId="3872"/>
    <cellStyle name="Comma 2 7 6 2 3 2" xfId="18497"/>
    <cellStyle name="Comma 2 7 6 2 3 3" xfId="13195"/>
    <cellStyle name="Comma 2 7 6 2 4" xfId="7709"/>
    <cellStyle name="Comma 2 7 6 2 4 2" xfId="15867"/>
    <cellStyle name="Comma 2 7 6 2 5" xfId="10538"/>
    <cellStyle name="Comma 2 7 6 3" xfId="1200"/>
    <cellStyle name="Comma 2 7 6 3 2" xfId="3874"/>
    <cellStyle name="Comma 2 7 6 3 2 2" xfId="18499"/>
    <cellStyle name="Comma 2 7 6 3 2 3" xfId="13197"/>
    <cellStyle name="Comma 2 7 6 3 3" xfId="7711"/>
    <cellStyle name="Comma 2 7 6 3 3 2" xfId="15869"/>
    <cellStyle name="Comma 2 7 6 3 4" xfId="10540"/>
    <cellStyle name="Comma 2 7 6 4" xfId="1201"/>
    <cellStyle name="Comma 2 7 6 4 2" xfId="3875"/>
    <cellStyle name="Comma 2 7 6 4 2 2" xfId="18500"/>
    <cellStyle name="Comma 2 7 6 4 2 3" xfId="13198"/>
    <cellStyle name="Comma 2 7 6 4 3" xfId="7712"/>
    <cellStyle name="Comma 2 7 6 4 3 2" xfId="15870"/>
    <cellStyle name="Comma 2 7 6 4 4" xfId="10541"/>
    <cellStyle name="Comma 2 7 6 5" xfId="3871"/>
    <cellStyle name="Comma 2 7 6 5 2" xfId="18496"/>
    <cellStyle name="Comma 2 7 6 5 3" xfId="13194"/>
    <cellStyle name="Comma 2 7 6 6" xfId="7708"/>
    <cellStyle name="Comma 2 7 6 6 2" xfId="15866"/>
    <cellStyle name="Comma 2 7 6 7" xfId="10537"/>
    <cellStyle name="Comma 2 7 7" xfId="1202"/>
    <cellStyle name="Comma 2 7 7 2" xfId="1203"/>
    <cellStyle name="Comma 2 7 7 2 2" xfId="3877"/>
    <cellStyle name="Comma 2 7 7 2 2 2" xfId="18502"/>
    <cellStyle name="Comma 2 7 7 2 2 3" xfId="13200"/>
    <cellStyle name="Comma 2 7 7 2 3" xfId="7714"/>
    <cellStyle name="Comma 2 7 7 2 3 2" xfId="15872"/>
    <cellStyle name="Comma 2 7 7 2 4" xfId="10543"/>
    <cellStyle name="Comma 2 7 7 3" xfId="1204"/>
    <cellStyle name="Comma 2 7 7 3 2" xfId="3878"/>
    <cellStyle name="Comma 2 7 7 3 2 2" xfId="18503"/>
    <cellStyle name="Comma 2 7 7 3 2 3" xfId="13201"/>
    <cellStyle name="Comma 2 7 7 3 3" xfId="7715"/>
    <cellStyle name="Comma 2 7 7 3 3 2" xfId="15873"/>
    <cellStyle name="Comma 2 7 7 3 4" xfId="10544"/>
    <cellStyle name="Comma 2 7 7 4" xfId="3876"/>
    <cellStyle name="Comma 2 7 7 4 2" xfId="18501"/>
    <cellStyle name="Comma 2 7 7 4 3" xfId="13199"/>
    <cellStyle name="Comma 2 7 7 5" xfId="7713"/>
    <cellStyle name="Comma 2 7 7 5 2" xfId="15871"/>
    <cellStyle name="Comma 2 7 7 6" xfId="10542"/>
    <cellStyle name="Comma 2 7 8" xfId="1205"/>
    <cellStyle name="Comma 2 7 8 2" xfId="1206"/>
    <cellStyle name="Comma 2 7 8 2 2" xfId="3880"/>
    <cellStyle name="Comma 2 7 8 2 2 2" xfId="18505"/>
    <cellStyle name="Comma 2 7 8 2 2 3" xfId="13203"/>
    <cellStyle name="Comma 2 7 8 2 3" xfId="7717"/>
    <cellStyle name="Comma 2 7 8 2 3 2" xfId="15875"/>
    <cellStyle name="Comma 2 7 8 2 4" xfId="10546"/>
    <cellStyle name="Comma 2 7 8 3" xfId="3879"/>
    <cellStyle name="Comma 2 7 8 3 2" xfId="18504"/>
    <cellStyle name="Comma 2 7 8 3 3" xfId="13202"/>
    <cellStyle name="Comma 2 7 8 4" xfId="7716"/>
    <cellStyle name="Comma 2 7 8 4 2" xfId="15874"/>
    <cellStyle name="Comma 2 7 8 5" xfId="10545"/>
    <cellStyle name="Comma 2 7 9" xfId="1207"/>
    <cellStyle name="Comma 2 7 9 2" xfId="3881"/>
    <cellStyle name="Comma 2 7 9 2 2" xfId="18506"/>
    <cellStyle name="Comma 2 7 9 2 3" xfId="13204"/>
    <cellStyle name="Comma 2 7 9 3" xfId="7718"/>
    <cellStyle name="Comma 2 7 9 3 2" xfId="15876"/>
    <cellStyle name="Comma 2 7 9 4" xfId="10547"/>
    <cellStyle name="Comma 2 8" xfId="1208"/>
    <cellStyle name="Comma 2 8 10" xfId="1209"/>
    <cellStyle name="Comma 2 8 10 2" xfId="3883"/>
    <cellStyle name="Comma 2 8 10 2 2" xfId="18508"/>
    <cellStyle name="Comma 2 8 10 2 3" xfId="13206"/>
    <cellStyle name="Comma 2 8 10 3" xfId="7720"/>
    <cellStyle name="Comma 2 8 10 3 2" xfId="15878"/>
    <cellStyle name="Comma 2 8 10 4" xfId="10549"/>
    <cellStyle name="Comma 2 8 11" xfId="3882"/>
    <cellStyle name="Comma 2 8 11 2" xfId="18507"/>
    <cellStyle name="Comma 2 8 11 3" xfId="13205"/>
    <cellStyle name="Comma 2 8 12" xfId="7719"/>
    <cellStyle name="Comma 2 8 12 2" xfId="15877"/>
    <cellStyle name="Comma 2 8 13" xfId="10548"/>
    <cellStyle name="Comma 2 8 2" xfId="1210"/>
    <cellStyle name="Comma 2 8 2 10" xfId="3884"/>
    <cellStyle name="Comma 2 8 2 10 2" xfId="18509"/>
    <cellStyle name="Comma 2 8 2 10 3" xfId="13207"/>
    <cellStyle name="Comma 2 8 2 11" xfId="7721"/>
    <cellStyle name="Comma 2 8 2 11 2" xfId="15879"/>
    <cellStyle name="Comma 2 8 2 12" xfId="10550"/>
    <cellStyle name="Comma 2 8 2 2" xfId="1211"/>
    <cellStyle name="Comma 2 8 2 2 2" xfId="1212"/>
    <cellStyle name="Comma 2 8 2 2 2 2" xfId="1213"/>
    <cellStyle name="Comma 2 8 2 2 2 2 2" xfId="3887"/>
    <cellStyle name="Comma 2 8 2 2 2 2 2 2" xfId="18512"/>
    <cellStyle name="Comma 2 8 2 2 2 2 2 3" xfId="13210"/>
    <cellStyle name="Comma 2 8 2 2 2 2 3" xfId="7724"/>
    <cellStyle name="Comma 2 8 2 2 2 2 3 2" xfId="15882"/>
    <cellStyle name="Comma 2 8 2 2 2 2 4" xfId="10553"/>
    <cellStyle name="Comma 2 8 2 2 2 3" xfId="3886"/>
    <cellStyle name="Comma 2 8 2 2 2 3 2" xfId="18511"/>
    <cellStyle name="Comma 2 8 2 2 2 3 3" xfId="13209"/>
    <cellStyle name="Comma 2 8 2 2 2 4" xfId="7723"/>
    <cellStyle name="Comma 2 8 2 2 2 4 2" xfId="15881"/>
    <cellStyle name="Comma 2 8 2 2 2 5" xfId="10552"/>
    <cellStyle name="Comma 2 8 2 2 3" xfId="1214"/>
    <cellStyle name="Comma 2 8 2 2 3 2" xfId="3888"/>
    <cellStyle name="Comma 2 8 2 2 3 2 2" xfId="18513"/>
    <cellStyle name="Comma 2 8 2 2 3 2 3" xfId="13211"/>
    <cellStyle name="Comma 2 8 2 2 3 3" xfId="7725"/>
    <cellStyle name="Comma 2 8 2 2 3 3 2" xfId="15883"/>
    <cellStyle name="Comma 2 8 2 2 3 4" xfId="10554"/>
    <cellStyle name="Comma 2 8 2 2 4" xfId="1215"/>
    <cellStyle name="Comma 2 8 2 2 4 2" xfId="3889"/>
    <cellStyle name="Comma 2 8 2 2 4 2 2" xfId="18514"/>
    <cellStyle name="Comma 2 8 2 2 4 2 3" xfId="13212"/>
    <cellStyle name="Comma 2 8 2 2 4 3" xfId="7726"/>
    <cellStyle name="Comma 2 8 2 2 4 3 2" xfId="15884"/>
    <cellStyle name="Comma 2 8 2 2 4 4" xfId="10555"/>
    <cellStyle name="Comma 2 8 2 2 5" xfId="3885"/>
    <cellStyle name="Comma 2 8 2 2 5 2" xfId="18510"/>
    <cellStyle name="Comma 2 8 2 2 5 3" xfId="13208"/>
    <cellStyle name="Comma 2 8 2 2 6" xfId="7722"/>
    <cellStyle name="Comma 2 8 2 2 6 2" xfId="15880"/>
    <cellStyle name="Comma 2 8 2 2 7" xfId="10551"/>
    <cellStyle name="Comma 2 8 2 3" xfId="1216"/>
    <cellStyle name="Comma 2 8 2 3 2" xfId="1217"/>
    <cellStyle name="Comma 2 8 2 3 2 2" xfId="1218"/>
    <cellStyle name="Comma 2 8 2 3 2 2 2" xfId="3892"/>
    <cellStyle name="Comma 2 8 2 3 2 2 2 2" xfId="18517"/>
    <cellStyle name="Comma 2 8 2 3 2 2 2 3" xfId="13215"/>
    <cellStyle name="Comma 2 8 2 3 2 2 3" xfId="7729"/>
    <cellStyle name="Comma 2 8 2 3 2 2 3 2" xfId="15887"/>
    <cellStyle name="Comma 2 8 2 3 2 2 4" xfId="10558"/>
    <cellStyle name="Comma 2 8 2 3 2 3" xfId="3891"/>
    <cellStyle name="Comma 2 8 2 3 2 3 2" xfId="18516"/>
    <cellStyle name="Comma 2 8 2 3 2 3 3" xfId="13214"/>
    <cellStyle name="Comma 2 8 2 3 2 4" xfId="7728"/>
    <cellStyle name="Comma 2 8 2 3 2 4 2" xfId="15886"/>
    <cellStyle name="Comma 2 8 2 3 2 5" xfId="10557"/>
    <cellStyle name="Comma 2 8 2 3 3" xfId="1219"/>
    <cellStyle name="Comma 2 8 2 3 3 2" xfId="3893"/>
    <cellStyle name="Comma 2 8 2 3 3 2 2" xfId="18518"/>
    <cellStyle name="Comma 2 8 2 3 3 2 3" xfId="13216"/>
    <cellStyle name="Comma 2 8 2 3 3 3" xfId="7730"/>
    <cellStyle name="Comma 2 8 2 3 3 3 2" xfId="15888"/>
    <cellStyle name="Comma 2 8 2 3 3 4" xfId="10559"/>
    <cellStyle name="Comma 2 8 2 3 4" xfId="1220"/>
    <cellStyle name="Comma 2 8 2 3 4 2" xfId="3894"/>
    <cellStyle name="Comma 2 8 2 3 4 2 2" xfId="18519"/>
    <cellStyle name="Comma 2 8 2 3 4 2 3" xfId="13217"/>
    <cellStyle name="Comma 2 8 2 3 4 3" xfId="7731"/>
    <cellStyle name="Comma 2 8 2 3 4 3 2" xfId="15889"/>
    <cellStyle name="Comma 2 8 2 3 4 4" xfId="10560"/>
    <cellStyle name="Comma 2 8 2 3 5" xfId="3890"/>
    <cellStyle name="Comma 2 8 2 3 5 2" xfId="18515"/>
    <cellStyle name="Comma 2 8 2 3 5 3" xfId="13213"/>
    <cellStyle name="Comma 2 8 2 3 6" xfId="7727"/>
    <cellStyle name="Comma 2 8 2 3 6 2" xfId="15885"/>
    <cellStyle name="Comma 2 8 2 3 7" xfId="10556"/>
    <cellStyle name="Comma 2 8 2 4" xfId="1221"/>
    <cellStyle name="Comma 2 8 2 4 2" xfId="1222"/>
    <cellStyle name="Comma 2 8 2 4 2 2" xfId="1223"/>
    <cellStyle name="Comma 2 8 2 4 2 2 2" xfId="3897"/>
    <cellStyle name="Comma 2 8 2 4 2 2 2 2" xfId="18522"/>
    <cellStyle name="Comma 2 8 2 4 2 2 2 3" xfId="13220"/>
    <cellStyle name="Comma 2 8 2 4 2 2 3" xfId="7734"/>
    <cellStyle name="Comma 2 8 2 4 2 2 3 2" xfId="15892"/>
    <cellStyle name="Comma 2 8 2 4 2 2 4" xfId="10563"/>
    <cellStyle name="Comma 2 8 2 4 2 3" xfId="3896"/>
    <cellStyle name="Comma 2 8 2 4 2 3 2" xfId="18521"/>
    <cellStyle name="Comma 2 8 2 4 2 3 3" xfId="13219"/>
    <cellStyle name="Comma 2 8 2 4 2 4" xfId="7733"/>
    <cellStyle name="Comma 2 8 2 4 2 4 2" xfId="15891"/>
    <cellStyle name="Comma 2 8 2 4 2 5" xfId="10562"/>
    <cellStyle name="Comma 2 8 2 4 3" xfId="1224"/>
    <cellStyle name="Comma 2 8 2 4 3 2" xfId="3898"/>
    <cellStyle name="Comma 2 8 2 4 3 2 2" xfId="18523"/>
    <cellStyle name="Comma 2 8 2 4 3 2 3" xfId="13221"/>
    <cellStyle name="Comma 2 8 2 4 3 3" xfId="7735"/>
    <cellStyle name="Comma 2 8 2 4 3 3 2" xfId="15893"/>
    <cellStyle name="Comma 2 8 2 4 3 4" xfId="10564"/>
    <cellStyle name="Comma 2 8 2 4 4" xfId="1225"/>
    <cellStyle name="Comma 2 8 2 4 4 2" xfId="3899"/>
    <cellStyle name="Comma 2 8 2 4 4 2 2" xfId="18524"/>
    <cellStyle name="Comma 2 8 2 4 4 2 3" xfId="13222"/>
    <cellStyle name="Comma 2 8 2 4 4 3" xfId="7736"/>
    <cellStyle name="Comma 2 8 2 4 4 3 2" xfId="15894"/>
    <cellStyle name="Comma 2 8 2 4 4 4" xfId="10565"/>
    <cellStyle name="Comma 2 8 2 4 5" xfId="3895"/>
    <cellStyle name="Comma 2 8 2 4 5 2" xfId="18520"/>
    <cellStyle name="Comma 2 8 2 4 5 3" xfId="13218"/>
    <cellStyle name="Comma 2 8 2 4 6" xfId="7732"/>
    <cellStyle name="Comma 2 8 2 4 6 2" xfId="15890"/>
    <cellStyle name="Comma 2 8 2 4 7" xfId="10561"/>
    <cellStyle name="Comma 2 8 2 5" xfId="1226"/>
    <cellStyle name="Comma 2 8 2 5 2" xfId="1227"/>
    <cellStyle name="Comma 2 8 2 5 2 2" xfId="1228"/>
    <cellStyle name="Comma 2 8 2 5 2 2 2" xfId="3902"/>
    <cellStyle name="Comma 2 8 2 5 2 2 2 2" xfId="18527"/>
    <cellStyle name="Comma 2 8 2 5 2 2 2 3" xfId="13225"/>
    <cellStyle name="Comma 2 8 2 5 2 2 3" xfId="7739"/>
    <cellStyle name="Comma 2 8 2 5 2 2 3 2" xfId="15897"/>
    <cellStyle name="Comma 2 8 2 5 2 2 4" xfId="10568"/>
    <cellStyle name="Comma 2 8 2 5 2 3" xfId="3901"/>
    <cellStyle name="Comma 2 8 2 5 2 3 2" xfId="18526"/>
    <cellStyle name="Comma 2 8 2 5 2 3 3" xfId="13224"/>
    <cellStyle name="Comma 2 8 2 5 2 4" xfId="7738"/>
    <cellStyle name="Comma 2 8 2 5 2 4 2" xfId="15896"/>
    <cellStyle name="Comma 2 8 2 5 2 5" xfId="10567"/>
    <cellStyle name="Comma 2 8 2 5 3" xfId="1229"/>
    <cellStyle name="Comma 2 8 2 5 3 2" xfId="3903"/>
    <cellStyle name="Comma 2 8 2 5 3 2 2" xfId="18528"/>
    <cellStyle name="Comma 2 8 2 5 3 2 3" xfId="13226"/>
    <cellStyle name="Comma 2 8 2 5 3 3" xfId="7740"/>
    <cellStyle name="Comma 2 8 2 5 3 3 2" xfId="15898"/>
    <cellStyle name="Comma 2 8 2 5 3 4" xfId="10569"/>
    <cellStyle name="Comma 2 8 2 5 4" xfId="1230"/>
    <cellStyle name="Comma 2 8 2 5 4 2" xfId="3904"/>
    <cellStyle name="Comma 2 8 2 5 4 2 2" xfId="18529"/>
    <cellStyle name="Comma 2 8 2 5 4 2 3" xfId="13227"/>
    <cellStyle name="Comma 2 8 2 5 4 3" xfId="7741"/>
    <cellStyle name="Comma 2 8 2 5 4 3 2" xfId="15899"/>
    <cellStyle name="Comma 2 8 2 5 4 4" xfId="10570"/>
    <cellStyle name="Comma 2 8 2 5 5" xfId="3900"/>
    <cellStyle name="Comma 2 8 2 5 5 2" xfId="18525"/>
    <cellStyle name="Comma 2 8 2 5 5 3" xfId="13223"/>
    <cellStyle name="Comma 2 8 2 5 6" xfId="7737"/>
    <cellStyle name="Comma 2 8 2 5 6 2" xfId="15895"/>
    <cellStyle name="Comma 2 8 2 5 7" xfId="10566"/>
    <cellStyle name="Comma 2 8 2 6" xfId="1231"/>
    <cellStyle name="Comma 2 8 2 6 2" xfId="1232"/>
    <cellStyle name="Comma 2 8 2 6 2 2" xfId="3906"/>
    <cellStyle name="Comma 2 8 2 6 2 2 2" xfId="18531"/>
    <cellStyle name="Comma 2 8 2 6 2 2 3" xfId="13229"/>
    <cellStyle name="Comma 2 8 2 6 2 3" xfId="7743"/>
    <cellStyle name="Comma 2 8 2 6 2 3 2" xfId="15901"/>
    <cellStyle name="Comma 2 8 2 6 2 4" xfId="10572"/>
    <cellStyle name="Comma 2 8 2 6 3" xfId="1233"/>
    <cellStyle name="Comma 2 8 2 6 3 2" xfId="3907"/>
    <cellStyle name="Comma 2 8 2 6 3 2 2" xfId="18532"/>
    <cellStyle name="Comma 2 8 2 6 3 2 3" xfId="13230"/>
    <cellStyle name="Comma 2 8 2 6 3 3" xfId="7744"/>
    <cellStyle name="Comma 2 8 2 6 3 3 2" xfId="15902"/>
    <cellStyle name="Comma 2 8 2 6 3 4" xfId="10573"/>
    <cellStyle name="Comma 2 8 2 6 4" xfId="3905"/>
    <cellStyle name="Comma 2 8 2 6 4 2" xfId="18530"/>
    <cellStyle name="Comma 2 8 2 6 4 3" xfId="13228"/>
    <cellStyle name="Comma 2 8 2 6 5" xfId="7742"/>
    <cellStyle name="Comma 2 8 2 6 5 2" xfId="15900"/>
    <cellStyle name="Comma 2 8 2 6 6" xfId="10571"/>
    <cellStyle name="Comma 2 8 2 7" xfId="1234"/>
    <cellStyle name="Comma 2 8 2 7 2" xfId="1235"/>
    <cellStyle name="Comma 2 8 2 7 2 2" xfId="3909"/>
    <cellStyle name="Comma 2 8 2 7 2 2 2" xfId="18534"/>
    <cellStyle name="Comma 2 8 2 7 2 2 3" xfId="13232"/>
    <cellStyle name="Comma 2 8 2 7 2 3" xfId="7746"/>
    <cellStyle name="Comma 2 8 2 7 2 3 2" xfId="15904"/>
    <cellStyle name="Comma 2 8 2 7 2 4" xfId="10575"/>
    <cellStyle name="Comma 2 8 2 7 3" xfId="3908"/>
    <cellStyle name="Comma 2 8 2 7 3 2" xfId="18533"/>
    <cellStyle name="Comma 2 8 2 7 3 3" xfId="13231"/>
    <cellStyle name="Comma 2 8 2 7 4" xfId="7745"/>
    <cellStyle name="Comma 2 8 2 7 4 2" xfId="15903"/>
    <cellStyle name="Comma 2 8 2 7 5" xfId="10574"/>
    <cellStyle name="Comma 2 8 2 8" xfId="1236"/>
    <cellStyle name="Comma 2 8 2 8 2" xfId="3910"/>
    <cellStyle name="Comma 2 8 2 8 2 2" xfId="18535"/>
    <cellStyle name="Comma 2 8 2 8 2 3" xfId="13233"/>
    <cellStyle name="Comma 2 8 2 8 3" xfId="7747"/>
    <cellStyle name="Comma 2 8 2 8 3 2" xfId="15905"/>
    <cellStyle name="Comma 2 8 2 8 4" xfId="10576"/>
    <cellStyle name="Comma 2 8 2 9" xfId="1237"/>
    <cellStyle name="Comma 2 8 2 9 2" xfId="3911"/>
    <cellStyle name="Comma 2 8 2 9 2 2" xfId="18536"/>
    <cellStyle name="Comma 2 8 2 9 2 3" xfId="13234"/>
    <cellStyle name="Comma 2 8 2 9 3" xfId="7748"/>
    <cellStyle name="Comma 2 8 2 9 3 2" xfId="15906"/>
    <cellStyle name="Comma 2 8 2 9 4" xfId="10577"/>
    <cellStyle name="Comma 2 8 3" xfId="1238"/>
    <cellStyle name="Comma 2 8 3 2" xfId="1239"/>
    <cellStyle name="Comma 2 8 3 2 2" xfId="1240"/>
    <cellStyle name="Comma 2 8 3 2 2 2" xfId="3914"/>
    <cellStyle name="Comma 2 8 3 2 2 2 2" xfId="18539"/>
    <cellStyle name="Comma 2 8 3 2 2 2 3" xfId="13237"/>
    <cellStyle name="Comma 2 8 3 2 2 3" xfId="7751"/>
    <cellStyle name="Comma 2 8 3 2 2 3 2" xfId="15909"/>
    <cellStyle name="Comma 2 8 3 2 2 4" xfId="10580"/>
    <cellStyle name="Comma 2 8 3 2 3" xfId="3913"/>
    <cellStyle name="Comma 2 8 3 2 3 2" xfId="18538"/>
    <cellStyle name="Comma 2 8 3 2 3 3" xfId="13236"/>
    <cellStyle name="Comma 2 8 3 2 4" xfId="7750"/>
    <cellStyle name="Comma 2 8 3 2 4 2" xfId="15908"/>
    <cellStyle name="Comma 2 8 3 2 5" xfId="10579"/>
    <cellStyle name="Comma 2 8 3 3" xfId="1241"/>
    <cellStyle name="Comma 2 8 3 3 2" xfId="3915"/>
    <cellStyle name="Comma 2 8 3 3 2 2" xfId="18540"/>
    <cellStyle name="Comma 2 8 3 3 2 3" xfId="13238"/>
    <cellStyle name="Comma 2 8 3 3 3" xfId="7752"/>
    <cellStyle name="Comma 2 8 3 3 3 2" xfId="15910"/>
    <cellStyle name="Comma 2 8 3 3 4" xfId="10581"/>
    <cellStyle name="Comma 2 8 3 4" xfId="1242"/>
    <cellStyle name="Comma 2 8 3 4 2" xfId="3916"/>
    <cellStyle name="Comma 2 8 3 4 2 2" xfId="18541"/>
    <cellStyle name="Comma 2 8 3 4 2 3" xfId="13239"/>
    <cellStyle name="Comma 2 8 3 4 3" xfId="7753"/>
    <cellStyle name="Comma 2 8 3 4 3 2" xfId="15911"/>
    <cellStyle name="Comma 2 8 3 4 4" xfId="10582"/>
    <cellStyle name="Comma 2 8 3 5" xfId="3912"/>
    <cellStyle name="Comma 2 8 3 5 2" xfId="18537"/>
    <cellStyle name="Comma 2 8 3 5 3" xfId="13235"/>
    <cellStyle name="Comma 2 8 3 6" xfId="7749"/>
    <cellStyle name="Comma 2 8 3 6 2" xfId="15907"/>
    <cellStyle name="Comma 2 8 3 7" xfId="10578"/>
    <cellStyle name="Comma 2 8 4" xfId="1243"/>
    <cellStyle name="Comma 2 8 4 2" xfId="1244"/>
    <cellStyle name="Comma 2 8 4 2 2" xfId="1245"/>
    <cellStyle name="Comma 2 8 4 2 2 2" xfId="3919"/>
    <cellStyle name="Comma 2 8 4 2 2 2 2" xfId="18544"/>
    <cellStyle name="Comma 2 8 4 2 2 2 3" xfId="13242"/>
    <cellStyle name="Comma 2 8 4 2 2 3" xfId="7756"/>
    <cellStyle name="Comma 2 8 4 2 2 3 2" xfId="15914"/>
    <cellStyle name="Comma 2 8 4 2 2 4" xfId="10585"/>
    <cellStyle name="Comma 2 8 4 2 3" xfId="3918"/>
    <cellStyle name="Comma 2 8 4 2 3 2" xfId="18543"/>
    <cellStyle name="Comma 2 8 4 2 3 3" xfId="13241"/>
    <cellStyle name="Comma 2 8 4 2 4" xfId="7755"/>
    <cellStyle name="Comma 2 8 4 2 4 2" xfId="15913"/>
    <cellStyle name="Comma 2 8 4 2 5" xfId="10584"/>
    <cellStyle name="Comma 2 8 4 3" xfId="1246"/>
    <cellStyle name="Comma 2 8 4 3 2" xfId="3920"/>
    <cellStyle name="Comma 2 8 4 3 2 2" xfId="18545"/>
    <cellStyle name="Comma 2 8 4 3 2 3" xfId="13243"/>
    <cellStyle name="Comma 2 8 4 3 3" xfId="7757"/>
    <cellStyle name="Comma 2 8 4 3 3 2" xfId="15915"/>
    <cellStyle name="Comma 2 8 4 3 4" xfId="10586"/>
    <cellStyle name="Comma 2 8 4 4" xfId="1247"/>
    <cellStyle name="Comma 2 8 4 4 2" xfId="3921"/>
    <cellStyle name="Comma 2 8 4 4 2 2" xfId="18546"/>
    <cellStyle name="Comma 2 8 4 4 2 3" xfId="13244"/>
    <cellStyle name="Comma 2 8 4 4 3" xfId="7758"/>
    <cellStyle name="Comma 2 8 4 4 3 2" xfId="15916"/>
    <cellStyle name="Comma 2 8 4 4 4" xfId="10587"/>
    <cellStyle name="Comma 2 8 4 5" xfId="3917"/>
    <cellStyle name="Comma 2 8 4 5 2" xfId="18542"/>
    <cellStyle name="Comma 2 8 4 5 3" xfId="13240"/>
    <cellStyle name="Comma 2 8 4 6" xfId="7754"/>
    <cellStyle name="Comma 2 8 4 6 2" xfId="15912"/>
    <cellStyle name="Comma 2 8 4 7" xfId="10583"/>
    <cellStyle name="Comma 2 8 5" xfId="1248"/>
    <cellStyle name="Comma 2 8 5 2" xfId="1249"/>
    <cellStyle name="Comma 2 8 5 2 2" xfId="1250"/>
    <cellStyle name="Comma 2 8 5 2 2 2" xfId="3924"/>
    <cellStyle name="Comma 2 8 5 2 2 2 2" xfId="18549"/>
    <cellStyle name="Comma 2 8 5 2 2 2 3" xfId="13247"/>
    <cellStyle name="Comma 2 8 5 2 2 3" xfId="7761"/>
    <cellStyle name="Comma 2 8 5 2 2 3 2" xfId="15919"/>
    <cellStyle name="Comma 2 8 5 2 2 4" xfId="10590"/>
    <cellStyle name="Comma 2 8 5 2 3" xfId="3923"/>
    <cellStyle name="Comma 2 8 5 2 3 2" xfId="18548"/>
    <cellStyle name="Comma 2 8 5 2 3 3" xfId="13246"/>
    <cellStyle name="Comma 2 8 5 2 4" xfId="7760"/>
    <cellStyle name="Comma 2 8 5 2 4 2" xfId="15918"/>
    <cellStyle name="Comma 2 8 5 2 5" xfId="10589"/>
    <cellStyle name="Comma 2 8 5 3" xfId="1251"/>
    <cellStyle name="Comma 2 8 5 3 2" xfId="3925"/>
    <cellStyle name="Comma 2 8 5 3 2 2" xfId="18550"/>
    <cellStyle name="Comma 2 8 5 3 2 3" xfId="13248"/>
    <cellStyle name="Comma 2 8 5 3 3" xfId="7762"/>
    <cellStyle name="Comma 2 8 5 3 3 2" xfId="15920"/>
    <cellStyle name="Comma 2 8 5 3 4" xfId="10591"/>
    <cellStyle name="Comma 2 8 5 4" xfId="1252"/>
    <cellStyle name="Comma 2 8 5 4 2" xfId="3926"/>
    <cellStyle name="Comma 2 8 5 4 2 2" xfId="18551"/>
    <cellStyle name="Comma 2 8 5 4 2 3" xfId="13249"/>
    <cellStyle name="Comma 2 8 5 4 3" xfId="7763"/>
    <cellStyle name="Comma 2 8 5 4 3 2" xfId="15921"/>
    <cellStyle name="Comma 2 8 5 4 4" xfId="10592"/>
    <cellStyle name="Comma 2 8 5 5" xfId="3922"/>
    <cellStyle name="Comma 2 8 5 5 2" xfId="18547"/>
    <cellStyle name="Comma 2 8 5 5 3" xfId="13245"/>
    <cellStyle name="Comma 2 8 5 6" xfId="7759"/>
    <cellStyle name="Comma 2 8 5 6 2" xfId="15917"/>
    <cellStyle name="Comma 2 8 5 7" xfId="10588"/>
    <cellStyle name="Comma 2 8 6" xfId="1253"/>
    <cellStyle name="Comma 2 8 6 2" xfId="1254"/>
    <cellStyle name="Comma 2 8 6 2 2" xfId="1255"/>
    <cellStyle name="Comma 2 8 6 2 2 2" xfId="3929"/>
    <cellStyle name="Comma 2 8 6 2 2 2 2" xfId="18554"/>
    <cellStyle name="Comma 2 8 6 2 2 2 3" xfId="13252"/>
    <cellStyle name="Comma 2 8 6 2 2 3" xfId="7766"/>
    <cellStyle name="Comma 2 8 6 2 2 3 2" xfId="15924"/>
    <cellStyle name="Comma 2 8 6 2 2 4" xfId="10595"/>
    <cellStyle name="Comma 2 8 6 2 3" xfId="3928"/>
    <cellStyle name="Comma 2 8 6 2 3 2" xfId="18553"/>
    <cellStyle name="Comma 2 8 6 2 3 3" xfId="13251"/>
    <cellStyle name="Comma 2 8 6 2 4" xfId="7765"/>
    <cellStyle name="Comma 2 8 6 2 4 2" xfId="15923"/>
    <cellStyle name="Comma 2 8 6 2 5" xfId="10594"/>
    <cellStyle name="Comma 2 8 6 3" xfId="1256"/>
    <cellStyle name="Comma 2 8 6 3 2" xfId="3930"/>
    <cellStyle name="Comma 2 8 6 3 2 2" xfId="18555"/>
    <cellStyle name="Comma 2 8 6 3 2 3" xfId="13253"/>
    <cellStyle name="Comma 2 8 6 3 3" xfId="7767"/>
    <cellStyle name="Comma 2 8 6 3 3 2" xfId="15925"/>
    <cellStyle name="Comma 2 8 6 3 4" xfId="10596"/>
    <cellStyle name="Comma 2 8 6 4" xfId="1257"/>
    <cellStyle name="Comma 2 8 6 4 2" xfId="3931"/>
    <cellStyle name="Comma 2 8 6 4 2 2" xfId="18556"/>
    <cellStyle name="Comma 2 8 6 4 2 3" xfId="13254"/>
    <cellStyle name="Comma 2 8 6 4 3" xfId="7768"/>
    <cellStyle name="Comma 2 8 6 4 3 2" xfId="15926"/>
    <cellStyle name="Comma 2 8 6 4 4" xfId="10597"/>
    <cellStyle name="Comma 2 8 6 5" xfId="3927"/>
    <cellStyle name="Comma 2 8 6 5 2" xfId="18552"/>
    <cellStyle name="Comma 2 8 6 5 3" xfId="13250"/>
    <cellStyle name="Comma 2 8 6 6" xfId="7764"/>
    <cellStyle name="Comma 2 8 6 6 2" xfId="15922"/>
    <cellStyle name="Comma 2 8 6 7" xfId="10593"/>
    <cellStyle name="Comma 2 8 7" xfId="1258"/>
    <cellStyle name="Comma 2 8 7 2" xfId="1259"/>
    <cellStyle name="Comma 2 8 7 2 2" xfId="3933"/>
    <cellStyle name="Comma 2 8 7 2 2 2" xfId="18558"/>
    <cellStyle name="Comma 2 8 7 2 2 3" xfId="13256"/>
    <cellStyle name="Comma 2 8 7 2 3" xfId="7770"/>
    <cellStyle name="Comma 2 8 7 2 3 2" xfId="15928"/>
    <cellStyle name="Comma 2 8 7 2 4" xfId="10599"/>
    <cellStyle name="Comma 2 8 7 3" xfId="1260"/>
    <cellStyle name="Comma 2 8 7 3 2" xfId="3934"/>
    <cellStyle name="Comma 2 8 7 3 2 2" xfId="18559"/>
    <cellStyle name="Comma 2 8 7 3 2 3" xfId="13257"/>
    <cellStyle name="Comma 2 8 7 3 3" xfId="7771"/>
    <cellStyle name="Comma 2 8 7 3 3 2" xfId="15929"/>
    <cellStyle name="Comma 2 8 7 3 4" xfId="10600"/>
    <cellStyle name="Comma 2 8 7 4" xfId="3932"/>
    <cellStyle name="Comma 2 8 7 4 2" xfId="18557"/>
    <cellStyle name="Comma 2 8 7 4 3" xfId="13255"/>
    <cellStyle name="Comma 2 8 7 5" xfId="7769"/>
    <cellStyle name="Comma 2 8 7 5 2" xfId="15927"/>
    <cellStyle name="Comma 2 8 7 6" xfId="10598"/>
    <cellStyle name="Comma 2 8 8" xfId="1261"/>
    <cellStyle name="Comma 2 8 8 2" xfId="1262"/>
    <cellStyle name="Comma 2 8 8 2 2" xfId="3936"/>
    <cellStyle name="Comma 2 8 8 2 2 2" xfId="18561"/>
    <cellStyle name="Comma 2 8 8 2 2 3" xfId="13259"/>
    <cellStyle name="Comma 2 8 8 2 3" xfId="7773"/>
    <cellStyle name="Comma 2 8 8 2 3 2" xfId="15931"/>
    <cellStyle name="Comma 2 8 8 2 4" xfId="10602"/>
    <cellStyle name="Comma 2 8 8 3" xfId="3935"/>
    <cellStyle name="Comma 2 8 8 3 2" xfId="18560"/>
    <cellStyle name="Comma 2 8 8 3 3" xfId="13258"/>
    <cellStyle name="Comma 2 8 8 4" xfId="7772"/>
    <cellStyle name="Comma 2 8 8 4 2" xfId="15930"/>
    <cellStyle name="Comma 2 8 8 5" xfId="10601"/>
    <cellStyle name="Comma 2 8 9" xfId="1263"/>
    <cellStyle name="Comma 2 8 9 2" xfId="3937"/>
    <cellStyle name="Comma 2 8 9 2 2" xfId="18562"/>
    <cellStyle name="Comma 2 8 9 2 3" xfId="13260"/>
    <cellStyle name="Comma 2 8 9 3" xfId="7774"/>
    <cellStyle name="Comma 2 8 9 3 2" xfId="15932"/>
    <cellStyle name="Comma 2 8 9 4" xfId="10603"/>
    <cellStyle name="Comma 2 9" xfId="1264"/>
    <cellStyle name="Comma 2 9 10" xfId="3938"/>
    <cellStyle name="Comma 2 9 10 2" xfId="18563"/>
    <cellStyle name="Comma 2 9 10 3" xfId="13261"/>
    <cellStyle name="Comma 2 9 11" xfId="7775"/>
    <cellStyle name="Comma 2 9 11 2" xfId="15933"/>
    <cellStyle name="Comma 2 9 12" xfId="10604"/>
    <cellStyle name="Comma 2 9 2" xfId="1265"/>
    <cellStyle name="Comma 2 9 2 2" xfId="1266"/>
    <cellStyle name="Comma 2 9 2 2 2" xfId="1267"/>
    <cellStyle name="Comma 2 9 2 2 2 2" xfId="3941"/>
    <cellStyle name="Comma 2 9 2 2 2 2 2" xfId="18566"/>
    <cellStyle name="Comma 2 9 2 2 2 2 3" xfId="13264"/>
    <cellStyle name="Comma 2 9 2 2 2 3" xfId="7778"/>
    <cellStyle name="Comma 2 9 2 2 2 3 2" xfId="15936"/>
    <cellStyle name="Comma 2 9 2 2 2 4" xfId="10607"/>
    <cellStyle name="Comma 2 9 2 2 3" xfId="3940"/>
    <cellStyle name="Comma 2 9 2 2 3 2" xfId="18565"/>
    <cellStyle name="Comma 2 9 2 2 3 3" xfId="13263"/>
    <cellStyle name="Comma 2 9 2 2 4" xfId="7777"/>
    <cellStyle name="Comma 2 9 2 2 4 2" xfId="15935"/>
    <cellStyle name="Comma 2 9 2 2 5" xfId="10606"/>
    <cellStyle name="Comma 2 9 2 3" xfId="1268"/>
    <cellStyle name="Comma 2 9 2 3 2" xfId="3942"/>
    <cellStyle name="Comma 2 9 2 3 2 2" xfId="18567"/>
    <cellStyle name="Comma 2 9 2 3 2 3" xfId="13265"/>
    <cellStyle name="Comma 2 9 2 3 3" xfId="7779"/>
    <cellStyle name="Comma 2 9 2 3 3 2" xfId="15937"/>
    <cellStyle name="Comma 2 9 2 3 4" xfId="10608"/>
    <cellStyle name="Comma 2 9 2 4" xfId="1269"/>
    <cellStyle name="Comma 2 9 2 4 2" xfId="3943"/>
    <cellStyle name="Comma 2 9 2 4 2 2" xfId="18568"/>
    <cellStyle name="Comma 2 9 2 4 2 3" xfId="13266"/>
    <cellStyle name="Comma 2 9 2 4 3" xfId="7780"/>
    <cellStyle name="Comma 2 9 2 4 3 2" xfId="15938"/>
    <cellStyle name="Comma 2 9 2 4 4" xfId="10609"/>
    <cellStyle name="Comma 2 9 2 5" xfId="3939"/>
    <cellStyle name="Comma 2 9 2 5 2" xfId="18564"/>
    <cellStyle name="Comma 2 9 2 5 3" xfId="13262"/>
    <cellStyle name="Comma 2 9 2 6" xfId="7776"/>
    <cellStyle name="Comma 2 9 2 6 2" xfId="15934"/>
    <cellStyle name="Comma 2 9 2 7" xfId="10605"/>
    <cellStyle name="Comma 2 9 3" xfId="1270"/>
    <cellStyle name="Comma 2 9 3 2" xfId="1271"/>
    <cellStyle name="Comma 2 9 3 2 2" xfId="1272"/>
    <cellStyle name="Comma 2 9 3 2 2 2" xfId="3946"/>
    <cellStyle name="Comma 2 9 3 2 2 2 2" xfId="18571"/>
    <cellStyle name="Comma 2 9 3 2 2 2 3" xfId="13269"/>
    <cellStyle name="Comma 2 9 3 2 2 3" xfId="7783"/>
    <cellStyle name="Comma 2 9 3 2 2 3 2" xfId="15941"/>
    <cellStyle name="Comma 2 9 3 2 2 4" xfId="10612"/>
    <cellStyle name="Comma 2 9 3 2 3" xfId="3945"/>
    <cellStyle name="Comma 2 9 3 2 3 2" xfId="18570"/>
    <cellStyle name="Comma 2 9 3 2 3 3" xfId="13268"/>
    <cellStyle name="Comma 2 9 3 2 4" xfId="7782"/>
    <cellStyle name="Comma 2 9 3 2 4 2" xfId="15940"/>
    <cellStyle name="Comma 2 9 3 2 5" xfId="10611"/>
    <cellStyle name="Comma 2 9 3 3" xfId="1273"/>
    <cellStyle name="Comma 2 9 3 3 2" xfId="3947"/>
    <cellStyle name="Comma 2 9 3 3 2 2" xfId="18572"/>
    <cellStyle name="Comma 2 9 3 3 2 3" xfId="13270"/>
    <cellStyle name="Comma 2 9 3 3 3" xfId="7784"/>
    <cellStyle name="Comma 2 9 3 3 3 2" xfId="15942"/>
    <cellStyle name="Comma 2 9 3 3 4" xfId="10613"/>
    <cellStyle name="Comma 2 9 3 4" xfId="1274"/>
    <cellStyle name="Comma 2 9 3 4 2" xfId="3948"/>
    <cellStyle name="Comma 2 9 3 4 2 2" xfId="18573"/>
    <cellStyle name="Comma 2 9 3 4 2 3" xfId="13271"/>
    <cellStyle name="Comma 2 9 3 4 3" xfId="7785"/>
    <cellStyle name="Comma 2 9 3 4 3 2" xfId="15943"/>
    <cellStyle name="Comma 2 9 3 4 4" xfId="10614"/>
    <cellStyle name="Comma 2 9 3 5" xfId="3944"/>
    <cellStyle name="Comma 2 9 3 5 2" xfId="18569"/>
    <cellStyle name="Comma 2 9 3 5 3" xfId="13267"/>
    <cellStyle name="Comma 2 9 3 6" xfId="7781"/>
    <cellStyle name="Comma 2 9 3 6 2" xfId="15939"/>
    <cellStyle name="Comma 2 9 3 7" xfId="10610"/>
    <cellStyle name="Comma 2 9 4" xfId="1275"/>
    <cellStyle name="Comma 2 9 4 2" xfId="1276"/>
    <cellStyle name="Comma 2 9 4 2 2" xfId="1277"/>
    <cellStyle name="Comma 2 9 4 2 2 2" xfId="3951"/>
    <cellStyle name="Comma 2 9 4 2 2 2 2" xfId="18576"/>
    <cellStyle name="Comma 2 9 4 2 2 2 3" xfId="13274"/>
    <cellStyle name="Comma 2 9 4 2 2 3" xfId="7788"/>
    <cellStyle name="Comma 2 9 4 2 2 3 2" xfId="15946"/>
    <cellStyle name="Comma 2 9 4 2 2 4" xfId="10617"/>
    <cellStyle name="Comma 2 9 4 2 3" xfId="3950"/>
    <cellStyle name="Comma 2 9 4 2 3 2" xfId="18575"/>
    <cellStyle name="Comma 2 9 4 2 3 3" xfId="13273"/>
    <cellStyle name="Comma 2 9 4 2 4" xfId="7787"/>
    <cellStyle name="Comma 2 9 4 2 4 2" xfId="15945"/>
    <cellStyle name="Comma 2 9 4 2 5" xfId="10616"/>
    <cellStyle name="Comma 2 9 4 3" xfId="1278"/>
    <cellStyle name="Comma 2 9 4 3 2" xfId="3952"/>
    <cellStyle name="Comma 2 9 4 3 2 2" xfId="18577"/>
    <cellStyle name="Comma 2 9 4 3 2 3" xfId="13275"/>
    <cellStyle name="Comma 2 9 4 3 3" xfId="7789"/>
    <cellStyle name="Comma 2 9 4 3 3 2" xfId="15947"/>
    <cellStyle name="Comma 2 9 4 3 4" xfId="10618"/>
    <cellStyle name="Comma 2 9 4 4" xfId="1279"/>
    <cellStyle name="Comma 2 9 4 4 2" xfId="3953"/>
    <cellStyle name="Comma 2 9 4 4 2 2" xfId="18578"/>
    <cellStyle name="Comma 2 9 4 4 2 3" xfId="13276"/>
    <cellStyle name="Comma 2 9 4 4 3" xfId="7790"/>
    <cellStyle name="Comma 2 9 4 4 3 2" xfId="15948"/>
    <cellStyle name="Comma 2 9 4 4 4" xfId="10619"/>
    <cellStyle name="Comma 2 9 4 5" xfId="3949"/>
    <cellStyle name="Comma 2 9 4 5 2" xfId="18574"/>
    <cellStyle name="Comma 2 9 4 5 3" xfId="13272"/>
    <cellStyle name="Comma 2 9 4 6" xfId="7786"/>
    <cellStyle name="Comma 2 9 4 6 2" xfId="15944"/>
    <cellStyle name="Comma 2 9 4 7" xfId="10615"/>
    <cellStyle name="Comma 2 9 5" xfId="1280"/>
    <cellStyle name="Comma 2 9 5 2" xfId="1281"/>
    <cellStyle name="Comma 2 9 5 2 2" xfId="1282"/>
    <cellStyle name="Comma 2 9 5 2 2 2" xfId="3956"/>
    <cellStyle name="Comma 2 9 5 2 2 2 2" xfId="18581"/>
    <cellStyle name="Comma 2 9 5 2 2 2 3" xfId="13279"/>
    <cellStyle name="Comma 2 9 5 2 2 3" xfId="7793"/>
    <cellStyle name="Comma 2 9 5 2 2 3 2" xfId="15951"/>
    <cellStyle name="Comma 2 9 5 2 2 4" xfId="10622"/>
    <cellStyle name="Comma 2 9 5 2 3" xfId="3955"/>
    <cellStyle name="Comma 2 9 5 2 3 2" xfId="18580"/>
    <cellStyle name="Comma 2 9 5 2 3 3" xfId="13278"/>
    <cellStyle name="Comma 2 9 5 2 4" xfId="7792"/>
    <cellStyle name="Comma 2 9 5 2 4 2" xfId="15950"/>
    <cellStyle name="Comma 2 9 5 2 5" xfId="10621"/>
    <cellStyle name="Comma 2 9 5 3" xfId="1283"/>
    <cellStyle name="Comma 2 9 5 3 2" xfId="3957"/>
    <cellStyle name="Comma 2 9 5 3 2 2" xfId="18582"/>
    <cellStyle name="Comma 2 9 5 3 2 3" xfId="13280"/>
    <cellStyle name="Comma 2 9 5 3 3" xfId="7794"/>
    <cellStyle name="Comma 2 9 5 3 3 2" xfId="15952"/>
    <cellStyle name="Comma 2 9 5 3 4" xfId="10623"/>
    <cellStyle name="Comma 2 9 5 4" xfId="1284"/>
    <cellStyle name="Comma 2 9 5 4 2" xfId="3958"/>
    <cellStyle name="Comma 2 9 5 4 2 2" xfId="18583"/>
    <cellStyle name="Comma 2 9 5 4 2 3" xfId="13281"/>
    <cellStyle name="Comma 2 9 5 4 3" xfId="7795"/>
    <cellStyle name="Comma 2 9 5 4 3 2" xfId="15953"/>
    <cellStyle name="Comma 2 9 5 4 4" xfId="10624"/>
    <cellStyle name="Comma 2 9 5 5" xfId="3954"/>
    <cellStyle name="Comma 2 9 5 5 2" xfId="18579"/>
    <cellStyle name="Comma 2 9 5 5 3" xfId="13277"/>
    <cellStyle name="Comma 2 9 5 6" xfId="7791"/>
    <cellStyle name="Comma 2 9 5 6 2" xfId="15949"/>
    <cellStyle name="Comma 2 9 5 7" xfId="10620"/>
    <cellStyle name="Comma 2 9 6" xfId="1285"/>
    <cellStyle name="Comma 2 9 6 2" xfId="1286"/>
    <cellStyle name="Comma 2 9 6 2 2" xfId="3960"/>
    <cellStyle name="Comma 2 9 6 2 2 2" xfId="18585"/>
    <cellStyle name="Comma 2 9 6 2 2 3" xfId="13283"/>
    <cellStyle name="Comma 2 9 6 2 3" xfId="7797"/>
    <cellStyle name="Comma 2 9 6 2 3 2" xfId="15955"/>
    <cellStyle name="Comma 2 9 6 2 4" xfId="10626"/>
    <cellStyle name="Comma 2 9 6 3" xfId="1287"/>
    <cellStyle name="Comma 2 9 6 3 2" xfId="3961"/>
    <cellStyle name="Comma 2 9 6 3 2 2" xfId="18586"/>
    <cellStyle name="Comma 2 9 6 3 2 3" xfId="13284"/>
    <cellStyle name="Comma 2 9 6 3 3" xfId="7798"/>
    <cellStyle name="Comma 2 9 6 3 3 2" xfId="15956"/>
    <cellStyle name="Comma 2 9 6 3 4" xfId="10627"/>
    <cellStyle name="Comma 2 9 6 4" xfId="3959"/>
    <cellStyle name="Comma 2 9 6 4 2" xfId="18584"/>
    <cellStyle name="Comma 2 9 6 4 3" xfId="13282"/>
    <cellStyle name="Comma 2 9 6 5" xfId="7796"/>
    <cellStyle name="Comma 2 9 6 5 2" xfId="15954"/>
    <cellStyle name="Comma 2 9 6 6" xfId="10625"/>
    <cellStyle name="Comma 2 9 7" xfId="1288"/>
    <cellStyle name="Comma 2 9 7 2" xfId="1289"/>
    <cellStyle name="Comma 2 9 7 2 2" xfId="3963"/>
    <cellStyle name="Comma 2 9 7 2 2 2" xfId="18588"/>
    <cellStyle name="Comma 2 9 7 2 2 3" xfId="13286"/>
    <cellStyle name="Comma 2 9 7 2 3" xfId="7800"/>
    <cellStyle name="Comma 2 9 7 2 3 2" xfId="15958"/>
    <cellStyle name="Comma 2 9 7 2 4" xfId="10629"/>
    <cellStyle name="Comma 2 9 7 3" xfId="3962"/>
    <cellStyle name="Comma 2 9 7 3 2" xfId="18587"/>
    <cellStyle name="Comma 2 9 7 3 3" xfId="13285"/>
    <cellStyle name="Comma 2 9 7 4" xfId="7799"/>
    <cellStyle name="Comma 2 9 7 4 2" xfId="15957"/>
    <cellStyle name="Comma 2 9 7 5" xfId="10628"/>
    <cellStyle name="Comma 2 9 8" xfId="1290"/>
    <cellStyle name="Comma 2 9 8 2" xfId="3964"/>
    <cellStyle name="Comma 2 9 8 2 2" xfId="18589"/>
    <cellStyle name="Comma 2 9 8 2 3" xfId="13287"/>
    <cellStyle name="Comma 2 9 8 3" xfId="7801"/>
    <cellStyle name="Comma 2 9 8 3 2" xfId="15959"/>
    <cellStyle name="Comma 2 9 8 4" xfId="10630"/>
    <cellStyle name="Comma 2 9 9" xfId="1291"/>
    <cellStyle name="Comma 2 9 9 2" xfId="3965"/>
    <cellStyle name="Comma 2 9 9 2 2" xfId="18590"/>
    <cellStyle name="Comma 2 9 9 2 3" xfId="13288"/>
    <cellStyle name="Comma 2 9 9 3" xfId="7802"/>
    <cellStyle name="Comma 2 9 9 3 2" xfId="15960"/>
    <cellStyle name="Comma 2 9 9 4" xfId="10631"/>
    <cellStyle name="Comma 3" xfId="56"/>
    <cellStyle name="Comma 3 10" xfId="1293"/>
    <cellStyle name="Comma 3 10 2" xfId="1294"/>
    <cellStyle name="Comma 3 10 2 2" xfId="3968"/>
    <cellStyle name="Comma 3 10 2 2 2" xfId="18593"/>
    <cellStyle name="Comma 3 10 2 2 3" xfId="13291"/>
    <cellStyle name="Comma 3 10 2 3" xfId="7805"/>
    <cellStyle name="Comma 3 10 2 3 2" xfId="15963"/>
    <cellStyle name="Comma 3 10 2 4" xfId="10634"/>
    <cellStyle name="Comma 3 10 3" xfId="1295"/>
    <cellStyle name="Comma 3 10 3 2" xfId="3969"/>
    <cellStyle name="Comma 3 10 3 2 2" xfId="18594"/>
    <cellStyle name="Comma 3 10 3 2 3" xfId="13292"/>
    <cellStyle name="Comma 3 10 3 3" xfId="7806"/>
    <cellStyle name="Comma 3 10 3 3 2" xfId="15964"/>
    <cellStyle name="Comma 3 10 3 4" xfId="10635"/>
    <cellStyle name="Comma 3 10 4" xfId="3967"/>
    <cellStyle name="Comma 3 10 4 2" xfId="18592"/>
    <cellStyle name="Comma 3 10 4 3" xfId="13290"/>
    <cellStyle name="Comma 3 10 5" xfId="7804"/>
    <cellStyle name="Comma 3 10 5 2" xfId="15962"/>
    <cellStyle name="Comma 3 10 6" xfId="10633"/>
    <cellStyle name="Comma 3 11" xfId="1296"/>
    <cellStyle name="Comma 3 11 2" xfId="1297"/>
    <cellStyle name="Comma 3 11 2 2" xfId="3971"/>
    <cellStyle name="Comma 3 11 2 2 2" xfId="18596"/>
    <cellStyle name="Comma 3 11 2 2 3" xfId="13294"/>
    <cellStyle name="Comma 3 11 2 3" xfId="7808"/>
    <cellStyle name="Comma 3 11 2 3 2" xfId="15966"/>
    <cellStyle name="Comma 3 11 2 4" xfId="10637"/>
    <cellStyle name="Comma 3 11 3" xfId="3970"/>
    <cellStyle name="Comma 3 11 3 2" xfId="18595"/>
    <cellStyle name="Comma 3 11 3 3" xfId="13293"/>
    <cellStyle name="Comma 3 11 4" xfId="7807"/>
    <cellStyle name="Comma 3 11 4 2" xfId="15965"/>
    <cellStyle name="Comma 3 11 5" xfId="10636"/>
    <cellStyle name="Comma 3 12" xfId="1298"/>
    <cellStyle name="Comma 3 12 2" xfId="3972"/>
    <cellStyle name="Comma 3 12 2 2" xfId="18597"/>
    <cellStyle name="Comma 3 12 2 3" xfId="13295"/>
    <cellStyle name="Comma 3 12 3" xfId="7809"/>
    <cellStyle name="Comma 3 12 3 2" xfId="15967"/>
    <cellStyle name="Comma 3 12 4" xfId="10638"/>
    <cellStyle name="Comma 3 13" xfId="1299"/>
    <cellStyle name="Comma 3 13 2" xfId="3973"/>
    <cellStyle name="Comma 3 13 2 2" xfId="18598"/>
    <cellStyle name="Comma 3 13 2 3" xfId="13296"/>
    <cellStyle name="Comma 3 13 3" xfId="7810"/>
    <cellStyle name="Comma 3 13 3 2" xfId="15968"/>
    <cellStyle name="Comma 3 13 4" xfId="10639"/>
    <cellStyle name="Comma 3 14" xfId="1300"/>
    <cellStyle name="Comma 3 14 2" xfId="3974"/>
    <cellStyle name="Comma 3 14 2 2" xfId="18599"/>
    <cellStyle name="Comma 3 14 2 3" xfId="13297"/>
    <cellStyle name="Comma 3 14 3" xfId="7811"/>
    <cellStyle name="Comma 3 14 3 2" xfId="15969"/>
    <cellStyle name="Comma 3 14 4" xfId="10640"/>
    <cellStyle name="Comma 3 15" xfId="2574"/>
    <cellStyle name="Comma 3 15 2" xfId="5208"/>
    <cellStyle name="Comma 3 15 2 2" xfId="19833"/>
    <cellStyle name="Comma 3 15 2 3" xfId="14543"/>
    <cellStyle name="Comma 3 15 3" xfId="9045"/>
    <cellStyle name="Comma 3 15 3 2" xfId="17203"/>
    <cellStyle name="Comma 3 15 4" xfId="11876"/>
    <cellStyle name="Comma 3 16" xfId="2634"/>
    <cellStyle name="Comma 3 16 2" xfId="5262"/>
    <cellStyle name="Comma 3 16 2 2" xfId="19887"/>
    <cellStyle name="Comma 3 16 2 3" xfId="14603"/>
    <cellStyle name="Comma 3 16 3" xfId="9099"/>
    <cellStyle name="Comma 3 16 3 2" xfId="17257"/>
    <cellStyle name="Comma 3 16 4" xfId="11931"/>
    <cellStyle name="Comma 3 17" xfId="1292"/>
    <cellStyle name="Comma 3 17 2" xfId="3966"/>
    <cellStyle name="Comma 3 17 2 2" xfId="18591"/>
    <cellStyle name="Comma 3 17 2 3" xfId="13289"/>
    <cellStyle name="Comma 3 17 3" xfId="7803"/>
    <cellStyle name="Comma 3 17 3 2" xfId="15961"/>
    <cellStyle name="Comma 3 17 4" xfId="10632"/>
    <cellStyle name="Comma 3 18" xfId="6450"/>
    <cellStyle name="Comma 3 18 2" xfId="12063"/>
    <cellStyle name="Comma 3 18 2 2" xfId="17368"/>
    <cellStyle name="Comma 3 18 3" xfId="14737"/>
    <cellStyle name="Comma 3 18 4" xfId="9409"/>
    <cellStyle name="Comma 3 19" xfId="6558"/>
    <cellStyle name="Comma 3 19 2" xfId="17359"/>
    <cellStyle name="Comma 3 19 3" xfId="12036"/>
    <cellStyle name="Comma 3 2" xfId="69"/>
    <cellStyle name="Comma 3 2 10" xfId="1302"/>
    <cellStyle name="Comma 3 2 10 2" xfId="3976"/>
    <cellStyle name="Comma 3 2 10 2 2" xfId="18601"/>
    <cellStyle name="Comma 3 2 10 2 3" xfId="13299"/>
    <cellStyle name="Comma 3 2 10 3" xfId="7813"/>
    <cellStyle name="Comma 3 2 10 3 2" xfId="15971"/>
    <cellStyle name="Comma 3 2 10 4" xfId="10642"/>
    <cellStyle name="Comma 3 2 11" xfId="2587"/>
    <cellStyle name="Comma 3 2 11 2" xfId="5221"/>
    <cellStyle name="Comma 3 2 11 2 2" xfId="19846"/>
    <cellStyle name="Comma 3 2 11 2 3" xfId="14556"/>
    <cellStyle name="Comma 3 2 11 3" xfId="9058"/>
    <cellStyle name="Comma 3 2 11 3 2" xfId="17216"/>
    <cellStyle name="Comma 3 2 11 4" xfId="11889"/>
    <cellStyle name="Comma 3 2 12" xfId="2647"/>
    <cellStyle name="Comma 3 2 12 2" xfId="5275"/>
    <cellStyle name="Comma 3 2 12 2 2" xfId="19900"/>
    <cellStyle name="Comma 3 2 12 2 3" xfId="14616"/>
    <cellStyle name="Comma 3 2 12 3" xfId="9112"/>
    <cellStyle name="Comma 3 2 12 3 2" xfId="17270"/>
    <cellStyle name="Comma 3 2 12 4" xfId="11944"/>
    <cellStyle name="Comma 3 2 13" xfId="1301"/>
    <cellStyle name="Comma 3 2 13 2" xfId="3975"/>
    <cellStyle name="Comma 3 2 13 2 2" xfId="18600"/>
    <cellStyle name="Comma 3 2 13 2 3" xfId="13298"/>
    <cellStyle name="Comma 3 2 13 3" xfId="7812"/>
    <cellStyle name="Comma 3 2 13 3 2" xfId="15970"/>
    <cellStyle name="Comma 3 2 13 4" xfId="10641"/>
    <cellStyle name="Comma 3 2 14" xfId="6451"/>
    <cellStyle name="Comma 3 2 14 2" xfId="12076"/>
    <cellStyle name="Comma 3 2 14 2 2" xfId="17381"/>
    <cellStyle name="Comma 3 2 14 3" xfId="14750"/>
    <cellStyle name="Comma 3 2 14 4" xfId="9422"/>
    <cellStyle name="Comma 3 2 15" xfId="6559"/>
    <cellStyle name="Comma 3 2 15 2" xfId="17360"/>
    <cellStyle name="Comma 3 2 15 3" xfId="12037"/>
    <cellStyle name="Comma 3 2 16" xfId="2756"/>
    <cellStyle name="Comma 3 2 16 2" xfId="14726"/>
    <cellStyle name="Comma 3 2 17" xfId="6593"/>
    <cellStyle name="Comma 3 2 17 2" xfId="9381"/>
    <cellStyle name="Comma 3 2 18" xfId="9283"/>
    <cellStyle name="Comma 3 2 2" xfId="98"/>
    <cellStyle name="Comma 3 2 2 10" xfId="2615"/>
    <cellStyle name="Comma 3 2 2 10 2" xfId="5248"/>
    <cellStyle name="Comma 3 2 2 10 2 2" xfId="19873"/>
    <cellStyle name="Comma 3 2 2 10 2 3" xfId="14584"/>
    <cellStyle name="Comma 3 2 2 10 3" xfId="9085"/>
    <cellStyle name="Comma 3 2 2 10 3 2" xfId="17243"/>
    <cellStyle name="Comma 3 2 2 10 4" xfId="11916"/>
    <cellStyle name="Comma 3 2 2 11" xfId="2674"/>
    <cellStyle name="Comma 3 2 2 11 2" xfId="5302"/>
    <cellStyle name="Comma 3 2 2 11 2 2" xfId="19927"/>
    <cellStyle name="Comma 3 2 2 11 2 3" xfId="14643"/>
    <cellStyle name="Comma 3 2 2 11 3" xfId="9139"/>
    <cellStyle name="Comma 3 2 2 11 3 2" xfId="17297"/>
    <cellStyle name="Comma 3 2 2 11 4" xfId="11971"/>
    <cellStyle name="Comma 3 2 2 12" xfId="1303"/>
    <cellStyle name="Comma 3 2 2 12 2" xfId="3977"/>
    <cellStyle name="Comma 3 2 2 12 2 2" xfId="18602"/>
    <cellStyle name="Comma 3 2 2 12 2 3" xfId="13300"/>
    <cellStyle name="Comma 3 2 2 12 3" xfId="7814"/>
    <cellStyle name="Comma 3 2 2 12 3 2" xfId="15972"/>
    <cellStyle name="Comma 3 2 2 12 4" xfId="10643"/>
    <cellStyle name="Comma 3 2 2 13" xfId="6480"/>
    <cellStyle name="Comma 3 2 2 13 2" xfId="17408"/>
    <cellStyle name="Comma 3 2 2 13 3" xfId="12105"/>
    <cellStyle name="Comma 3 2 2 14" xfId="2783"/>
    <cellStyle name="Comma 3 2 2 14 2" xfId="14778"/>
    <cellStyle name="Comma 3 2 2 15" xfId="6620"/>
    <cellStyle name="Comma 3 2 2 16" xfId="9449"/>
    <cellStyle name="Comma 3 2 2 2" xfId="152"/>
    <cellStyle name="Comma 3 2 2 2 10" xfId="9503"/>
    <cellStyle name="Comma 3 2 2 2 2" xfId="1305"/>
    <cellStyle name="Comma 3 2 2 2 2 2" xfId="1306"/>
    <cellStyle name="Comma 3 2 2 2 2 2 2" xfId="3980"/>
    <cellStyle name="Comma 3 2 2 2 2 2 2 2" xfId="18605"/>
    <cellStyle name="Comma 3 2 2 2 2 2 2 3" xfId="13303"/>
    <cellStyle name="Comma 3 2 2 2 2 2 3" xfId="7817"/>
    <cellStyle name="Comma 3 2 2 2 2 2 3 2" xfId="15975"/>
    <cellStyle name="Comma 3 2 2 2 2 2 4" xfId="10646"/>
    <cellStyle name="Comma 3 2 2 2 2 3" xfId="3979"/>
    <cellStyle name="Comma 3 2 2 2 2 3 2" xfId="18604"/>
    <cellStyle name="Comma 3 2 2 2 2 3 3" xfId="13302"/>
    <cellStyle name="Comma 3 2 2 2 2 4" xfId="7816"/>
    <cellStyle name="Comma 3 2 2 2 2 4 2" xfId="15974"/>
    <cellStyle name="Comma 3 2 2 2 2 5" xfId="10645"/>
    <cellStyle name="Comma 3 2 2 2 3" xfId="1307"/>
    <cellStyle name="Comma 3 2 2 2 3 2" xfId="3981"/>
    <cellStyle name="Comma 3 2 2 2 3 2 2" xfId="18606"/>
    <cellStyle name="Comma 3 2 2 2 3 2 3" xfId="13304"/>
    <cellStyle name="Comma 3 2 2 2 3 3" xfId="7818"/>
    <cellStyle name="Comma 3 2 2 2 3 3 2" xfId="15976"/>
    <cellStyle name="Comma 3 2 2 2 3 4" xfId="10647"/>
    <cellStyle name="Comma 3 2 2 2 4" xfId="1308"/>
    <cellStyle name="Comma 3 2 2 2 4 2" xfId="3982"/>
    <cellStyle name="Comma 3 2 2 2 4 2 2" xfId="18607"/>
    <cellStyle name="Comma 3 2 2 2 4 2 3" xfId="13305"/>
    <cellStyle name="Comma 3 2 2 2 4 3" xfId="7819"/>
    <cellStyle name="Comma 3 2 2 2 4 3 2" xfId="15977"/>
    <cellStyle name="Comma 3 2 2 2 4 4" xfId="10648"/>
    <cellStyle name="Comma 3 2 2 2 5" xfId="2728"/>
    <cellStyle name="Comma 3 2 2 2 5 2" xfId="5356"/>
    <cellStyle name="Comma 3 2 2 2 5 2 2" xfId="19981"/>
    <cellStyle name="Comma 3 2 2 2 5 2 3" xfId="14697"/>
    <cellStyle name="Comma 3 2 2 2 5 3" xfId="9193"/>
    <cellStyle name="Comma 3 2 2 2 5 3 2" xfId="17351"/>
    <cellStyle name="Comma 3 2 2 2 5 4" xfId="12025"/>
    <cellStyle name="Comma 3 2 2 2 6" xfId="1304"/>
    <cellStyle name="Comma 3 2 2 2 6 2" xfId="3978"/>
    <cellStyle name="Comma 3 2 2 2 6 2 2" xfId="18603"/>
    <cellStyle name="Comma 3 2 2 2 6 2 3" xfId="13301"/>
    <cellStyle name="Comma 3 2 2 2 6 3" xfId="7815"/>
    <cellStyle name="Comma 3 2 2 2 6 3 2" xfId="15973"/>
    <cellStyle name="Comma 3 2 2 2 6 4" xfId="10644"/>
    <cellStyle name="Comma 3 2 2 2 7" xfId="6532"/>
    <cellStyle name="Comma 3 2 2 2 7 2" xfId="17462"/>
    <cellStyle name="Comma 3 2 2 2 7 3" xfId="12159"/>
    <cellStyle name="Comma 3 2 2 2 8" xfId="2837"/>
    <cellStyle name="Comma 3 2 2 2 8 2" xfId="14832"/>
    <cellStyle name="Comma 3 2 2 2 9" xfId="6674"/>
    <cellStyle name="Comma 3 2 2 3" xfId="1309"/>
    <cellStyle name="Comma 3 2 2 3 2" xfId="1310"/>
    <cellStyle name="Comma 3 2 2 3 2 2" xfId="1311"/>
    <cellStyle name="Comma 3 2 2 3 2 2 2" xfId="3985"/>
    <cellStyle name="Comma 3 2 2 3 2 2 2 2" xfId="18610"/>
    <cellStyle name="Comma 3 2 2 3 2 2 2 3" xfId="13308"/>
    <cellStyle name="Comma 3 2 2 3 2 2 3" xfId="7822"/>
    <cellStyle name="Comma 3 2 2 3 2 2 3 2" xfId="15980"/>
    <cellStyle name="Comma 3 2 2 3 2 2 4" xfId="10651"/>
    <cellStyle name="Comma 3 2 2 3 2 3" xfId="3984"/>
    <cellStyle name="Comma 3 2 2 3 2 3 2" xfId="18609"/>
    <cellStyle name="Comma 3 2 2 3 2 3 3" xfId="13307"/>
    <cellStyle name="Comma 3 2 2 3 2 4" xfId="7821"/>
    <cellStyle name="Comma 3 2 2 3 2 4 2" xfId="15979"/>
    <cellStyle name="Comma 3 2 2 3 2 5" xfId="10650"/>
    <cellStyle name="Comma 3 2 2 3 3" xfId="1312"/>
    <cellStyle name="Comma 3 2 2 3 3 2" xfId="3986"/>
    <cellStyle name="Comma 3 2 2 3 3 2 2" xfId="18611"/>
    <cellStyle name="Comma 3 2 2 3 3 2 3" xfId="13309"/>
    <cellStyle name="Comma 3 2 2 3 3 3" xfId="7823"/>
    <cellStyle name="Comma 3 2 2 3 3 3 2" xfId="15981"/>
    <cellStyle name="Comma 3 2 2 3 3 4" xfId="10652"/>
    <cellStyle name="Comma 3 2 2 3 4" xfId="1313"/>
    <cellStyle name="Comma 3 2 2 3 4 2" xfId="3987"/>
    <cellStyle name="Comma 3 2 2 3 4 2 2" xfId="18612"/>
    <cellStyle name="Comma 3 2 2 3 4 2 3" xfId="13310"/>
    <cellStyle name="Comma 3 2 2 3 4 3" xfId="7824"/>
    <cellStyle name="Comma 3 2 2 3 4 3 2" xfId="15982"/>
    <cellStyle name="Comma 3 2 2 3 4 4" xfId="10653"/>
    <cellStyle name="Comma 3 2 2 3 5" xfId="3983"/>
    <cellStyle name="Comma 3 2 2 3 5 2" xfId="18608"/>
    <cellStyle name="Comma 3 2 2 3 5 3" xfId="13306"/>
    <cellStyle name="Comma 3 2 2 3 6" xfId="7820"/>
    <cellStyle name="Comma 3 2 2 3 6 2" xfId="15978"/>
    <cellStyle name="Comma 3 2 2 3 7" xfId="10649"/>
    <cellStyle name="Comma 3 2 2 4" xfId="1314"/>
    <cellStyle name="Comma 3 2 2 4 2" xfId="1315"/>
    <cellStyle name="Comma 3 2 2 4 2 2" xfId="1316"/>
    <cellStyle name="Comma 3 2 2 4 2 2 2" xfId="3990"/>
    <cellStyle name="Comma 3 2 2 4 2 2 2 2" xfId="18615"/>
    <cellStyle name="Comma 3 2 2 4 2 2 2 3" xfId="13313"/>
    <cellStyle name="Comma 3 2 2 4 2 2 3" xfId="7827"/>
    <cellStyle name="Comma 3 2 2 4 2 2 3 2" xfId="15985"/>
    <cellStyle name="Comma 3 2 2 4 2 2 4" xfId="10656"/>
    <cellStyle name="Comma 3 2 2 4 2 3" xfId="3989"/>
    <cellStyle name="Comma 3 2 2 4 2 3 2" xfId="18614"/>
    <cellStyle name="Comma 3 2 2 4 2 3 3" xfId="13312"/>
    <cellStyle name="Comma 3 2 2 4 2 4" xfId="7826"/>
    <cellStyle name="Comma 3 2 2 4 2 4 2" xfId="15984"/>
    <cellStyle name="Comma 3 2 2 4 2 5" xfId="10655"/>
    <cellStyle name="Comma 3 2 2 4 3" xfId="1317"/>
    <cellStyle name="Comma 3 2 2 4 3 2" xfId="3991"/>
    <cellStyle name="Comma 3 2 2 4 3 2 2" xfId="18616"/>
    <cellStyle name="Comma 3 2 2 4 3 2 3" xfId="13314"/>
    <cellStyle name="Comma 3 2 2 4 3 3" xfId="7828"/>
    <cellStyle name="Comma 3 2 2 4 3 3 2" xfId="15986"/>
    <cellStyle name="Comma 3 2 2 4 3 4" xfId="10657"/>
    <cellStyle name="Comma 3 2 2 4 4" xfId="1318"/>
    <cellStyle name="Comma 3 2 2 4 4 2" xfId="3992"/>
    <cellStyle name="Comma 3 2 2 4 4 2 2" xfId="18617"/>
    <cellStyle name="Comma 3 2 2 4 4 2 3" xfId="13315"/>
    <cellStyle name="Comma 3 2 2 4 4 3" xfId="7829"/>
    <cellStyle name="Comma 3 2 2 4 4 3 2" xfId="15987"/>
    <cellStyle name="Comma 3 2 2 4 4 4" xfId="10658"/>
    <cellStyle name="Comma 3 2 2 4 5" xfId="3988"/>
    <cellStyle name="Comma 3 2 2 4 5 2" xfId="18613"/>
    <cellStyle name="Comma 3 2 2 4 5 3" xfId="13311"/>
    <cellStyle name="Comma 3 2 2 4 6" xfId="7825"/>
    <cellStyle name="Comma 3 2 2 4 6 2" xfId="15983"/>
    <cellStyle name="Comma 3 2 2 4 7" xfId="10654"/>
    <cellStyle name="Comma 3 2 2 5" xfId="1319"/>
    <cellStyle name="Comma 3 2 2 5 2" xfId="1320"/>
    <cellStyle name="Comma 3 2 2 5 2 2" xfId="1321"/>
    <cellStyle name="Comma 3 2 2 5 2 2 2" xfId="3995"/>
    <cellStyle name="Comma 3 2 2 5 2 2 2 2" xfId="18620"/>
    <cellStyle name="Comma 3 2 2 5 2 2 2 3" xfId="13318"/>
    <cellStyle name="Comma 3 2 2 5 2 2 3" xfId="7832"/>
    <cellStyle name="Comma 3 2 2 5 2 2 3 2" xfId="15990"/>
    <cellStyle name="Comma 3 2 2 5 2 2 4" xfId="10661"/>
    <cellStyle name="Comma 3 2 2 5 2 3" xfId="3994"/>
    <cellStyle name="Comma 3 2 2 5 2 3 2" xfId="18619"/>
    <cellStyle name="Comma 3 2 2 5 2 3 3" xfId="13317"/>
    <cellStyle name="Comma 3 2 2 5 2 4" xfId="7831"/>
    <cellStyle name="Comma 3 2 2 5 2 4 2" xfId="15989"/>
    <cellStyle name="Comma 3 2 2 5 2 5" xfId="10660"/>
    <cellStyle name="Comma 3 2 2 5 3" xfId="1322"/>
    <cellStyle name="Comma 3 2 2 5 3 2" xfId="3996"/>
    <cellStyle name="Comma 3 2 2 5 3 2 2" xfId="18621"/>
    <cellStyle name="Comma 3 2 2 5 3 2 3" xfId="13319"/>
    <cellStyle name="Comma 3 2 2 5 3 3" xfId="7833"/>
    <cellStyle name="Comma 3 2 2 5 3 3 2" xfId="15991"/>
    <cellStyle name="Comma 3 2 2 5 3 4" xfId="10662"/>
    <cellStyle name="Comma 3 2 2 5 4" xfId="1323"/>
    <cellStyle name="Comma 3 2 2 5 4 2" xfId="3997"/>
    <cellStyle name="Comma 3 2 2 5 4 2 2" xfId="18622"/>
    <cellStyle name="Comma 3 2 2 5 4 2 3" xfId="13320"/>
    <cellStyle name="Comma 3 2 2 5 4 3" xfId="7834"/>
    <cellStyle name="Comma 3 2 2 5 4 3 2" xfId="15992"/>
    <cellStyle name="Comma 3 2 2 5 4 4" xfId="10663"/>
    <cellStyle name="Comma 3 2 2 5 5" xfId="3993"/>
    <cellStyle name="Comma 3 2 2 5 5 2" xfId="18618"/>
    <cellStyle name="Comma 3 2 2 5 5 3" xfId="13316"/>
    <cellStyle name="Comma 3 2 2 5 6" xfId="7830"/>
    <cellStyle name="Comma 3 2 2 5 6 2" xfId="15988"/>
    <cellStyle name="Comma 3 2 2 5 7" xfId="10659"/>
    <cellStyle name="Comma 3 2 2 6" xfId="1324"/>
    <cellStyle name="Comma 3 2 2 6 2" xfId="1325"/>
    <cellStyle name="Comma 3 2 2 6 2 2" xfId="3999"/>
    <cellStyle name="Comma 3 2 2 6 2 2 2" xfId="18624"/>
    <cellStyle name="Comma 3 2 2 6 2 2 3" xfId="13322"/>
    <cellStyle name="Comma 3 2 2 6 2 3" xfId="7836"/>
    <cellStyle name="Comma 3 2 2 6 2 3 2" xfId="15994"/>
    <cellStyle name="Comma 3 2 2 6 2 4" xfId="10665"/>
    <cellStyle name="Comma 3 2 2 6 3" xfId="1326"/>
    <cellStyle name="Comma 3 2 2 6 3 2" xfId="4000"/>
    <cellStyle name="Comma 3 2 2 6 3 2 2" xfId="18625"/>
    <cellStyle name="Comma 3 2 2 6 3 2 3" xfId="13323"/>
    <cellStyle name="Comma 3 2 2 6 3 3" xfId="7837"/>
    <cellStyle name="Comma 3 2 2 6 3 3 2" xfId="15995"/>
    <cellStyle name="Comma 3 2 2 6 3 4" xfId="10666"/>
    <cellStyle name="Comma 3 2 2 6 4" xfId="3998"/>
    <cellStyle name="Comma 3 2 2 6 4 2" xfId="18623"/>
    <cellStyle name="Comma 3 2 2 6 4 3" xfId="13321"/>
    <cellStyle name="Comma 3 2 2 6 5" xfId="7835"/>
    <cellStyle name="Comma 3 2 2 6 5 2" xfId="15993"/>
    <cellStyle name="Comma 3 2 2 6 6" xfId="10664"/>
    <cellStyle name="Comma 3 2 2 7" xfId="1327"/>
    <cellStyle name="Comma 3 2 2 7 2" xfId="1328"/>
    <cellStyle name="Comma 3 2 2 7 2 2" xfId="4002"/>
    <cellStyle name="Comma 3 2 2 7 2 2 2" xfId="18627"/>
    <cellStyle name="Comma 3 2 2 7 2 2 3" xfId="13325"/>
    <cellStyle name="Comma 3 2 2 7 2 3" xfId="7839"/>
    <cellStyle name="Comma 3 2 2 7 2 3 2" xfId="15997"/>
    <cellStyle name="Comma 3 2 2 7 2 4" xfId="10668"/>
    <cellStyle name="Comma 3 2 2 7 3" xfId="4001"/>
    <cellStyle name="Comma 3 2 2 7 3 2" xfId="18626"/>
    <cellStyle name="Comma 3 2 2 7 3 3" xfId="13324"/>
    <cellStyle name="Comma 3 2 2 7 4" xfId="7838"/>
    <cellStyle name="Comma 3 2 2 7 4 2" xfId="15996"/>
    <cellStyle name="Comma 3 2 2 7 5" xfId="10667"/>
    <cellStyle name="Comma 3 2 2 8" xfId="1329"/>
    <cellStyle name="Comma 3 2 2 8 2" xfId="4003"/>
    <cellStyle name="Comma 3 2 2 8 2 2" xfId="18628"/>
    <cellStyle name="Comma 3 2 2 8 2 3" xfId="13326"/>
    <cellStyle name="Comma 3 2 2 8 3" xfId="7840"/>
    <cellStyle name="Comma 3 2 2 8 3 2" xfId="15998"/>
    <cellStyle name="Comma 3 2 2 8 4" xfId="10669"/>
    <cellStyle name="Comma 3 2 2 9" xfId="1330"/>
    <cellStyle name="Comma 3 2 2 9 2" xfId="4004"/>
    <cellStyle name="Comma 3 2 2 9 2 2" xfId="18629"/>
    <cellStyle name="Comma 3 2 2 9 2 3" xfId="13327"/>
    <cellStyle name="Comma 3 2 2 9 3" xfId="7841"/>
    <cellStyle name="Comma 3 2 2 9 3 2" xfId="15999"/>
    <cellStyle name="Comma 3 2 2 9 4" xfId="10670"/>
    <cellStyle name="Comma 3 2 3" xfId="125"/>
    <cellStyle name="Comma 3 2 3 10" xfId="9476"/>
    <cellStyle name="Comma 3 2 3 2" xfId="1332"/>
    <cellStyle name="Comma 3 2 3 2 2" xfId="1333"/>
    <cellStyle name="Comma 3 2 3 2 2 2" xfId="4007"/>
    <cellStyle name="Comma 3 2 3 2 2 2 2" xfId="18632"/>
    <cellStyle name="Comma 3 2 3 2 2 2 3" xfId="13330"/>
    <cellStyle name="Comma 3 2 3 2 2 3" xfId="7844"/>
    <cellStyle name="Comma 3 2 3 2 2 3 2" xfId="16002"/>
    <cellStyle name="Comma 3 2 3 2 2 4" xfId="10673"/>
    <cellStyle name="Comma 3 2 3 2 3" xfId="4006"/>
    <cellStyle name="Comma 3 2 3 2 3 2" xfId="18631"/>
    <cellStyle name="Comma 3 2 3 2 3 3" xfId="13329"/>
    <cellStyle name="Comma 3 2 3 2 4" xfId="7843"/>
    <cellStyle name="Comma 3 2 3 2 4 2" xfId="16001"/>
    <cellStyle name="Comma 3 2 3 2 5" xfId="10672"/>
    <cellStyle name="Comma 3 2 3 3" xfId="1334"/>
    <cellStyle name="Comma 3 2 3 3 2" xfId="4008"/>
    <cellStyle name="Comma 3 2 3 3 2 2" xfId="18633"/>
    <cellStyle name="Comma 3 2 3 3 2 3" xfId="13331"/>
    <cellStyle name="Comma 3 2 3 3 3" xfId="7845"/>
    <cellStyle name="Comma 3 2 3 3 3 2" xfId="16003"/>
    <cellStyle name="Comma 3 2 3 3 4" xfId="10674"/>
    <cellStyle name="Comma 3 2 3 4" xfId="1335"/>
    <cellStyle name="Comma 3 2 3 4 2" xfId="4009"/>
    <cellStyle name="Comma 3 2 3 4 2 2" xfId="18634"/>
    <cellStyle name="Comma 3 2 3 4 2 3" xfId="13332"/>
    <cellStyle name="Comma 3 2 3 4 3" xfId="7846"/>
    <cellStyle name="Comma 3 2 3 4 3 2" xfId="16004"/>
    <cellStyle name="Comma 3 2 3 4 4" xfId="10675"/>
    <cellStyle name="Comma 3 2 3 5" xfId="2701"/>
    <cellStyle name="Comma 3 2 3 5 2" xfId="5329"/>
    <cellStyle name="Comma 3 2 3 5 2 2" xfId="19954"/>
    <cellStyle name="Comma 3 2 3 5 2 3" xfId="14670"/>
    <cellStyle name="Comma 3 2 3 5 3" xfId="9166"/>
    <cellStyle name="Comma 3 2 3 5 3 2" xfId="17324"/>
    <cellStyle name="Comma 3 2 3 5 4" xfId="11998"/>
    <cellStyle name="Comma 3 2 3 6" xfId="1331"/>
    <cellStyle name="Comma 3 2 3 6 2" xfId="4005"/>
    <cellStyle name="Comma 3 2 3 6 2 2" xfId="18630"/>
    <cellStyle name="Comma 3 2 3 6 2 3" xfId="13328"/>
    <cellStyle name="Comma 3 2 3 6 3" xfId="7842"/>
    <cellStyle name="Comma 3 2 3 6 3 2" xfId="16000"/>
    <cellStyle name="Comma 3 2 3 6 4" xfId="10671"/>
    <cellStyle name="Comma 3 2 3 7" xfId="6506"/>
    <cellStyle name="Comma 3 2 3 7 2" xfId="17435"/>
    <cellStyle name="Comma 3 2 3 7 3" xfId="12132"/>
    <cellStyle name="Comma 3 2 3 8" xfId="2810"/>
    <cellStyle name="Comma 3 2 3 8 2" xfId="14805"/>
    <cellStyle name="Comma 3 2 3 9" xfId="6647"/>
    <cellStyle name="Comma 3 2 4" xfId="1336"/>
    <cellStyle name="Comma 3 2 4 2" xfId="1337"/>
    <cellStyle name="Comma 3 2 4 2 2" xfId="1338"/>
    <cellStyle name="Comma 3 2 4 2 2 2" xfId="4012"/>
    <cellStyle name="Comma 3 2 4 2 2 2 2" xfId="18637"/>
    <cellStyle name="Comma 3 2 4 2 2 2 3" xfId="13335"/>
    <cellStyle name="Comma 3 2 4 2 2 3" xfId="7849"/>
    <cellStyle name="Comma 3 2 4 2 2 3 2" xfId="16007"/>
    <cellStyle name="Comma 3 2 4 2 2 4" xfId="10678"/>
    <cellStyle name="Comma 3 2 4 2 3" xfId="4011"/>
    <cellStyle name="Comma 3 2 4 2 3 2" xfId="18636"/>
    <cellStyle name="Comma 3 2 4 2 3 3" xfId="13334"/>
    <cellStyle name="Comma 3 2 4 2 4" xfId="7848"/>
    <cellStyle name="Comma 3 2 4 2 4 2" xfId="16006"/>
    <cellStyle name="Comma 3 2 4 2 5" xfId="10677"/>
    <cellStyle name="Comma 3 2 4 3" xfId="1339"/>
    <cellStyle name="Comma 3 2 4 3 2" xfId="4013"/>
    <cellStyle name="Comma 3 2 4 3 2 2" xfId="18638"/>
    <cellStyle name="Comma 3 2 4 3 2 3" xfId="13336"/>
    <cellStyle name="Comma 3 2 4 3 3" xfId="7850"/>
    <cellStyle name="Comma 3 2 4 3 3 2" xfId="16008"/>
    <cellStyle name="Comma 3 2 4 3 4" xfId="10679"/>
    <cellStyle name="Comma 3 2 4 4" xfId="1340"/>
    <cellStyle name="Comma 3 2 4 4 2" xfId="4014"/>
    <cellStyle name="Comma 3 2 4 4 2 2" xfId="18639"/>
    <cellStyle name="Comma 3 2 4 4 2 3" xfId="13337"/>
    <cellStyle name="Comma 3 2 4 4 3" xfId="7851"/>
    <cellStyle name="Comma 3 2 4 4 3 2" xfId="16009"/>
    <cellStyle name="Comma 3 2 4 4 4" xfId="10680"/>
    <cellStyle name="Comma 3 2 4 5" xfId="4010"/>
    <cellStyle name="Comma 3 2 4 5 2" xfId="18635"/>
    <cellStyle name="Comma 3 2 4 5 3" xfId="13333"/>
    <cellStyle name="Comma 3 2 4 6" xfId="7847"/>
    <cellStyle name="Comma 3 2 4 6 2" xfId="16005"/>
    <cellStyle name="Comma 3 2 4 7" xfId="10676"/>
    <cellStyle name="Comma 3 2 5" xfId="1341"/>
    <cellStyle name="Comma 3 2 5 2" xfId="1342"/>
    <cellStyle name="Comma 3 2 5 2 2" xfId="1343"/>
    <cellStyle name="Comma 3 2 5 2 2 2" xfId="4017"/>
    <cellStyle name="Comma 3 2 5 2 2 2 2" xfId="18642"/>
    <cellStyle name="Comma 3 2 5 2 2 2 3" xfId="13340"/>
    <cellStyle name="Comma 3 2 5 2 2 3" xfId="7854"/>
    <cellStyle name="Comma 3 2 5 2 2 3 2" xfId="16012"/>
    <cellStyle name="Comma 3 2 5 2 2 4" xfId="10683"/>
    <cellStyle name="Comma 3 2 5 2 3" xfId="4016"/>
    <cellStyle name="Comma 3 2 5 2 3 2" xfId="18641"/>
    <cellStyle name="Comma 3 2 5 2 3 3" xfId="13339"/>
    <cellStyle name="Comma 3 2 5 2 4" xfId="7853"/>
    <cellStyle name="Comma 3 2 5 2 4 2" xfId="16011"/>
    <cellStyle name="Comma 3 2 5 2 5" xfId="10682"/>
    <cellStyle name="Comma 3 2 5 3" xfId="1344"/>
    <cellStyle name="Comma 3 2 5 3 2" xfId="4018"/>
    <cellStyle name="Comma 3 2 5 3 2 2" xfId="18643"/>
    <cellStyle name="Comma 3 2 5 3 2 3" xfId="13341"/>
    <cellStyle name="Comma 3 2 5 3 3" xfId="7855"/>
    <cellStyle name="Comma 3 2 5 3 3 2" xfId="16013"/>
    <cellStyle name="Comma 3 2 5 3 4" xfId="10684"/>
    <cellStyle name="Comma 3 2 5 4" xfId="1345"/>
    <cellStyle name="Comma 3 2 5 4 2" xfId="4019"/>
    <cellStyle name="Comma 3 2 5 4 2 2" xfId="18644"/>
    <cellStyle name="Comma 3 2 5 4 2 3" xfId="13342"/>
    <cellStyle name="Comma 3 2 5 4 3" xfId="7856"/>
    <cellStyle name="Comma 3 2 5 4 3 2" xfId="16014"/>
    <cellStyle name="Comma 3 2 5 4 4" xfId="10685"/>
    <cellStyle name="Comma 3 2 5 5" xfId="4015"/>
    <cellStyle name="Comma 3 2 5 5 2" xfId="18640"/>
    <cellStyle name="Comma 3 2 5 5 3" xfId="13338"/>
    <cellStyle name="Comma 3 2 5 6" xfId="7852"/>
    <cellStyle name="Comma 3 2 5 6 2" xfId="16010"/>
    <cellStyle name="Comma 3 2 5 7" xfId="10681"/>
    <cellStyle name="Comma 3 2 6" xfId="1346"/>
    <cellStyle name="Comma 3 2 6 2" xfId="1347"/>
    <cellStyle name="Comma 3 2 6 2 2" xfId="1348"/>
    <cellStyle name="Comma 3 2 6 2 2 2" xfId="4022"/>
    <cellStyle name="Comma 3 2 6 2 2 2 2" xfId="18647"/>
    <cellStyle name="Comma 3 2 6 2 2 2 3" xfId="13345"/>
    <cellStyle name="Comma 3 2 6 2 2 3" xfId="7859"/>
    <cellStyle name="Comma 3 2 6 2 2 3 2" xfId="16017"/>
    <cellStyle name="Comma 3 2 6 2 2 4" xfId="10688"/>
    <cellStyle name="Comma 3 2 6 2 3" xfId="4021"/>
    <cellStyle name="Comma 3 2 6 2 3 2" xfId="18646"/>
    <cellStyle name="Comma 3 2 6 2 3 3" xfId="13344"/>
    <cellStyle name="Comma 3 2 6 2 4" xfId="7858"/>
    <cellStyle name="Comma 3 2 6 2 4 2" xfId="16016"/>
    <cellStyle name="Comma 3 2 6 2 5" xfId="10687"/>
    <cellStyle name="Comma 3 2 6 3" xfId="1349"/>
    <cellStyle name="Comma 3 2 6 3 2" xfId="4023"/>
    <cellStyle name="Comma 3 2 6 3 2 2" xfId="18648"/>
    <cellStyle name="Comma 3 2 6 3 2 3" xfId="13346"/>
    <cellStyle name="Comma 3 2 6 3 3" xfId="7860"/>
    <cellStyle name="Comma 3 2 6 3 3 2" xfId="16018"/>
    <cellStyle name="Comma 3 2 6 3 4" xfId="10689"/>
    <cellStyle name="Comma 3 2 6 4" xfId="1350"/>
    <cellStyle name="Comma 3 2 6 4 2" xfId="4024"/>
    <cellStyle name="Comma 3 2 6 4 2 2" xfId="18649"/>
    <cellStyle name="Comma 3 2 6 4 2 3" xfId="13347"/>
    <cellStyle name="Comma 3 2 6 4 3" xfId="7861"/>
    <cellStyle name="Comma 3 2 6 4 3 2" xfId="16019"/>
    <cellStyle name="Comma 3 2 6 4 4" xfId="10690"/>
    <cellStyle name="Comma 3 2 6 5" xfId="4020"/>
    <cellStyle name="Comma 3 2 6 5 2" xfId="18645"/>
    <cellStyle name="Comma 3 2 6 5 3" xfId="13343"/>
    <cellStyle name="Comma 3 2 6 6" xfId="7857"/>
    <cellStyle name="Comma 3 2 6 6 2" xfId="16015"/>
    <cellStyle name="Comma 3 2 6 7" xfId="10686"/>
    <cellStyle name="Comma 3 2 7" xfId="1351"/>
    <cellStyle name="Comma 3 2 7 2" xfId="1352"/>
    <cellStyle name="Comma 3 2 7 2 2" xfId="4026"/>
    <cellStyle name="Comma 3 2 7 2 2 2" xfId="18651"/>
    <cellStyle name="Comma 3 2 7 2 2 3" xfId="13349"/>
    <cellStyle name="Comma 3 2 7 2 3" xfId="7863"/>
    <cellStyle name="Comma 3 2 7 2 3 2" xfId="16021"/>
    <cellStyle name="Comma 3 2 7 2 4" xfId="10692"/>
    <cellStyle name="Comma 3 2 7 3" xfId="1353"/>
    <cellStyle name="Comma 3 2 7 3 2" xfId="4027"/>
    <cellStyle name="Comma 3 2 7 3 2 2" xfId="18652"/>
    <cellStyle name="Comma 3 2 7 3 2 3" xfId="13350"/>
    <cellStyle name="Comma 3 2 7 3 3" xfId="7864"/>
    <cellStyle name="Comma 3 2 7 3 3 2" xfId="16022"/>
    <cellStyle name="Comma 3 2 7 3 4" xfId="10693"/>
    <cellStyle name="Comma 3 2 7 4" xfId="4025"/>
    <cellStyle name="Comma 3 2 7 4 2" xfId="18650"/>
    <cellStyle name="Comma 3 2 7 4 3" xfId="13348"/>
    <cellStyle name="Comma 3 2 7 5" xfId="7862"/>
    <cellStyle name="Comma 3 2 7 5 2" xfId="16020"/>
    <cellStyle name="Comma 3 2 7 6" xfId="10691"/>
    <cellStyle name="Comma 3 2 8" xfId="1354"/>
    <cellStyle name="Comma 3 2 8 2" xfId="1355"/>
    <cellStyle name="Comma 3 2 8 2 2" xfId="4029"/>
    <cellStyle name="Comma 3 2 8 2 2 2" xfId="18654"/>
    <cellStyle name="Comma 3 2 8 2 2 3" xfId="13352"/>
    <cellStyle name="Comma 3 2 8 2 3" xfId="7866"/>
    <cellStyle name="Comma 3 2 8 2 3 2" xfId="16024"/>
    <cellStyle name="Comma 3 2 8 2 4" xfId="10695"/>
    <cellStyle name="Comma 3 2 8 3" xfId="4028"/>
    <cellStyle name="Comma 3 2 8 3 2" xfId="18653"/>
    <cellStyle name="Comma 3 2 8 3 3" xfId="13351"/>
    <cellStyle name="Comma 3 2 8 4" xfId="7865"/>
    <cellStyle name="Comma 3 2 8 4 2" xfId="16023"/>
    <cellStyle name="Comma 3 2 8 5" xfId="10694"/>
    <cellStyle name="Comma 3 2 9" xfId="1356"/>
    <cellStyle name="Comma 3 2 9 2" xfId="4030"/>
    <cellStyle name="Comma 3 2 9 2 2" xfId="18655"/>
    <cellStyle name="Comma 3 2 9 2 3" xfId="13353"/>
    <cellStyle name="Comma 3 2 9 3" xfId="7867"/>
    <cellStyle name="Comma 3 2 9 3 2" xfId="16025"/>
    <cellStyle name="Comma 3 2 9 4" xfId="10696"/>
    <cellStyle name="Comma 3 20" xfId="2743"/>
    <cellStyle name="Comma 3 20 2" xfId="14725"/>
    <cellStyle name="Comma 3 21" xfId="6580"/>
    <cellStyle name="Comma 3 21 2" xfId="9379"/>
    <cellStyle name="Comma 3 22" xfId="9272"/>
    <cellStyle name="Comma 3 3" xfId="85"/>
    <cellStyle name="Comma 3 3 10" xfId="1358"/>
    <cellStyle name="Comma 3 3 10 2" xfId="4032"/>
    <cellStyle name="Comma 3 3 10 2 2" xfId="18657"/>
    <cellStyle name="Comma 3 3 10 2 3" xfId="13355"/>
    <cellStyle name="Comma 3 3 10 3" xfId="7869"/>
    <cellStyle name="Comma 3 3 10 3 2" xfId="16027"/>
    <cellStyle name="Comma 3 3 10 4" xfId="10698"/>
    <cellStyle name="Comma 3 3 11" xfId="2602"/>
    <cellStyle name="Comma 3 3 11 2" xfId="5235"/>
    <cellStyle name="Comma 3 3 11 2 2" xfId="19860"/>
    <cellStyle name="Comma 3 3 11 2 3" xfId="14571"/>
    <cellStyle name="Comma 3 3 11 3" xfId="9072"/>
    <cellStyle name="Comma 3 3 11 3 2" xfId="17230"/>
    <cellStyle name="Comma 3 3 11 4" xfId="11903"/>
    <cellStyle name="Comma 3 3 12" xfId="2661"/>
    <cellStyle name="Comma 3 3 12 2" xfId="5289"/>
    <cellStyle name="Comma 3 3 12 2 2" xfId="19914"/>
    <cellStyle name="Comma 3 3 12 2 3" xfId="14630"/>
    <cellStyle name="Comma 3 3 12 3" xfId="9126"/>
    <cellStyle name="Comma 3 3 12 3 2" xfId="17284"/>
    <cellStyle name="Comma 3 3 12 4" xfId="11958"/>
    <cellStyle name="Comma 3 3 13" xfId="1357"/>
    <cellStyle name="Comma 3 3 13 2" xfId="4031"/>
    <cellStyle name="Comma 3 3 13 2 2" xfId="18656"/>
    <cellStyle name="Comma 3 3 13 2 3" xfId="13354"/>
    <cellStyle name="Comma 3 3 13 3" xfId="7868"/>
    <cellStyle name="Comma 3 3 13 3 2" xfId="16026"/>
    <cellStyle name="Comma 3 3 13 4" xfId="10697"/>
    <cellStyle name="Comma 3 3 14" xfId="5438"/>
    <cellStyle name="Comma 3 3 14 2" xfId="17395"/>
    <cellStyle name="Comma 3 3 14 3" xfId="12092"/>
    <cellStyle name="Comma 3 3 15" xfId="6479"/>
    <cellStyle name="Comma 3 3 15 2" xfId="14765"/>
    <cellStyle name="Comma 3 3 16" xfId="2770"/>
    <cellStyle name="Comma 3 3 17" xfId="6607"/>
    <cellStyle name="Comma 3 3 18" xfId="9436"/>
    <cellStyle name="Comma 3 3 2" xfId="139"/>
    <cellStyle name="Comma 3 3 2 10" xfId="2715"/>
    <cellStyle name="Comma 3 3 2 10 2" xfId="5343"/>
    <cellStyle name="Comma 3 3 2 10 2 2" xfId="19968"/>
    <cellStyle name="Comma 3 3 2 10 2 3" xfId="14684"/>
    <cellStyle name="Comma 3 3 2 10 3" xfId="9180"/>
    <cellStyle name="Comma 3 3 2 10 3 2" xfId="17338"/>
    <cellStyle name="Comma 3 3 2 10 4" xfId="12012"/>
    <cellStyle name="Comma 3 3 2 11" xfId="1359"/>
    <cellStyle name="Comma 3 3 2 11 2" xfId="4033"/>
    <cellStyle name="Comma 3 3 2 11 2 2" xfId="18658"/>
    <cellStyle name="Comma 3 3 2 11 2 3" xfId="13356"/>
    <cellStyle name="Comma 3 3 2 11 3" xfId="7870"/>
    <cellStyle name="Comma 3 3 2 11 3 2" xfId="16028"/>
    <cellStyle name="Comma 3 3 2 11 4" xfId="10699"/>
    <cellStyle name="Comma 3 3 2 12" xfId="6531"/>
    <cellStyle name="Comma 3 3 2 12 2" xfId="17449"/>
    <cellStyle name="Comma 3 3 2 12 3" xfId="12146"/>
    <cellStyle name="Comma 3 3 2 13" xfId="2824"/>
    <cellStyle name="Comma 3 3 2 13 2" xfId="14819"/>
    <cellStyle name="Comma 3 3 2 14" xfId="6661"/>
    <cellStyle name="Comma 3 3 2 15" xfId="9490"/>
    <cellStyle name="Comma 3 3 2 2" xfId="1360"/>
    <cellStyle name="Comma 3 3 2 2 2" xfId="1361"/>
    <cellStyle name="Comma 3 3 2 2 2 2" xfId="1362"/>
    <cellStyle name="Comma 3 3 2 2 2 2 2" xfId="4036"/>
    <cellStyle name="Comma 3 3 2 2 2 2 2 2" xfId="18661"/>
    <cellStyle name="Comma 3 3 2 2 2 2 2 3" xfId="13359"/>
    <cellStyle name="Comma 3 3 2 2 2 2 3" xfId="7873"/>
    <cellStyle name="Comma 3 3 2 2 2 2 3 2" xfId="16031"/>
    <cellStyle name="Comma 3 3 2 2 2 2 4" xfId="10702"/>
    <cellStyle name="Comma 3 3 2 2 2 3" xfId="4035"/>
    <cellStyle name="Comma 3 3 2 2 2 3 2" xfId="18660"/>
    <cellStyle name="Comma 3 3 2 2 2 3 3" xfId="13358"/>
    <cellStyle name="Comma 3 3 2 2 2 4" xfId="7872"/>
    <cellStyle name="Comma 3 3 2 2 2 4 2" xfId="16030"/>
    <cellStyle name="Comma 3 3 2 2 2 5" xfId="10701"/>
    <cellStyle name="Comma 3 3 2 2 3" xfId="1363"/>
    <cellStyle name="Comma 3 3 2 2 3 2" xfId="4037"/>
    <cellStyle name="Comma 3 3 2 2 3 2 2" xfId="18662"/>
    <cellStyle name="Comma 3 3 2 2 3 2 3" xfId="13360"/>
    <cellStyle name="Comma 3 3 2 2 3 3" xfId="7874"/>
    <cellStyle name="Comma 3 3 2 2 3 3 2" xfId="16032"/>
    <cellStyle name="Comma 3 3 2 2 3 4" xfId="10703"/>
    <cellStyle name="Comma 3 3 2 2 4" xfId="1364"/>
    <cellStyle name="Comma 3 3 2 2 4 2" xfId="4038"/>
    <cellStyle name="Comma 3 3 2 2 4 2 2" xfId="18663"/>
    <cellStyle name="Comma 3 3 2 2 4 2 3" xfId="13361"/>
    <cellStyle name="Comma 3 3 2 2 4 3" xfId="7875"/>
    <cellStyle name="Comma 3 3 2 2 4 3 2" xfId="16033"/>
    <cellStyle name="Comma 3 3 2 2 4 4" xfId="10704"/>
    <cellStyle name="Comma 3 3 2 2 5" xfId="4034"/>
    <cellStyle name="Comma 3 3 2 2 5 2" xfId="18659"/>
    <cellStyle name="Comma 3 3 2 2 5 3" xfId="13357"/>
    <cellStyle name="Comma 3 3 2 2 6" xfId="7871"/>
    <cellStyle name="Comma 3 3 2 2 6 2" xfId="16029"/>
    <cellStyle name="Comma 3 3 2 2 7" xfId="10700"/>
    <cellStyle name="Comma 3 3 2 3" xfId="1365"/>
    <cellStyle name="Comma 3 3 2 3 2" xfId="1366"/>
    <cellStyle name="Comma 3 3 2 3 2 2" xfId="1367"/>
    <cellStyle name="Comma 3 3 2 3 2 2 2" xfId="4041"/>
    <cellStyle name="Comma 3 3 2 3 2 2 2 2" xfId="18666"/>
    <cellStyle name="Comma 3 3 2 3 2 2 2 3" xfId="13364"/>
    <cellStyle name="Comma 3 3 2 3 2 2 3" xfId="7878"/>
    <cellStyle name="Comma 3 3 2 3 2 2 3 2" xfId="16036"/>
    <cellStyle name="Comma 3 3 2 3 2 2 4" xfId="10707"/>
    <cellStyle name="Comma 3 3 2 3 2 3" xfId="4040"/>
    <cellStyle name="Comma 3 3 2 3 2 3 2" xfId="18665"/>
    <cellStyle name="Comma 3 3 2 3 2 3 3" xfId="13363"/>
    <cellStyle name="Comma 3 3 2 3 2 4" xfId="7877"/>
    <cellStyle name="Comma 3 3 2 3 2 4 2" xfId="16035"/>
    <cellStyle name="Comma 3 3 2 3 2 5" xfId="10706"/>
    <cellStyle name="Comma 3 3 2 3 3" xfId="1368"/>
    <cellStyle name="Comma 3 3 2 3 3 2" xfId="4042"/>
    <cellStyle name="Comma 3 3 2 3 3 2 2" xfId="18667"/>
    <cellStyle name="Comma 3 3 2 3 3 2 3" xfId="13365"/>
    <cellStyle name="Comma 3 3 2 3 3 3" xfId="7879"/>
    <cellStyle name="Comma 3 3 2 3 3 3 2" xfId="16037"/>
    <cellStyle name="Comma 3 3 2 3 3 4" xfId="10708"/>
    <cellStyle name="Comma 3 3 2 3 4" xfId="1369"/>
    <cellStyle name="Comma 3 3 2 3 4 2" xfId="4043"/>
    <cellStyle name="Comma 3 3 2 3 4 2 2" xfId="18668"/>
    <cellStyle name="Comma 3 3 2 3 4 2 3" xfId="13366"/>
    <cellStyle name="Comma 3 3 2 3 4 3" xfId="7880"/>
    <cellStyle name="Comma 3 3 2 3 4 3 2" xfId="16038"/>
    <cellStyle name="Comma 3 3 2 3 4 4" xfId="10709"/>
    <cellStyle name="Comma 3 3 2 3 5" xfId="4039"/>
    <cellStyle name="Comma 3 3 2 3 5 2" xfId="18664"/>
    <cellStyle name="Comma 3 3 2 3 5 3" xfId="13362"/>
    <cellStyle name="Comma 3 3 2 3 6" xfId="7876"/>
    <cellStyle name="Comma 3 3 2 3 6 2" xfId="16034"/>
    <cellStyle name="Comma 3 3 2 3 7" xfId="10705"/>
    <cellStyle name="Comma 3 3 2 4" xfId="1370"/>
    <cellStyle name="Comma 3 3 2 4 2" xfId="1371"/>
    <cellStyle name="Comma 3 3 2 4 2 2" xfId="1372"/>
    <cellStyle name="Comma 3 3 2 4 2 2 2" xfId="4046"/>
    <cellStyle name="Comma 3 3 2 4 2 2 2 2" xfId="18671"/>
    <cellStyle name="Comma 3 3 2 4 2 2 2 3" xfId="13369"/>
    <cellStyle name="Comma 3 3 2 4 2 2 3" xfId="7883"/>
    <cellStyle name="Comma 3 3 2 4 2 2 3 2" xfId="16041"/>
    <cellStyle name="Comma 3 3 2 4 2 2 4" xfId="10712"/>
    <cellStyle name="Comma 3 3 2 4 2 3" xfId="4045"/>
    <cellStyle name="Comma 3 3 2 4 2 3 2" xfId="18670"/>
    <cellStyle name="Comma 3 3 2 4 2 3 3" xfId="13368"/>
    <cellStyle name="Comma 3 3 2 4 2 4" xfId="7882"/>
    <cellStyle name="Comma 3 3 2 4 2 4 2" xfId="16040"/>
    <cellStyle name="Comma 3 3 2 4 2 5" xfId="10711"/>
    <cellStyle name="Comma 3 3 2 4 3" xfId="1373"/>
    <cellStyle name="Comma 3 3 2 4 3 2" xfId="4047"/>
    <cellStyle name="Comma 3 3 2 4 3 2 2" xfId="18672"/>
    <cellStyle name="Comma 3 3 2 4 3 2 3" xfId="13370"/>
    <cellStyle name="Comma 3 3 2 4 3 3" xfId="7884"/>
    <cellStyle name="Comma 3 3 2 4 3 3 2" xfId="16042"/>
    <cellStyle name="Comma 3 3 2 4 3 4" xfId="10713"/>
    <cellStyle name="Comma 3 3 2 4 4" xfId="1374"/>
    <cellStyle name="Comma 3 3 2 4 4 2" xfId="4048"/>
    <cellStyle name="Comma 3 3 2 4 4 2 2" xfId="18673"/>
    <cellStyle name="Comma 3 3 2 4 4 2 3" xfId="13371"/>
    <cellStyle name="Comma 3 3 2 4 4 3" xfId="7885"/>
    <cellStyle name="Comma 3 3 2 4 4 3 2" xfId="16043"/>
    <cellStyle name="Comma 3 3 2 4 4 4" xfId="10714"/>
    <cellStyle name="Comma 3 3 2 4 5" xfId="4044"/>
    <cellStyle name="Comma 3 3 2 4 5 2" xfId="18669"/>
    <cellStyle name="Comma 3 3 2 4 5 3" xfId="13367"/>
    <cellStyle name="Comma 3 3 2 4 6" xfId="7881"/>
    <cellStyle name="Comma 3 3 2 4 6 2" xfId="16039"/>
    <cellStyle name="Comma 3 3 2 4 7" xfId="10710"/>
    <cellStyle name="Comma 3 3 2 5" xfId="1375"/>
    <cellStyle name="Comma 3 3 2 5 2" xfId="1376"/>
    <cellStyle name="Comma 3 3 2 5 2 2" xfId="1377"/>
    <cellStyle name="Comma 3 3 2 5 2 2 2" xfId="4051"/>
    <cellStyle name="Comma 3 3 2 5 2 2 2 2" xfId="18676"/>
    <cellStyle name="Comma 3 3 2 5 2 2 2 3" xfId="13374"/>
    <cellStyle name="Comma 3 3 2 5 2 2 3" xfId="7888"/>
    <cellStyle name="Comma 3 3 2 5 2 2 3 2" xfId="16046"/>
    <cellStyle name="Comma 3 3 2 5 2 2 4" xfId="10717"/>
    <cellStyle name="Comma 3 3 2 5 2 3" xfId="4050"/>
    <cellStyle name="Comma 3 3 2 5 2 3 2" xfId="18675"/>
    <cellStyle name="Comma 3 3 2 5 2 3 3" xfId="13373"/>
    <cellStyle name="Comma 3 3 2 5 2 4" xfId="7887"/>
    <cellStyle name="Comma 3 3 2 5 2 4 2" xfId="16045"/>
    <cellStyle name="Comma 3 3 2 5 2 5" xfId="10716"/>
    <cellStyle name="Comma 3 3 2 5 3" xfId="1378"/>
    <cellStyle name="Comma 3 3 2 5 3 2" xfId="4052"/>
    <cellStyle name="Comma 3 3 2 5 3 2 2" xfId="18677"/>
    <cellStyle name="Comma 3 3 2 5 3 2 3" xfId="13375"/>
    <cellStyle name="Comma 3 3 2 5 3 3" xfId="7889"/>
    <cellStyle name="Comma 3 3 2 5 3 3 2" xfId="16047"/>
    <cellStyle name="Comma 3 3 2 5 3 4" xfId="10718"/>
    <cellStyle name="Comma 3 3 2 5 4" xfId="1379"/>
    <cellStyle name="Comma 3 3 2 5 4 2" xfId="4053"/>
    <cellStyle name="Comma 3 3 2 5 4 2 2" xfId="18678"/>
    <cellStyle name="Comma 3 3 2 5 4 2 3" xfId="13376"/>
    <cellStyle name="Comma 3 3 2 5 4 3" xfId="7890"/>
    <cellStyle name="Comma 3 3 2 5 4 3 2" xfId="16048"/>
    <cellStyle name="Comma 3 3 2 5 4 4" xfId="10719"/>
    <cellStyle name="Comma 3 3 2 5 5" xfId="4049"/>
    <cellStyle name="Comma 3 3 2 5 5 2" xfId="18674"/>
    <cellStyle name="Comma 3 3 2 5 5 3" xfId="13372"/>
    <cellStyle name="Comma 3 3 2 5 6" xfId="7886"/>
    <cellStyle name="Comma 3 3 2 5 6 2" xfId="16044"/>
    <cellStyle name="Comma 3 3 2 5 7" xfId="10715"/>
    <cellStyle name="Comma 3 3 2 6" xfId="1380"/>
    <cellStyle name="Comma 3 3 2 6 2" xfId="1381"/>
    <cellStyle name="Comma 3 3 2 6 2 2" xfId="4055"/>
    <cellStyle name="Comma 3 3 2 6 2 2 2" xfId="18680"/>
    <cellStyle name="Comma 3 3 2 6 2 2 3" xfId="13378"/>
    <cellStyle name="Comma 3 3 2 6 2 3" xfId="7892"/>
    <cellStyle name="Comma 3 3 2 6 2 3 2" xfId="16050"/>
    <cellStyle name="Comma 3 3 2 6 2 4" xfId="10721"/>
    <cellStyle name="Comma 3 3 2 6 3" xfId="1382"/>
    <cellStyle name="Comma 3 3 2 6 3 2" xfId="4056"/>
    <cellStyle name="Comma 3 3 2 6 3 2 2" xfId="18681"/>
    <cellStyle name="Comma 3 3 2 6 3 2 3" xfId="13379"/>
    <cellStyle name="Comma 3 3 2 6 3 3" xfId="7893"/>
    <cellStyle name="Comma 3 3 2 6 3 3 2" xfId="16051"/>
    <cellStyle name="Comma 3 3 2 6 3 4" xfId="10722"/>
    <cellStyle name="Comma 3 3 2 6 4" xfId="4054"/>
    <cellStyle name="Comma 3 3 2 6 4 2" xfId="18679"/>
    <cellStyle name="Comma 3 3 2 6 4 3" xfId="13377"/>
    <cellStyle name="Comma 3 3 2 6 5" xfId="7891"/>
    <cellStyle name="Comma 3 3 2 6 5 2" xfId="16049"/>
    <cellStyle name="Comma 3 3 2 6 6" xfId="10720"/>
    <cellStyle name="Comma 3 3 2 7" xfId="1383"/>
    <cellStyle name="Comma 3 3 2 7 2" xfId="1384"/>
    <cellStyle name="Comma 3 3 2 7 2 2" xfId="4058"/>
    <cellStyle name="Comma 3 3 2 7 2 2 2" xfId="18683"/>
    <cellStyle name="Comma 3 3 2 7 2 2 3" xfId="13381"/>
    <cellStyle name="Comma 3 3 2 7 2 3" xfId="7895"/>
    <cellStyle name="Comma 3 3 2 7 2 3 2" xfId="16053"/>
    <cellStyle name="Comma 3 3 2 7 2 4" xfId="10724"/>
    <cellStyle name="Comma 3 3 2 7 3" xfId="4057"/>
    <cellStyle name="Comma 3 3 2 7 3 2" xfId="18682"/>
    <cellStyle name="Comma 3 3 2 7 3 3" xfId="13380"/>
    <cellStyle name="Comma 3 3 2 7 4" xfId="7894"/>
    <cellStyle name="Comma 3 3 2 7 4 2" xfId="16052"/>
    <cellStyle name="Comma 3 3 2 7 5" xfId="10723"/>
    <cellStyle name="Comma 3 3 2 8" xfId="1385"/>
    <cellStyle name="Comma 3 3 2 8 2" xfId="4059"/>
    <cellStyle name="Comma 3 3 2 8 2 2" xfId="18684"/>
    <cellStyle name="Comma 3 3 2 8 2 3" xfId="13382"/>
    <cellStyle name="Comma 3 3 2 8 3" xfId="7896"/>
    <cellStyle name="Comma 3 3 2 8 3 2" xfId="16054"/>
    <cellStyle name="Comma 3 3 2 8 4" xfId="10725"/>
    <cellStyle name="Comma 3 3 2 9" xfId="1386"/>
    <cellStyle name="Comma 3 3 2 9 2" xfId="4060"/>
    <cellStyle name="Comma 3 3 2 9 2 2" xfId="18685"/>
    <cellStyle name="Comma 3 3 2 9 2 3" xfId="13383"/>
    <cellStyle name="Comma 3 3 2 9 3" xfId="7897"/>
    <cellStyle name="Comma 3 3 2 9 3 2" xfId="16055"/>
    <cellStyle name="Comma 3 3 2 9 4" xfId="10726"/>
    <cellStyle name="Comma 3 3 3" xfId="1387"/>
    <cellStyle name="Comma 3 3 3 2" xfId="1388"/>
    <cellStyle name="Comma 3 3 3 2 2" xfId="1389"/>
    <cellStyle name="Comma 3 3 3 2 2 2" xfId="4063"/>
    <cellStyle name="Comma 3 3 3 2 2 2 2" xfId="18688"/>
    <cellStyle name="Comma 3 3 3 2 2 2 3" xfId="13386"/>
    <cellStyle name="Comma 3 3 3 2 2 3" xfId="7900"/>
    <cellStyle name="Comma 3 3 3 2 2 3 2" xfId="16058"/>
    <cellStyle name="Comma 3 3 3 2 2 4" xfId="10729"/>
    <cellStyle name="Comma 3 3 3 2 3" xfId="4062"/>
    <cellStyle name="Comma 3 3 3 2 3 2" xfId="18687"/>
    <cellStyle name="Comma 3 3 3 2 3 3" xfId="13385"/>
    <cellStyle name="Comma 3 3 3 2 4" xfId="7899"/>
    <cellStyle name="Comma 3 3 3 2 4 2" xfId="16057"/>
    <cellStyle name="Comma 3 3 3 2 5" xfId="10728"/>
    <cellStyle name="Comma 3 3 3 3" xfId="1390"/>
    <cellStyle name="Comma 3 3 3 3 2" xfId="4064"/>
    <cellStyle name="Comma 3 3 3 3 2 2" xfId="18689"/>
    <cellStyle name="Comma 3 3 3 3 2 3" xfId="13387"/>
    <cellStyle name="Comma 3 3 3 3 3" xfId="7901"/>
    <cellStyle name="Comma 3 3 3 3 3 2" xfId="16059"/>
    <cellStyle name="Comma 3 3 3 3 4" xfId="10730"/>
    <cellStyle name="Comma 3 3 3 4" xfId="1391"/>
    <cellStyle name="Comma 3 3 3 4 2" xfId="4065"/>
    <cellStyle name="Comma 3 3 3 4 2 2" xfId="18690"/>
    <cellStyle name="Comma 3 3 3 4 2 3" xfId="13388"/>
    <cellStyle name="Comma 3 3 3 4 3" xfId="7902"/>
    <cellStyle name="Comma 3 3 3 4 3 2" xfId="16060"/>
    <cellStyle name="Comma 3 3 3 4 4" xfId="10731"/>
    <cellStyle name="Comma 3 3 3 5" xfId="4061"/>
    <cellStyle name="Comma 3 3 3 5 2" xfId="18686"/>
    <cellStyle name="Comma 3 3 3 5 3" xfId="13384"/>
    <cellStyle name="Comma 3 3 3 6" xfId="7898"/>
    <cellStyle name="Comma 3 3 3 6 2" xfId="16056"/>
    <cellStyle name="Comma 3 3 3 7" xfId="10727"/>
    <cellStyle name="Comma 3 3 4" xfId="1392"/>
    <cellStyle name="Comma 3 3 4 2" xfId="1393"/>
    <cellStyle name="Comma 3 3 4 2 2" xfId="1394"/>
    <cellStyle name="Comma 3 3 4 2 2 2" xfId="4068"/>
    <cellStyle name="Comma 3 3 4 2 2 2 2" xfId="18693"/>
    <cellStyle name="Comma 3 3 4 2 2 2 3" xfId="13391"/>
    <cellStyle name="Comma 3 3 4 2 2 3" xfId="7905"/>
    <cellStyle name="Comma 3 3 4 2 2 3 2" xfId="16063"/>
    <cellStyle name="Comma 3 3 4 2 2 4" xfId="10734"/>
    <cellStyle name="Comma 3 3 4 2 3" xfId="4067"/>
    <cellStyle name="Comma 3 3 4 2 3 2" xfId="18692"/>
    <cellStyle name="Comma 3 3 4 2 3 3" xfId="13390"/>
    <cellStyle name="Comma 3 3 4 2 4" xfId="7904"/>
    <cellStyle name="Comma 3 3 4 2 4 2" xfId="16062"/>
    <cellStyle name="Comma 3 3 4 2 5" xfId="10733"/>
    <cellStyle name="Comma 3 3 4 3" xfId="1395"/>
    <cellStyle name="Comma 3 3 4 3 2" xfId="4069"/>
    <cellStyle name="Comma 3 3 4 3 2 2" xfId="18694"/>
    <cellStyle name="Comma 3 3 4 3 2 3" xfId="13392"/>
    <cellStyle name="Comma 3 3 4 3 3" xfId="7906"/>
    <cellStyle name="Comma 3 3 4 3 3 2" xfId="16064"/>
    <cellStyle name="Comma 3 3 4 3 4" xfId="10735"/>
    <cellStyle name="Comma 3 3 4 4" xfId="1396"/>
    <cellStyle name="Comma 3 3 4 4 2" xfId="4070"/>
    <cellStyle name="Comma 3 3 4 4 2 2" xfId="18695"/>
    <cellStyle name="Comma 3 3 4 4 2 3" xfId="13393"/>
    <cellStyle name="Comma 3 3 4 4 3" xfId="7907"/>
    <cellStyle name="Comma 3 3 4 4 3 2" xfId="16065"/>
    <cellStyle name="Comma 3 3 4 4 4" xfId="10736"/>
    <cellStyle name="Comma 3 3 4 5" xfId="4066"/>
    <cellStyle name="Comma 3 3 4 5 2" xfId="18691"/>
    <cellStyle name="Comma 3 3 4 5 3" xfId="13389"/>
    <cellStyle name="Comma 3 3 4 6" xfId="7903"/>
    <cellStyle name="Comma 3 3 4 6 2" xfId="16061"/>
    <cellStyle name="Comma 3 3 4 7" xfId="10732"/>
    <cellStyle name="Comma 3 3 5" xfId="1397"/>
    <cellStyle name="Comma 3 3 5 2" xfId="1398"/>
    <cellStyle name="Comma 3 3 5 2 2" xfId="1399"/>
    <cellStyle name="Comma 3 3 5 2 2 2" xfId="4073"/>
    <cellStyle name="Comma 3 3 5 2 2 2 2" xfId="18698"/>
    <cellStyle name="Comma 3 3 5 2 2 2 3" xfId="13396"/>
    <cellStyle name="Comma 3 3 5 2 2 3" xfId="7910"/>
    <cellStyle name="Comma 3 3 5 2 2 3 2" xfId="16068"/>
    <cellStyle name="Comma 3 3 5 2 2 4" xfId="10739"/>
    <cellStyle name="Comma 3 3 5 2 3" xfId="4072"/>
    <cellStyle name="Comma 3 3 5 2 3 2" xfId="18697"/>
    <cellStyle name="Comma 3 3 5 2 3 3" xfId="13395"/>
    <cellStyle name="Comma 3 3 5 2 4" xfId="7909"/>
    <cellStyle name="Comma 3 3 5 2 4 2" xfId="16067"/>
    <cellStyle name="Comma 3 3 5 2 5" xfId="10738"/>
    <cellStyle name="Comma 3 3 5 3" xfId="1400"/>
    <cellStyle name="Comma 3 3 5 3 2" xfId="4074"/>
    <cellStyle name="Comma 3 3 5 3 2 2" xfId="18699"/>
    <cellStyle name="Comma 3 3 5 3 2 3" xfId="13397"/>
    <cellStyle name="Comma 3 3 5 3 3" xfId="7911"/>
    <cellStyle name="Comma 3 3 5 3 3 2" xfId="16069"/>
    <cellStyle name="Comma 3 3 5 3 4" xfId="10740"/>
    <cellStyle name="Comma 3 3 5 4" xfId="1401"/>
    <cellStyle name="Comma 3 3 5 4 2" xfId="4075"/>
    <cellStyle name="Comma 3 3 5 4 2 2" xfId="18700"/>
    <cellStyle name="Comma 3 3 5 4 2 3" xfId="13398"/>
    <cellStyle name="Comma 3 3 5 4 3" xfId="7912"/>
    <cellStyle name="Comma 3 3 5 4 3 2" xfId="16070"/>
    <cellStyle name="Comma 3 3 5 4 4" xfId="10741"/>
    <cellStyle name="Comma 3 3 5 5" xfId="4071"/>
    <cellStyle name="Comma 3 3 5 5 2" xfId="18696"/>
    <cellStyle name="Comma 3 3 5 5 3" xfId="13394"/>
    <cellStyle name="Comma 3 3 5 6" xfId="7908"/>
    <cellStyle name="Comma 3 3 5 6 2" xfId="16066"/>
    <cellStyle name="Comma 3 3 5 7" xfId="10737"/>
    <cellStyle name="Comma 3 3 6" xfId="1402"/>
    <cellStyle name="Comma 3 3 6 2" xfId="1403"/>
    <cellStyle name="Comma 3 3 6 2 2" xfId="1404"/>
    <cellStyle name="Comma 3 3 6 2 2 2" xfId="4078"/>
    <cellStyle name="Comma 3 3 6 2 2 2 2" xfId="18703"/>
    <cellStyle name="Comma 3 3 6 2 2 2 3" xfId="13401"/>
    <cellStyle name="Comma 3 3 6 2 2 3" xfId="7915"/>
    <cellStyle name="Comma 3 3 6 2 2 3 2" xfId="16073"/>
    <cellStyle name="Comma 3 3 6 2 2 4" xfId="10744"/>
    <cellStyle name="Comma 3 3 6 2 3" xfId="4077"/>
    <cellStyle name="Comma 3 3 6 2 3 2" xfId="18702"/>
    <cellStyle name="Comma 3 3 6 2 3 3" xfId="13400"/>
    <cellStyle name="Comma 3 3 6 2 4" xfId="7914"/>
    <cellStyle name="Comma 3 3 6 2 4 2" xfId="16072"/>
    <cellStyle name="Comma 3 3 6 2 5" xfId="10743"/>
    <cellStyle name="Comma 3 3 6 3" xfId="1405"/>
    <cellStyle name="Comma 3 3 6 3 2" xfId="4079"/>
    <cellStyle name="Comma 3 3 6 3 2 2" xfId="18704"/>
    <cellStyle name="Comma 3 3 6 3 2 3" xfId="13402"/>
    <cellStyle name="Comma 3 3 6 3 3" xfId="7916"/>
    <cellStyle name="Comma 3 3 6 3 3 2" xfId="16074"/>
    <cellStyle name="Comma 3 3 6 3 4" xfId="10745"/>
    <cellStyle name="Comma 3 3 6 4" xfId="1406"/>
    <cellStyle name="Comma 3 3 6 4 2" xfId="4080"/>
    <cellStyle name="Comma 3 3 6 4 2 2" xfId="18705"/>
    <cellStyle name="Comma 3 3 6 4 2 3" xfId="13403"/>
    <cellStyle name="Comma 3 3 6 4 3" xfId="7917"/>
    <cellStyle name="Comma 3 3 6 4 3 2" xfId="16075"/>
    <cellStyle name="Comma 3 3 6 4 4" xfId="10746"/>
    <cellStyle name="Comma 3 3 6 5" xfId="4076"/>
    <cellStyle name="Comma 3 3 6 5 2" xfId="18701"/>
    <cellStyle name="Comma 3 3 6 5 3" xfId="13399"/>
    <cellStyle name="Comma 3 3 6 6" xfId="7913"/>
    <cellStyle name="Comma 3 3 6 6 2" xfId="16071"/>
    <cellStyle name="Comma 3 3 6 7" xfId="10742"/>
    <cellStyle name="Comma 3 3 7" xfId="1407"/>
    <cellStyle name="Comma 3 3 7 2" xfId="1408"/>
    <cellStyle name="Comma 3 3 7 2 2" xfId="4082"/>
    <cellStyle name="Comma 3 3 7 2 2 2" xfId="18707"/>
    <cellStyle name="Comma 3 3 7 2 2 3" xfId="13405"/>
    <cellStyle name="Comma 3 3 7 2 3" xfId="7919"/>
    <cellStyle name="Comma 3 3 7 2 3 2" xfId="16077"/>
    <cellStyle name="Comma 3 3 7 2 4" xfId="10748"/>
    <cellStyle name="Comma 3 3 7 3" xfId="1409"/>
    <cellStyle name="Comma 3 3 7 3 2" xfId="4083"/>
    <cellStyle name="Comma 3 3 7 3 2 2" xfId="18708"/>
    <cellStyle name="Comma 3 3 7 3 2 3" xfId="13406"/>
    <cellStyle name="Comma 3 3 7 3 3" xfId="7920"/>
    <cellStyle name="Comma 3 3 7 3 3 2" xfId="16078"/>
    <cellStyle name="Comma 3 3 7 3 4" xfId="10749"/>
    <cellStyle name="Comma 3 3 7 4" xfId="4081"/>
    <cellStyle name="Comma 3 3 7 4 2" xfId="18706"/>
    <cellStyle name="Comma 3 3 7 4 3" xfId="13404"/>
    <cellStyle name="Comma 3 3 7 5" xfId="7918"/>
    <cellStyle name="Comma 3 3 7 5 2" xfId="16076"/>
    <cellStyle name="Comma 3 3 7 6" xfId="10747"/>
    <cellStyle name="Comma 3 3 8" xfId="1410"/>
    <cellStyle name="Comma 3 3 8 2" xfId="1411"/>
    <cellStyle name="Comma 3 3 8 2 2" xfId="4085"/>
    <cellStyle name="Comma 3 3 8 2 2 2" xfId="18710"/>
    <cellStyle name="Comma 3 3 8 2 2 3" xfId="13408"/>
    <cellStyle name="Comma 3 3 8 2 3" xfId="7922"/>
    <cellStyle name="Comma 3 3 8 2 3 2" xfId="16080"/>
    <cellStyle name="Comma 3 3 8 2 4" xfId="10751"/>
    <cellStyle name="Comma 3 3 8 3" xfId="4084"/>
    <cellStyle name="Comma 3 3 8 3 2" xfId="18709"/>
    <cellStyle name="Comma 3 3 8 3 3" xfId="13407"/>
    <cellStyle name="Comma 3 3 8 4" xfId="7921"/>
    <cellStyle name="Comma 3 3 8 4 2" xfId="16079"/>
    <cellStyle name="Comma 3 3 8 5" xfId="10750"/>
    <cellStyle name="Comma 3 3 9" xfId="1412"/>
    <cellStyle name="Comma 3 3 9 2" xfId="4086"/>
    <cellStyle name="Comma 3 3 9 2 2" xfId="18711"/>
    <cellStyle name="Comma 3 3 9 2 3" xfId="13409"/>
    <cellStyle name="Comma 3 3 9 3" xfId="7923"/>
    <cellStyle name="Comma 3 3 9 3 2" xfId="16081"/>
    <cellStyle name="Comma 3 3 9 4" xfId="10752"/>
    <cellStyle name="Comma 3 4" xfId="112"/>
    <cellStyle name="Comma 3 4 10" xfId="1414"/>
    <cellStyle name="Comma 3 4 10 2" xfId="4088"/>
    <cellStyle name="Comma 3 4 10 2 2" xfId="18713"/>
    <cellStyle name="Comma 3 4 10 2 3" xfId="13411"/>
    <cellStyle name="Comma 3 4 10 3" xfId="7925"/>
    <cellStyle name="Comma 3 4 10 3 2" xfId="16083"/>
    <cellStyle name="Comma 3 4 10 4" xfId="10754"/>
    <cellStyle name="Comma 3 4 11" xfId="2688"/>
    <cellStyle name="Comma 3 4 11 2" xfId="5316"/>
    <cellStyle name="Comma 3 4 11 2 2" xfId="19941"/>
    <cellStyle name="Comma 3 4 11 2 3" xfId="14657"/>
    <cellStyle name="Comma 3 4 11 3" xfId="9153"/>
    <cellStyle name="Comma 3 4 11 3 2" xfId="17311"/>
    <cellStyle name="Comma 3 4 11 4" xfId="11985"/>
    <cellStyle name="Comma 3 4 12" xfId="1413"/>
    <cellStyle name="Comma 3 4 12 2" xfId="4087"/>
    <cellStyle name="Comma 3 4 12 2 2" xfId="18712"/>
    <cellStyle name="Comma 3 4 12 2 3" xfId="13410"/>
    <cellStyle name="Comma 3 4 12 3" xfId="7924"/>
    <cellStyle name="Comma 3 4 12 3 2" xfId="16082"/>
    <cellStyle name="Comma 3 4 12 4" xfId="10753"/>
    <cellStyle name="Comma 3 4 13" xfId="6505"/>
    <cellStyle name="Comma 3 4 13 2" xfId="17422"/>
    <cellStyle name="Comma 3 4 13 3" xfId="12119"/>
    <cellStyle name="Comma 3 4 14" xfId="2797"/>
    <cellStyle name="Comma 3 4 14 2" xfId="14792"/>
    <cellStyle name="Comma 3 4 15" xfId="6634"/>
    <cellStyle name="Comma 3 4 16" xfId="9463"/>
    <cellStyle name="Comma 3 4 2" xfId="1415"/>
    <cellStyle name="Comma 3 4 2 10" xfId="4089"/>
    <cellStyle name="Comma 3 4 2 10 2" xfId="18714"/>
    <cellStyle name="Comma 3 4 2 10 3" xfId="13412"/>
    <cellStyle name="Comma 3 4 2 11" xfId="7926"/>
    <cellStyle name="Comma 3 4 2 11 2" xfId="16084"/>
    <cellStyle name="Comma 3 4 2 12" xfId="10755"/>
    <cellStyle name="Comma 3 4 2 2" xfId="1416"/>
    <cellStyle name="Comma 3 4 2 2 2" xfId="1417"/>
    <cellStyle name="Comma 3 4 2 2 2 2" xfId="1418"/>
    <cellStyle name="Comma 3 4 2 2 2 2 2" xfId="4092"/>
    <cellStyle name="Comma 3 4 2 2 2 2 2 2" xfId="18717"/>
    <cellStyle name="Comma 3 4 2 2 2 2 2 3" xfId="13415"/>
    <cellStyle name="Comma 3 4 2 2 2 2 3" xfId="7929"/>
    <cellStyle name="Comma 3 4 2 2 2 2 3 2" xfId="16087"/>
    <cellStyle name="Comma 3 4 2 2 2 2 4" xfId="10758"/>
    <cellStyle name="Comma 3 4 2 2 2 3" xfId="4091"/>
    <cellStyle name="Comma 3 4 2 2 2 3 2" xfId="18716"/>
    <cellStyle name="Comma 3 4 2 2 2 3 3" xfId="13414"/>
    <cellStyle name="Comma 3 4 2 2 2 4" xfId="7928"/>
    <cellStyle name="Comma 3 4 2 2 2 4 2" xfId="16086"/>
    <cellStyle name="Comma 3 4 2 2 2 5" xfId="10757"/>
    <cellStyle name="Comma 3 4 2 2 3" xfId="1419"/>
    <cellStyle name="Comma 3 4 2 2 3 2" xfId="4093"/>
    <cellStyle name="Comma 3 4 2 2 3 2 2" xfId="18718"/>
    <cellStyle name="Comma 3 4 2 2 3 2 3" xfId="13416"/>
    <cellStyle name="Comma 3 4 2 2 3 3" xfId="7930"/>
    <cellStyle name="Comma 3 4 2 2 3 3 2" xfId="16088"/>
    <cellStyle name="Comma 3 4 2 2 3 4" xfId="10759"/>
    <cellStyle name="Comma 3 4 2 2 4" xfId="1420"/>
    <cellStyle name="Comma 3 4 2 2 4 2" xfId="4094"/>
    <cellStyle name="Comma 3 4 2 2 4 2 2" xfId="18719"/>
    <cellStyle name="Comma 3 4 2 2 4 2 3" xfId="13417"/>
    <cellStyle name="Comma 3 4 2 2 4 3" xfId="7931"/>
    <cellStyle name="Comma 3 4 2 2 4 3 2" xfId="16089"/>
    <cellStyle name="Comma 3 4 2 2 4 4" xfId="10760"/>
    <cellStyle name="Comma 3 4 2 2 5" xfId="4090"/>
    <cellStyle name="Comma 3 4 2 2 5 2" xfId="18715"/>
    <cellStyle name="Comma 3 4 2 2 5 3" xfId="13413"/>
    <cellStyle name="Comma 3 4 2 2 6" xfId="7927"/>
    <cellStyle name="Comma 3 4 2 2 6 2" xfId="16085"/>
    <cellStyle name="Comma 3 4 2 2 7" xfId="10756"/>
    <cellStyle name="Comma 3 4 2 3" xfId="1421"/>
    <cellStyle name="Comma 3 4 2 3 2" xfId="1422"/>
    <cellStyle name="Comma 3 4 2 3 2 2" xfId="1423"/>
    <cellStyle name="Comma 3 4 2 3 2 2 2" xfId="4097"/>
    <cellStyle name="Comma 3 4 2 3 2 2 2 2" xfId="18722"/>
    <cellStyle name="Comma 3 4 2 3 2 2 2 3" xfId="13420"/>
    <cellStyle name="Comma 3 4 2 3 2 2 3" xfId="7934"/>
    <cellStyle name="Comma 3 4 2 3 2 2 3 2" xfId="16092"/>
    <cellStyle name="Comma 3 4 2 3 2 2 4" xfId="10763"/>
    <cellStyle name="Comma 3 4 2 3 2 3" xfId="4096"/>
    <cellStyle name="Comma 3 4 2 3 2 3 2" xfId="18721"/>
    <cellStyle name="Comma 3 4 2 3 2 3 3" xfId="13419"/>
    <cellStyle name="Comma 3 4 2 3 2 4" xfId="7933"/>
    <cellStyle name="Comma 3 4 2 3 2 4 2" xfId="16091"/>
    <cellStyle name="Comma 3 4 2 3 2 5" xfId="10762"/>
    <cellStyle name="Comma 3 4 2 3 3" xfId="1424"/>
    <cellStyle name="Comma 3 4 2 3 3 2" xfId="4098"/>
    <cellStyle name="Comma 3 4 2 3 3 2 2" xfId="18723"/>
    <cellStyle name="Comma 3 4 2 3 3 2 3" xfId="13421"/>
    <cellStyle name="Comma 3 4 2 3 3 3" xfId="7935"/>
    <cellStyle name="Comma 3 4 2 3 3 3 2" xfId="16093"/>
    <cellStyle name="Comma 3 4 2 3 3 4" xfId="10764"/>
    <cellStyle name="Comma 3 4 2 3 4" xfId="1425"/>
    <cellStyle name="Comma 3 4 2 3 4 2" xfId="4099"/>
    <cellStyle name="Comma 3 4 2 3 4 2 2" xfId="18724"/>
    <cellStyle name="Comma 3 4 2 3 4 2 3" xfId="13422"/>
    <cellStyle name="Comma 3 4 2 3 4 3" xfId="7936"/>
    <cellStyle name="Comma 3 4 2 3 4 3 2" xfId="16094"/>
    <cellStyle name="Comma 3 4 2 3 4 4" xfId="10765"/>
    <cellStyle name="Comma 3 4 2 3 5" xfId="4095"/>
    <cellStyle name="Comma 3 4 2 3 5 2" xfId="18720"/>
    <cellStyle name="Comma 3 4 2 3 5 3" xfId="13418"/>
    <cellStyle name="Comma 3 4 2 3 6" xfId="7932"/>
    <cellStyle name="Comma 3 4 2 3 6 2" xfId="16090"/>
    <cellStyle name="Comma 3 4 2 3 7" xfId="10761"/>
    <cellStyle name="Comma 3 4 2 4" xfId="1426"/>
    <cellStyle name="Comma 3 4 2 4 2" xfId="1427"/>
    <cellStyle name="Comma 3 4 2 4 2 2" xfId="1428"/>
    <cellStyle name="Comma 3 4 2 4 2 2 2" xfId="4102"/>
    <cellStyle name="Comma 3 4 2 4 2 2 2 2" xfId="18727"/>
    <cellStyle name="Comma 3 4 2 4 2 2 2 3" xfId="13425"/>
    <cellStyle name="Comma 3 4 2 4 2 2 3" xfId="7939"/>
    <cellStyle name="Comma 3 4 2 4 2 2 3 2" xfId="16097"/>
    <cellStyle name="Comma 3 4 2 4 2 2 4" xfId="10768"/>
    <cellStyle name="Comma 3 4 2 4 2 3" xfId="4101"/>
    <cellStyle name="Comma 3 4 2 4 2 3 2" xfId="18726"/>
    <cellStyle name="Comma 3 4 2 4 2 3 3" xfId="13424"/>
    <cellStyle name="Comma 3 4 2 4 2 4" xfId="7938"/>
    <cellStyle name="Comma 3 4 2 4 2 4 2" xfId="16096"/>
    <cellStyle name="Comma 3 4 2 4 2 5" xfId="10767"/>
    <cellStyle name="Comma 3 4 2 4 3" xfId="1429"/>
    <cellStyle name="Comma 3 4 2 4 3 2" xfId="4103"/>
    <cellStyle name="Comma 3 4 2 4 3 2 2" xfId="18728"/>
    <cellStyle name="Comma 3 4 2 4 3 2 3" xfId="13426"/>
    <cellStyle name="Comma 3 4 2 4 3 3" xfId="7940"/>
    <cellStyle name="Comma 3 4 2 4 3 3 2" xfId="16098"/>
    <cellStyle name="Comma 3 4 2 4 3 4" xfId="10769"/>
    <cellStyle name="Comma 3 4 2 4 4" xfId="1430"/>
    <cellStyle name="Comma 3 4 2 4 4 2" xfId="4104"/>
    <cellStyle name="Comma 3 4 2 4 4 2 2" xfId="18729"/>
    <cellStyle name="Comma 3 4 2 4 4 2 3" xfId="13427"/>
    <cellStyle name="Comma 3 4 2 4 4 3" xfId="7941"/>
    <cellStyle name="Comma 3 4 2 4 4 3 2" xfId="16099"/>
    <cellStyle name="Comma 3 4 2 4 4 4" xfId="10770"/>
    <cellStyle name="Comma 3 4 2 4 5" xfId="4100"/>
    <cellStyle name="Comma 3 4 2 4 5 2" xfId="18725"/>
    <cellStyle name="Comma 3 4 2 4 5 3" xfId="13423"/>
    <cellStyle name="Comma 3 4 2 4 6" xfId="7937"/>
    <cellStyle name="Comma 3 4 2 4 6 2" xfId="16095"/>
    <cellStyle name="Comma 3 4 2 4 7" xfId="10766"/>
    <cellStyle name="Comma 3 4 2 5" xfId="1431"/>
    <cellStyle name="Comma 3 4 2 5 2" xfId="1432"/>
    <cellStyle name="Comma 3 4 2 5 2 2" xfId="1433"/>
    <cellStyle name="Comma 3 4 2 5 2 2 2" xfId="4107"/>
    <cellStyle name="Comma 3 4 2 5 2 2 2 2" xfId="18732"/>
    <cellStyle name="Comma 3 4 2 5 2 2 2 3" xfId="13430"/>
    <cellStyle name="Comma 3 4 2 5 2 2 3" xfId="7944"/>
    <cellStyle name="Comma 3 4 2 5 2 2 3 2" xfId="16102"/>
    <cellStyle name="Comma 3 4 2 5 2 2 4" xfId="10773"/>
    <cellStyle name="Comma 3 4 2 5 2 3" xfId="4106"/>
    <cellStyle name="Comma 3 4 2 5 2 3 2" xfId="18731"/>
    <cellStyle name="Comma 3 4 2 5 2 3 3" xfId="13429"/>
    <cellStyle name="Comma 3 4 2 5 2 4" xfId="7943"/>
    <cellStyle name="Comma 3 4 2 5 2 4 2" xfId="16101"/>
    <cellStyle name="Comma 3 4 2 5 2 5" xfId="10772"/>
    <cellStyle name="Comma 3 4 2 5 3" xfId="1434"/>
    <cellStyle name="Comma 3 4 2 5 3 2" xfId="4108"/>
    <cellStyle name="Comma 3 4 2 5 3 2 2" xfId="18733"/>
    <cellStyle name="Comma 3 4 2 5 3 2 3" xfId="13431"/>
    <cellStyle name="Comma 3 4 2 5 3 3" xfId="7945"/>
    <cellStyle name="Comma 3 4 2 5 3 3 2" xfId="16103"/>
    <cellStyle name="Comma 3 4 2 5 3 4" xfId="10774"/>
    <cellStyle name="Comma 3 4 2 5 4" xfId="1435"/>
    <cellStyle name="Comma 3 4 2 5 4 2" xfId="4109"/>
    <cellStyle name="Comma 3 4 2 5 4 2 2" xfId="18734"/>
    <cellStyle name="Comma 3 4 2 5 4 2 3" xfId="13432"/>
    <cellStyle name="Comma 3 4 2 5 4 3" xfId="7946"/>
    <cellStyle name="Comma 3 4 2 5 4 3 2" xfId="16104"/>
    <cellStyle name="Comma 3 4 2 5 4 4" xfId="10775"/>
    <cellStyle name="Comma 3 4 2 5 5" xfId="4105"/>
    <cellStyle name="Comma 3 4 2 5 5 2" xfId="18730"/>
    <cellStyle name="Comma 3 4 2 5 5 3" xfId="13428"/>
    <cellStyle name="Comma 3 4 2 5 6" xfId="7942"/>
    <cellStyle name="Comma 3 4 2 5 6 2" xfId="16100"/>
    <cellStyle name="Comma 3 4 2 5 7" xfId="10771"/>
    <cellStyle name="Comma 3 4 2 6" xfId="1436"/>
    <cellStyle name="Comma 3 4 2 6 2" xfId="1437"/>
    <cellStyle name="Comma 3 4 2 6 2 2" xfId="4111"/>
    <cellStyle name="Comma 3 4 2 6 2 2 2" xfId="18736"/>
    <cellStyle name="Comma 3 4 2 6 2 2 3" xfId="13434"/>
    <cellStyle name="Comma 3 4 2 6 2 3" xfId="7948"/>
    <cellStyle name="Comma 3 4 2 6 2 3 2" xfId="16106"/>
    <cellStyle name="Comma 3 4 2 6 2 4" xfId="10777"/>
    <cellStyle name="Comma 3 4 2 6 3" xfId="1438"/>
    <cellStyle name="Comma 3 4 2 6 3 2" xfId="4112"/>
    <cellStyle name="Comma 3 4 2 6 3 2 2" xfId="18737"/>
    <cellStyle name="Comma 3 4 2 6 3 2 3" xfId="13435"/>
    <cellStyle name="Comma 3 4 2 6 3 3" xfId="7949"/>
    <cellStyle name="Comma 3 4 2 6 3 3 2" xfId="16107"/>
    <cellStyle name="Comma 3 4 2 6 3 4" xfId="10778"/>
    <cellStyle name="Comma 3 4 2 6 4" xfId="4110"/>
    <cellStyle name="Comma 3 4 2 6 4 2" xfId="18735"/>
    <cellStyle name="Comma 3 4 2 6 4 3" xfId="13433"/>
    <cellStyle name="Comma 3 4 2 6 5" xfId="7947"/>
    <cellStyle name="Comma 3 4 2 6 5 2" xfId="16105"/>
    <cellStyle name="Comma 3 4 2 6 6" xfId="10776"/>
    <cellStyle name="Comma 3 4 2 7" xfId="1439"/>
    <cellStyle name="Comma 3 4 2 7 2" xfId="1440"/>
    <cellStyle name="Comma 3 4 2 7 2 2" xfId="4114"/>
    <cellStyle name="Comma 3 4 2 7 2 2 2" xfId="18739"/>
    <cellStyle name="Comma 3 4 2 7 2 2 3" xfId="13437"/>
    <cellStyle name="Comma 3 4 2 7 2 3" xfId="7951"/>
    <cellStyle name="Comma 3 4 2 7 2 3 2" xfId="16109"/>
    <cellStyle name="Comma 3 4 2 7 2 4" xfId="10780"/>
    <cellStyle name="Comma 3 4 2 7 3" xfId="4113"/>
    <cellStyle name="Comma 3 4 2 7 3 2" xfId="18738"/>
    <cellStyle name="Comma 3 4 2 7 3 3" xfId="13436"/>
    <cellStyle name="Comma 3 4 2 7 4" xfId="7950"/>
    <cellStyle name="Comma 3 4 2 7 4 2" xfId="16108"/>
    <cellStyle name="Comma 3 4 2 7 5" xfId="10779"/>
    <cellStyle name="Comma 3 4 2 8" xfId="1441"/>
    <cellStyle name="Comma 3 4 2 8 2" xfId="4115"/>
    <cellStyle name="Comma 3 4 2 8 2 2" xfId="18740"/>
    <cellStyle name="Comma 3 4 2 8 2 3" xfId="13438"/>
    <cellStyle name="Comma 3 4 2 8 3" xfId="7952"/>
    <cellStyle name="Comma 3 4 2 8 3 2" xfId="16110"/>
    <cellStyle name="Comma 3 4 2 8 4" xfId="10781"/>
    <cellStyle name="Comma 3 4 2 9" xfId="1442"/>
    <cellStyle name="Comma 3 4 2 9 2" xfId="4116"/>
    <cellStyle name="Comma 3 4 2 9 2 2" xfId="18741"/>
    <cellStyle name="Comma 3 4 2 9 2 3" xfId="13439"/>
    <cellStyle name="Comma 3 4 2 9 3" xfId="7953"/>
    <cellStyle name="Comma 3 4 2 9 3 2" xfId="16111"/>
    <cellStyle name="Comma 3 4 2 9 4" xfId="10782"/>
    <cellStyle name="Comma 3 4 3" xfId="1443"/>
    <cellStyle name="Comma 3 4 3 2" xfId="1444"/>
    <cellStyle name="Comma 3 4 3 2 2" xfId="1445"/>
    <cellStyle name="Comma 3 4 3 2 2 2" xfId="4119"/>
    <cellStyle name="Comma 3 4 3 2 2 2 2" xfId="18744"/>
    <cellStyle name="Comma 3 4 3 2 2 2 3" xfId="13442"/>
    <cellStyle name="Comma 3 4 3 2 2 3" xfId="7956"/>
    <cellStyle name="Comma 3 4 3 2 2 3 2" xfId="16114"/>
    <cellStyle name="Comma 3 4 3 2 2 4" xfId="10785"/>
    <cellStyle name="Comma 3 4 3 2 3" xfId="4118"/>
    <cellStyle name="Comma 3 4 3 2 3 2" xfId="18743"/>
    <cellStyle name="Comma 3 4 3 2 3 3" xfId="13441"/>
    <cellStyle name="Comma 3 4 3 2 4" xfId="7955"/>
    <cellStyle name="Comma 3 4 3 2 4 2" xfId="16113"/>
    <cellStyle name="Comma 3 4 3 2 5" xfId="10784"/>
    <cellStyle name="Comma 3 4 3 3" xfId="1446"/>
    <cellStyle name="Comma 3 4 3 3 2" xfId="4120"/>
    <cellStyle name="Comma 3 4 3 3 2 2" xfId="18745"/>
    <cellStyle name="Comma 3 4 3 3 2 3" xfId="13443"/>
    <cellStyle name="Comma 3 4 3 3 3" xfId="7957"/>
    <cellStyle name="Comma 3 4 3 3 3 2" xfId="16115"/>
    <cellStyle name="Comma 3 4 3 3 4" xfId="10786"/>
    <cellStyle name="Comma 3 4 3 4" xfId="1447"/>
    <cellStyle name="Comma 3 4 3 4 2" xfId="4121"/>
    <cellStyle name="Comma 3 4 3 4 2 2" xfId="18746"/>
    <cellStyle name="Comma 3 4 3 4 2 3" xfId="13444"/>
    <cellStyle name="Comma 3 4 3 4 3" xfId="7958"/>
    <cellStyle name="Comma 3 4 3 4 3 2" xfId="16116"/>
    <cellStyle name="Comma 3 4 3 4 4" xfId="10787"/>
    <cellStyle name="Comma 3 4 3 5" xfId="4117"/>
    <cellStyle name="Comma 3 4 3 5 2" xfId="18742"/>
    <cellStyle name="Comma 3 4 3 5 3" xfId="13440"/>
    <cellStyle name="Comma 3 4 3 6" xfId="7954"/>
    <cellStyle name="Comma 3 4 3 6 2" xfId="16112"/>
    <cellStyle name="Comma 3 4 3 7" xfId="10783"/>
    <cellStyle name="Comma 3 4 4" xfId="1448"/>
    <cellStyle name="Comma 3 4 4 2" xfId="1449"/>
    <cellStyle name="Comma 3 4 4 2 2" xfId="1450"/>
    <cellStyle name="Comma 3 4 4 2 2 2" xfId="4124"/>
    <cellStyle name="Comma 3 4 4 2 2 2 2" xfId="18749"/>
    <cellStyle name="Comma 3 4 4 2 2 2 3" xfId="13447"/>
    <cellStyle name="Comma 3 4 4 2 2 3" xfId="7961"/>
    <cellStyle name="Comma 3 4 4 2 2 3 2" xfId="16119"/>
    <cellStyle name="Comma 3 4 4 2 2 4" xfId="10790"/>
    <cellStyle name="Comma 3 4 4 2 3" xfId="4123"/>
    <cellStyle name="Comma 3 4 4 2 3 2" xfId="18748"/>
    <cellStyle name="Comma 3 4 4 2 3 3" xfId="13446"/>
    <cellStyle name="Comma 3 4 4 2 4" xfId="7960"/>
    <cellStyle name="Comma 3 4 4 2 4 2" xfId="16118"/>
    <cellStyle name="Comma 3 4 4 2 5" xfId="10789"/>
    <cellStyle name="Comma 3 4 4 3" xfId="1451"/>
    <cellStyle name="Comma 3 4 4 3 2" xfId="4125"/>
    <cellStyle name="Comma 3 4 4 3 2 2" xfId="18750"/>
    <cellStyle name="Comma 3 4 4 3 2 3" xfId="13448"/>
    <cellStyle name="Comma 3 4 4 3 3" xfId="7962"/>
    <cellStyle name="Comma 3 4 4 3 3 2" xfId="16120"/>
    <cellStyle name="Comma 3 4 4 3 4" xfId="10791"/>
    <cellStyle name="Comma 3 4 4 4" xfId="1452"/>
    <cellStyle name="Comma 3 4 4 4 2" xfId="4126"/>
    <cellStyle name="Comma 3 4 4 4 2 2" xfId="18751"/>
    <cellStyle name="Comma 3 4 4 4 2 3" xfId="13449"/>
    <cellStyle name="Comma 3 4 4 4 3" xfId="7963"/>
    <cellStyle name="Comma 3 4 4 4 3 2" xfId="16121"/>
    <cellStyle name="Comma 3 4 4 4 4" xfId="10792"/>
    <cellStyle name="Comma 3 4 4 5" xfId="4122"/>
    <cellStyle name="Comma 3 4 4 5 2" xfId="18747"/>
    <cellStyle name="Comma 3 4 4 5 3" xfId="13445"/>
    <cellStyle name="Comma 3 4 4 6" xfId="7959"/>
    <cellStyle name="Comma 3 4 4 6 2" xfId="16117"/>
    <cellStyle name="Comma 3 4 4 7" xfId="10788"/>
    <cellStyle name="Comma 3 4 5" xfId="1453"/>
    <cellStyle name="Comma 3 4 5 2" xfId="1454"/>
    <cellStyle name="Comma 3 4 5 2 2" xfId="1455"/>
    <cellStyle name="Comma 3 4 5 2 2 2" xfId="4129"/>
    <cellStyle name="Comma 3 4 5 2 2 2 2" xfId="18754"/>
    <cellStyle name="Comma 3 4 5 2 2 2 3" xfId="13452"/>
    <cellStyle name="Comma 3 4 5 2 2 3" xfId="7966"/>
    <cellStyle name="Comma 3 4 5 2 2 3 2" xfId="16124"/>
    <cellStyle name="Comma 3 4 5 2 2 4" xfId="10795"/>
    <cellStyle name="Comma 3 4 5 2 3" xfId="4128"/>
    <cellStyle name="Comma 3 4 5 2 3 2" xfId="18753"/>
    <cellStyle name="Comma 3 4 5 2 3 3" xfId="13451"/>
    <cellStyle name="Comma 3 4 5 2 4" xfId="7965"/>
    <cellStyle name="Comma 3 4 5 2 4 2" xfId="16123"/>
    <cellStyle name="Comma 3 4 5 2 5" xfId="10794"/>
    <cellStyle name="Comma 3 4 5 3" xfId="1456"/>
    <cellStyle name="Comma 3 4 5 3 2" xfId="4130"/>
    <cellStyle name="Comma 3 4 5 3 2 2" xfId="18755"/>
    <cellStyle name="Comma 3 4 5 3 2 3" xfId="13453"/>
    <cellStyle name="Comma 3 4 5 3 3" xfId="7967"/>
    <cellStyle name="Comma 3 4 5 3 3 2" xfId="16125"/>
    <cellStyle name="Comma 3 4 5 3 4" xfId="10796"/>
    <cellStyle name="Comma 3 4 5 4" xfId="1457"/>
    <cellStyle name="Comma 3 4 5 4 2" xfId="4131"/>
    <cellStyle name="Comma 3 4 5 4 2 2" xfId="18756"/>
    <cellStyle name="Comma 3 4 5 4 2 3" xfId="13454"/>
    <cellStyle name="Comma 3 4 5 4 3" xfId="7968"/>
    <cellStyle name="Comma 3 4 5 4 3 2" xfId="16126"/>
    <cellStyle name="Comma 3 4 5 4 4" xfId="10797"/>
    <cellStyle name="Comma 3 4 5 5" xfId="4127"/>
    <cellStyle name="Comma 3 4 5 5 2" xfId="18752"/>
    <cellStyle name="Comma 3 4 5 5 3" xfId="13450"/>
    <cellStyle name="Comma 3 4 5 6" xfId="7964"/>
    <cellStyle name="Comma 3 4 5 6 2" xfId="16122"/>
    <cellStyle name="Comma 3 4 5 7" xfId="10793"/>
    <cellStyle name="Comma 3 4 6" xfId="1458"/>
    <cellStyle name="Comma 3 4 6 2" xfId="1459"/>
    <cellStyle name="Comma 3 4 6 2 2" xfId="1460"/>
    <cellStyle name="Comma 3 4 6 2 2 2" xfId="4134"/>
    <cellStyle name="Comma 3 4 6 2 2 2 2" xfId="18759"/>
    <cellStyle name="Comma 3 4 6 2 2 2 3" xfId="13457"/>
    <cellStyle name="Comma 3 4 6 2 2 3" xfId="7971"/>
    <cellStyle name="Comma 3 4 6 2 2 3 2" xfId="16129"/>
    <cellStyle name="Comma 3 4 6 2 2 4" xfId="10800"/>
    <cellStyle name="Comma 3 4 6 2 3" xfId="4133"/>
    <cellStyle name="Comma 3 4 6 2 3 2" xfId="18758"/>
    <cellStyle name="Comma 3 4 6 2 3 3" xfId="13456"/>
    <cellStyle name="Comma 3 4 6 2 4" xfId="7970"/>
    <cellStyle name="Comma 3 4 6 2 4 2" xfId="16128"/>
    <cellStyle name="Comma 3 4 6 2 5" xfId="10799"/>
    <cellStyle name="Comma 3 4 6 3" xfId="1461"/>
    <cellStyle name="Comma 3 4 6 3 2" xfId="4135"/>
    <cellStyle name="Comma 3 4 6 3 2 2" xfId="18760"/>
    <cellStyle name="Comma 3 4 6 3 2 3" xfId="13458"/>
    <cellStyle name="Comma 3 4 6 3 3" xfId="7972"/>
    <cellStyle name="Comma 3 4 6 3 3 2" xfId="16130"/>
    <cellStyle name="Comma 3 4 6 3 4" xfId="10801"/>
    <cellStyle name="Comma 3 4 6 4" xfId="1462"/>
    <cellStyle name="Comma 3 4 6 4 2" xfId="4136"/>
    <cellStyle name="Comma 3 4 6 4 2 2" xfId="18761"/>
    <cellStyle name="Comma 3 4 6 4 2 3" xfId="13459"/>
    <cellStyle name="Comma 3 4 6 4 3" xfId="7973"/>
    <cellStyle name="Comma 3 4 6 4 3 2" xfId="16131"/>
    <cellStyle name="Comma 3 4 6 4 4" xfId="10802"/>
    <cellStyle name="Comma 3 4 6 5" xfId="4132"/>
    <cellStyle name="Comma 3 4 6 5 2" xfId="18757"/>
    <cellStyle name="Comma 3 4 6 5 3" xfId="13455"/>
    <cellStyle name="Comma 3 4 6 6" xfId="7969"/>
    <cellStyle name="Comma 3 4 6 6 2" xfId="16127"/>
    <cellStyle name="Comma 3 4 6 7" xfId="10798"/>
    <cellStyle name="Comma 3 4 7" xfId="1463"/>
    <cellStyle name="Comma 3 4 7 2" xfId="1464"/>
    <cellStyle name="Comma 3 4 7 2 2" xfId="4138"/>
    <cellStyle name="Comma 3 4 7 2 2 2" xfId="18763"/>
    <cellStyle name="Comma 3 4 7 2 2 3" xfId="13461"/>
    <cellStyle name="Comma 3 4 7 2 3" xfId="7975"/>
    <cellStyle name="Comma 3 4 7 2 3 2" xfId="16133"/>
    <cellStyle name="Comma 3 4 7 2 4" xfId="10804"/>
    <cellStyle name="Comma 3 4 7 3" xfId="1465"/>
    <cellStyle name="Comma 3 4 7 3 2" xfId="4139"/>
    <cellStyle name="Comma 3 4 7 3 2 2" xfId="18764"/>
    <cellStyle name="Comma 3 4 7 3 2 3" xfId="13462"/>
    <cellStyle name="Comma 3 4 7 3 3" xfId="7976"/>
    <cellStyle name="Comma 3 4 7 3 3 2" xfId="16134"/>
    <cellStyle name="Comma 3 4 7 3 4" xfId="10805"/>
    <cellStyle name="Comma 3 4 7 4" xfId="4137"/>
    <cellStyle name="Comma 3 4 7 4 2" xfId="18762"/>
    <cellStyle name="Comma 3 4 7 4 3" xfId="13460"/>
    <cellStyle name="Comma 3 4 7 5" xfId="7974"/>
    <cellStyle name="Comma 3 4 7 5 2" xfId="16132"/>
    <cellStyle name="Comma 3 4 7 6" xfId="10803"/>
    <cellStyle name="Comma 3 4 8" xfId="1466"/>
    <cellStyle name="Comma 3 4 8 2" xfId="1467"/>
    <cellStyle name="Comma 3 4 8 2 2" xfId="4141"/>
    <cellStyle name="Comma 3 4 8 2 2 2" xfId="18766"/>
    <cellStyle name="Comma 3 4 8 2 2 3" xfId="13464"/>
    <cellStyle name="Comma 3 4 8 2 3" xfId="7978"/>
    <cellStyle name="Comma 3 4 8 2 3 2" xfId="16136"/>
    <cellStyle name="Comma 3 4 8 2 4" xfId="10807"/>
    <cellStyle name="Comma 3 4 8 3" xfId="4140"/>
    <cellStyle name="Comma 3 4 8 3 2" xfId="18765"/>
    <cellStyle name="Comma 3 4 8 3 3" xfId="13463"/>
    <cellStyle name="Comma 3 4 8 4" xfId="7977"/>
    <cellStyle name="Comma 3 4 8 4 2" xfId="16135"/>
    <cellStyle name="Comma 3 4 8 5" xfId="10806"/>
    <cellStyle name="Comma 3 4 9" xfId="1468"/>
    <cellStyle name="Comma 3 4 9 2" xfId="4142"/>
    <cellStyle name="Comma 3 4 9 2 2" xfId="18767"/>
    <cellStyle name="Comma 3 4 9 2 3" xfId="13465"/>
    <cellStyle name="Comma 3 4 9 3" xfId="7979"/>
    <cellStyle name="Comma 3 4 9 3 2" xfId="16137"/>
    <cellStyle name="Comma 3 4 9 4" xfId="10808"/>
    <cellStyle name="Comma 3 5" xfId="1469"/>
    <cellStyle name="Comma 3 5 10" xfId="4143"/>
    <cellStyle name="Comma 3 5 10 2" xfId="18768"/>
    <cellStyle name="Comma 3 5 10 3" xfId="13466"/>
    <cellStyle name="Comma 3 5 11" xfId="7980"/>
    <cellStyle name="Comma 3 5 11 2" xfId="16138"/>
    <cellStyle name="Comma 3 5 12" xfId="10809"/>
    <cellStyle name="Comma 3 5 2" xfId="1470"/>
    <cellStyle name="Comma 3 5 2 2" xfId="1471"/>
    <cellStyle name="Comma 3 5 2 2 2" xfId="1472"/>
    <cellStyle name="Comma 3 5 2 2 2 2" xfId="4146"/>
    <cellStyle name="Comma 3 5 2 2 2 2 2" xfId="18771"/>
    <cellStyle name="Comma 3 5 2 2 2 2 3" xfId="13469"/>
    <cellStyle name="Comma 3 5 2 2 2 3" xfId="7983"/>
    <cellStyle name="Comma 3 5 2 2 2 3 2" xfId="16141"/>
    <cellStyle name="Comma 3 5 2 2 2 4" xfId="10812"/>
    <cellStyle name="Comma 3 5 2 2 3" xfId="4145"/>
    <cellStyle name="Comma 3 5 2 2 3 2" xfId="18770"/>
    <cellStyle name="Comma 3 5 2 2 3 3" xfId="13468"/>
    <cellStyle name="Comma 3 5 2 2 4" xfId="7982"/>
    <cellStyle name="Comma 3 5 2 2 4 2" xfId="16140"/>
    <cellStyle name="Comma 3 5 2 2 5" xfId="10811"/>
    <cellStyle name="Comma 3 5 2 3" xfId="1473"/>
    <cellStyle name="Comma 3 5 2 3 2" xfId="4147"/>
    <cellStyle name="Comma 3 5 2 3 2 2" xfId="18772"/>
    <cellStyle name="Comma 3 5 2 3 2 3" xfId="13470"/>
    <cellStyle name="Comma 3 5 2 3 3" xfId="7984"/>
    <cellStyle name="Comma 3 5 2 3 3 2" xfId="16142"/>
    <cellStyle name="Comma 3 5 2 3 4" xfId="10813"/>
    <cellStyle name="Comma 3 5 2 4" xfId="1474"/>
    <cellStyle name="Comma 3 5 2 4 2" xfId="4148"/>
    <cellStyle name="Comma 3 5 2 4 2 2" xfId="18773"/>
    <cellStyle name="Comma 3 5 2 4 2 3" xfId="13471"/>
    <cellStyle name="Comma 3 5 2 4 3" xfId="7985"/>
    <cellStyle name="Comma 3 5 2 4 3 2" xfId="16143"/>
    <cellStyle name="Comma 3 5 2 4 4" xfId="10814"/>
    <cellStyle name="Comma 3 5 2 5" xfId="4144"/>
    <cellStyle name="Comma 3 5 2 5 2" xfId="18769"/>
    <cellStyle name="Comma 3 5 2 5 3" xfId="13467"/>
    <cellStyle name="Comma 3 5 2 6" xfId="7981"/>
    <cellStyle name="Comma 3 5 2 6 2" xfId="16139"/>
    <cellStyle name="Comma 3 5 2 7" xfId="10810"/>
    <cellStyle name="Comma 3 5 3" xfId="1475"/>
    <cellStyle name="Comma 3 5 3 2" xfId="1476"/>
    <cellStyle name="Comma 3 5 3 2 2" xfId="1477"/>
    <cellStyle name="Comma 3 5 3 2 2 2" xfId="4151"/>
    <cellStyle name="Comma 3 5 3 2 2 2 2" xfId="18776"/>
    <cellStyle name="Comma 3 5 3 2 2 2 3" xfId="13474"/>
    <cellStyle name="Comma 3 5 3 2 2 3" xfId="7988"/>
    <cellStyle name="Comma 3 5 3 2 2 3 2" xfId="16146"/>
    <cellStyle name="Comma 3 5 3 2 2 4" xfId="10817"/>
    <cellStyle name="Comma 3 5 3 2 3" xfId="4150"/>
    <cellStyle name="Comma 3 5 3 2 3 2" xfId="18775"/>
    <cellStyle name="Comma 3 5 3 2 3 3" xfId="13473"/>
    <cellStyle name="Comma 3 5 3 2 4" xfId="7987"/>
    <cellStyle name="Comma 3 5 3 2 4 2" xfId="16145"/>
    <cellStyle name="Comma 3 5 3 2 5" xfId="10816"/>
    <cellStyle name="Comma 3 5 3 3" xfId="1478"/>
    <cellStyle name="Comma 3 5 3 3 2" xfId="4152"/>
    <cellStyle name="Comma 3 5 3 3 2 2" xfId="18777"/>
    <cellStyle name="Comma 3 5 3 3 2 3" xfId="13475"/>
    <cellStyle name="Comma 3 5 3 3 3" xfId="7989"/>
    <cellStyle name="Comma 3 5 3 3 3 2" xfId="16147"/>
    <cellStyle name="Comma 3 5 3 3 4" xfId="10818"/>
    <cellStyle name="Comma 3 5 3 4" xfId="1479"/>
    <cellStyle name="Comma 3 5 3 4 2" xfId="4153"/>
    <cellStyle name="Comma 3 5 3 4 2 2" xfId="18778"/>
    <cellStyle name="Comma 3 5 3 4 2 3" xfId="13476"/>
    <cellStyle name="Comma 3 5 3 4 3" xfId="7990"/>
    <cellStyle name="Comma 3 5 3 4 3 2" xfId="16148"/>
    <cellStyle name="Comma 3 5 3 4 4" xfId="10819"/>
    <cellStyle name="Comma 3 5 3 5" xfId="4149"/>
    <cellStyle name="Comma 3 5 3 5 2" xfId="18774"/>
    <cellStyle name="Comma 3 5 3 5 3" xfId="13472"/>
    <cellStyle name="Comma 3 5 3 6" xfId="7986"/>
    <cellStyle name="Comma 3 5 3 6 2" xfId="16144"/>
    <cellStyle name="Comma 3 5 3 7" xfId="10815"/>
    <cellStyle name="Comma 3 5 4" xfId="1480"/>
    <cellStyle name="Comma 3 5 4 2" xfId="1481"/>
    <cellStyle name="Comma 3 5 4 2 2" xfId="1482"/>
    <cellStyle name="Comma 3 5 4 2 2 2" xfId="4156"/>
    <cellStyle name="Comma 3 5 4 2 2 2 2" xfId="18781"/>
    <cellStyle name="Comma 3 5 4 2 2 2 3" xfId="13479"/>
    <cellStyle name="Comma 3 5 4 2 2 3" xfId="7993"/>
    <cellStyle name="Comma 3 5 4 2 2 3 2" xfId="16151"/>
    <cellStyle name="Comma 3 5 4 2 2 4" xfId="10822"/>
    <cellStyle name="Comma 3 5 4 2 3" xfId="4155"/>
    <cellStyle name="Comma 3 5 4 2 3 2" xfId="18780"/>
    <cellStyle name="Comma 3 5 4 2 3 3" xfId="13478"/>
    <cellStyle name="Comma 3 5 4 2 4" xfId="7992"/>
    <cellStyle name="Comma 3 5 4 2 4 2" xfId="16150"/>
    <cellStyle name="Comma 3 5 4 2 5" xfId="10821"/>
    <cellStyle name="Comma 3 5 4 3" xfId="1483"/>
    <cellStyle name="Comma 3 5 4 3 2" xfId="4157"/>
    <cellStyle name="Comma 3 5 4 3 2 2" xfId="18782"/>
    <cellStyle name="Comma 3 5 4 3 2 3" xfId="13480"/>
    <cellStyle name="Comma 3 5 4 3 3" xfId="7994"/>
    <cellStyle name="Comma 3 5 4 3 3 2" xfId="16152"/>
    <cellStyle name="Comma 3 5 4 3 4" xfId="10823"/>
    <cellStyle name="Comma 3 5 4 4" xfId="1484"/>
    <cellStyle name="Comma 3 5 4 4 2" xfId="4158"/>
    <cellStyle name="Comma 3 5 4 4 2 2" xfId="18783"/>
    <cellStyle name="Comma 3 5 4 4 2 3" xfId="13481"/>
    <cellStyle name="Comma 3 5 4 4 3" xfId="7995"/>
    <cellStyle name="Comma 3 5 4 4 3 2" xfId="16153"/>
    <cellStyle name="Comma 3 5 4 4 4" xfId="10824"/>
    <cellStyle name="Comma 3 5 4 5" xfId="4154"/>
    <cellStyle name="Comma 3 5 4 5 2" xfId="18779"/>
    <cellStyle name="Comma 3 5 4 5 3" xfId="13477"/>
    <cellStyle name="Comma 3 5 4 6" xfId="7991"/>
    <cellStyle name="Comma 3 5 4 6 2" xfId="16149"/>
    <cellStyle name="Comma 3 5 4 7" xfId="10820"/>
    <cellStyle name="Comma 3 5 5" xfId="1485"/>
    <cellStyle name="Comma 3 5 5 2" xfId="1486"/>
    <cellStyle name="Comma 3 5 5 2 2" xfId="1487"/>
    <cellStyle name="Comma 3 5 5 2 2 2" xfId="4161"/>
    <cellStyle name="Comma 3 5 5 2 2 2 2" xfId="18786"/>
    <cellStyle name="Comma 3 5 5 2 2 2 3" xfId="13484"/>
    <cellStyle name="Comma 3 5 5 2 2 3" xfId="7998"/>
    <cellStyle name="Comma 3 5 5 2 2 3 2" xfId="16156"/>
    <cellStyle name="Comma 3 5 5 2 2 4" xfId="10827"/>
    <cellStyle name="Comma 3 5 5 2 3" xfId="4160"/>
    <cellStyle name="Comma 3 5 5 2 3 2" xfId="18785"/>
    <cellStyle name="Comma 3 5 5 2 3 3" xfId="13483"/>
    <cellStyle name="Comma 3 5 5 2 4" xfId="7997"/>
    <cellStyle name="Comma 3 5 5 2 4 2" xfId="16155"/>
    <cellStyle name="Comma 3 5 5 2 5" xfId="10826"/>
    <cellStyle name="Comma 3 5 5 3" xfId="1488"/>
    <cellStyle name="Comma 3 5 5 3 2" xfId="4162"/>
    <cellStyle name="Comma 3 5 5 3 2 2" xfId="18787"/>
    <cellStyle name="Comma 3 5 5 3 2 3" xfId="13485"/>
    <cellStyle name="Comma 3 5 5 3 3" xfId="7999"/>
    <cellStyle name="Comma 3 5 5 3 3 2" xfId="16157"/>
    <cellStyle name="Comma 3 5 5 3 4" xfId="10828"/>
    <cellStyle name="Comma 3 5 5 4" xfId="1489"/>
    <cellStyle name="Comma 3 5 5 4 2" xfId="4163"/>
    <cellStyle name="Comma 3 5 5 4 2 2" xfId="18788"/>
    <cellStyle name="Comma 3 5 5 4 2 3" xfId="13486"/>
    <cellStyle name="Comma 3 5 5 4 3" xfId="8000"/>
    <cellStyle name="Comma 3 5 5 4 3 2" xfId="16158"/>
    <cellStyle name="Comma 3 5 5 4 4" xfId="10829"/>
    <cellStyle name="Comma 3 5 5 5" xfId="4159"/>
    <cellStyle name="Comma 3 5 5 5 2" xfId="18784"/>
    <cellStyle name="Comma 3 5 5 5 3" xfId="13482"/>
    <cellStyle name="Comma 3 5 5 6" xfId="7996"/>
    <cellStyle name="Comma 3 5 5 6 2" xfId="16154"/>
    <cellStyle name="Comma 3 5 5 7" xfId="10825"/>
    <cellStyle name="Comma 3 5 6" xfId="1490"/>
    <cellStyle name="Comma 3 5 6 2" xfId="1491"/>
    <cellStyle name="Comma 3 5 6 2 2" xfId="4165"/>
    <cellStyle name="Comma 3 5 6 2 2 2" xfId="18790"/>
    <cellStyle name="Comma 3 5 6 2 2 3" xfId="13488"/>
    <cellStyle name="Comma 3 5 6 2 3" xfId="8002"/>
    <cellStyle name="Comma 3 5 6 2 3 2" xfId="16160"/>
    <cellStyle name="Comma 3 5 6 2 4" xfId="10831"/>
    <cellStyle name="Comma 3 5 6 3" xfId="1492"/>
    <cellStyle name="Comma 3 5 6 3 2" xfId="4166"/>
    <cellStyle name="Comma 3 5 6 3 2 2" xfId="18791"/>
    <cellStyle name="Comma 3 5 6 3 2 3" xfId="13489"/>
    <cellStyle name="Comma 3 5 6 3 3" xfId="8003"/>
    <cellStyle name="Comma 3 5 6 3 3 2" xfId="16161"/>
    <cellStyle name="Comma 3 5 6 3 4" xfId="10832"/>
    <cellStyle name="Comma 3 5 6 4" xfId="4164"/>
    <cellStyle name="Comma 3 5 6 4 2" xfId="18789"/>
    <cellStyle name="Comma 3 5 6 4 3" xfId="13487"/>
    <cellStyle name="Comma 3 5 6 5" xfId="8001"/>
    <cellStyle name="Comma 3 5 6 5 2" xfId="16159"/>
    <cellStyle name="Comma 3 5 6 6" xfId="10830"/>
    <cellStyle name="Comma 3 5 7" xfId="1493"/>
    <cellStyle name="Comma 3 5 7 2" xfId="1494"/>
    <cellStyle name="Comma 3 5 7 2 2" xfId="4168"/>
    <cellStyle name="Comma 3 5 7 2 2 2" xfId="18793"/>
    <cellStyle name="Comma 3 5 7 2 2 3" xfId="13491"/>
    <cellStyle name="Comma 3 5 7 2 3" xfId="8005"/>
    <cellStyle name="Comma 3 5 7 2 3 2" xfId="16163"/>
    <cellStyle name="Comma 3 5 7 2 4" xfId="10834"/>
    <cellStyle name="Comma 3 5 7 3" xfId="4167"/>
    <cellStyle name="Comma 3 5 7 3 2" xfId="18792"/>
    <cellStyle name="Comma 3 5 7 3 3" xfId="13490"/>
    <cellStyle name="Comma 3 5 7 4" xfId="8004"/>
    <cellStyle name="Comma 3 5 7 4 2" xfId="16162"/>
    <cellStyle name="Comma 3 5 7 5" xfId="10833"/>
    <cellStyle name="Comma 3 5 8" xfId="1495"/>
    <cellStyle name="Comma 3 5 8 2" xfId="4169"/>
    <cellStyle name="Comma 3 5 8 2 2" xfId="18794"/>
    <cellStyle name="Comma 3 5 8 2 3" xfId="13492"/>
    <cellStyle name="Comma 3 5 8 3" xfId="8006"/>
    <cellStyle name="Comma 3 5 8 3 2" xfId="16164"/>
    <cellStyle name="Comma 3 5 8 4" xfId="10835"/>
    <cellStyle name="Comma 3 5 9" xfId="1496"/>
    <cellStyle name="Comma 3 5 9 2" xfId="4170"/>
    <cellStyle name="Comma 3 5 9 2 2" xfId="18795"/>
    <cellStyle name="Comma 3 5 9 2 3" xfId="13493"/>
    <cellStyle name="Comma 3 5 9 3" xfId="8007"/>
    <cellStyle name="Comma 3 5 9 3 2" xfId="16165"/>
    <cellStyle name="Comma 3 5 9 4" xfId="10836"/>
    <cellStyle name="Comma 3 6" xfId="1497"/>
    <cellStyle name="Comma 3 6 2" xfId="1498"/>
    <cellStyle name="Comma 3 6 2 2" xfId="1499"/>
    <cellStyle name="Comma 3 6 2 2 2" xfId="4173"/>
    <cellStyle name="Comma 3 6 2 2 2 2" xfId="18798"/>
    <cellStyle name="Comma 3 6 2 2 2 3" xfId="13496"/>
    <cellStyle name="Comma 3 6 2 2 3" xfId="8010"/>
    <cellStyle name="Comma 3 6 2 2 3 2" xfId="16168"/>
    <cellStyle name="Comma 3 6 2 2 4" xfId="10839"/>
    <cellStyle name="Comma 3 6 2 3" xfId="4172"/>
    <cellStyle name="Comma 3 6 2 3 2" xfId="18797"/>
    <cellStyle name="Comma 3 6 2 3 3" xfId="13495"/>
    <cellStyle name="Comma 3 6 2 4" xfId="8009"/>
    <cellStyle name="Comma 3 6 2 4 2" xfId="16167"/>
    <cellStyle name="Comma 3 6 2 5" xfId="10838"/>
    <cellStyle name="Comma 3 6 3" xfId="1500"/>
    <cellStyle name="Comma 3 6 3 2" xfId="4174"/>
    <cellStyle name="Comma 3 6 3 2 2" xfId="18799"/>
    <cellStyle name="Comma 3 6 3 2 3" xfId="13497"/>
    <cellStyle name="Comma 3 6 3 3" xfId="8011"/>
    <cellStyle name="Comma 3 6 3 3 2" xfId="16169"/>
    <cellStyle name="Comma 3 6 3 4" xfId="10840"/>
    <cellStyle name="Comma 3 6 4" xfId="1501"/>
    <cellStyle name="Comma 3 6 4 2" xfId="4175"/>
    <cellStyle name="Comma 3 6 4 2 2" xfId="18800"/>
    <cellStyle name="Comma 3 6 4 2 3" xfId="13498"/>
    <cellStyle name="Comma 3 6 4 3" xfId="8012"/>
    <cellStyle name="Comma 3 6 4 3 2" xfId="16170"/>
    <cellStyle name="Comma 3 6 4 4" xfId="10841"/>
    <cellStyle name="Comma 3 6 5" xfId="4171"/>
    <cellStyle name="Comma 3 6 5 2" xfId="18796"/>
    <cellStyle name="Comma 3 6 5 3" xfId="13494"/>
    <cellStyle name="Comma 3 6 6" xfId="8008"/>
    <cellStyle name="Comma 3 6 6 2" xfId="16166"/>
    <cellStyle name="Comma 3 6 7" xfId="10837"/>
    <cellStyle name="Comma 3 7" xfId="1502"/>
    <cellStyle name="Comma 3 7 2" xfId="1503"/>
    <cellStyle name="Comma 3 7 2 2" xfId="1504"/>
    <cellStyle name="Comma 3 7 2 2 2" xfId="4178"/>
    <cellStyle name="Comma 3 7 2 2 2 2" xfId="18803"/>
    <cellStyle name="Comma 3 7 2 2 2 3" xfId="13501"/>
    <cellStyle name="Comma 3 7 2 2 3" xfId="8015"/>
    <cellStyle name="Comma 3 7 2 2 3 2" xfId="16173"/>
    <cellStyle name="Comma 3 7 2 2 4" xfId="10844"/>
    <cellStyle name="Comma 3 7 2 3" xfId="4177"/>
    <cellStyle name="Comma 3 7 2 3 2" xfId="18802"/>
    <cellStyle name="Comma 3 7 2 3 3" xfId="13500"/>
    <cellStyle name="Comma 3 7 2 4" xfId="8014"/>
    <cellStyle name="Comma 3 7 2 4 2" xfId="16172"/>
    <cellStyle name="Comma 3 7 2 5" xfId="10843"/>
    <cellStyle name="Comma 3 7 3" xfId="1505"/>
    <cellStyle name="Comma 3 7 3 2" xfId="4179"/>
    <cellStyle name="Comma 3 7 3 2 2" xfId="18804"/>
    <cellStyle name="Comma 3 7 3 2 3" xfId="13502"/>
    <cellStyle name="Comma 3 7 3 3" xfId="8016"/>
    <cellStyle name="Comma 3 7 3 3 2" xfId="16174"/>
    <cellStyle name="Comma 3 7 3 4" xfId="10845"/>
    <cellStyle name="Comma 3 7 4" xfId="1506"/>
    <cellStyle name="Comma 3 7 4 2" xfId="4180"/>
    <cellStyle name="Comma 3 7 4 2 2" xfId="18805"/>
    <cellStyle name="Comma 3 7 4 2 3" xfId="13503"/>
    <cellStyle name="Comma 3 7 4 3" xfId="8017"/>
    <cellStyle name="Comma 3 7 4 3 2" xfId="16175"/>
    <cellStyle name="Comma 3 7 4 4" xfId="10846"/>
    <cellStyle name="Comma 3 7 5" xfId="4176"/>
    <cellStyle name="Comma 3 7 5 2" xfId="18801"/>
    <cellStyle name="Comma 3 7 5 3" xfId="13499"/>
    <cellStyle name="Comma 3 7 6" xfId="8013"/>
    <cellStyle name="Comma 3 7 6 2" xfId="16171"/>
    <cellStyle name="Comma 3 7 7" xfId="10842"/>
    <cellStyle name="Comma 3 8" xfId="1507"/>
    <cellStyle name="Comma 3 8 2" xfId="1508"/>
    <cellStyle name="Comma 3 8 2 2" xfId="1509"/>
    <cellStyle name="Comma 3 8 2 2 2" xfId="4183"/>
    <cellStyle name="Comma 3 8 2 2 2 2" xfId="18808"/>
    <cellStyle name="Comma 3 8 2 2 2 3" xfId="13506"/>
    <cellStyle name="Comma 3 8 2 2 3" xfId="8020"/>
    <cellStyle name="Comma 3 8 2 2 3 2" xfId="16178"/>
    <cellStyle name="Comma 3 8 2 2 4" xfId="10849"/>
    <cellStyle name="Comma 3 8 2 3" xfId="4182"/>
    <cellStyle name="Comma 3 8 2 3 2" xfId="18807"/>
    <cellStyle name="Comma 3 8 2 3 3" xfId="13505"/>
    <cellStyle name="Comma 3 8 2 4" xfId="8019"/>
    <cellStyle name="Comma 3 8 2 4 2" xfId="16177"/>
    <cellStyle name="Comma 3 8 2 5" xfId="10848"/>
    <cellStyle name="Comma 3 8 3" xfId="1510"/>
    <cellStyle name="Comma 3 8 3 2" xfId="4184"/>
    <cellStyle name="Comma 3 8 3 2 2" xfId="18809"/>
    <cellStyle name="Comma 3 8 3 2 3" xfId="13507"/>
    <cellStyle name="Comma 3 8 3 3" xfId="8021"/>
    <cellStyle name="Comma 3 8 3 3 2" xfId="16179"/>
    <cellStyle name="Comma 3 8 3 4" xfId="10850"/>
    <cellStyle name="Comma 3 8 4" xfId="1511"/>
    <cellStyle name="Comma 3 8 4 2" xfId="4185"/>
    <cellStyle name="Comma 3 8 4 2 2" xfId="18810"/>
    <cellStyle name="Comma 3 8 4 2 3" xfId="13508"/>
    <cellStyle name="Comma 3 8 4 3" xfId="8022"/>
    <cellStyle name="Comma 3 8 4 3 2" xfId="16180"/>
    <cellStyle name="Comma 3 8 4 4" xfId="10851"/>
    <cellStyle name="Comma 3 8 5" xfId="4181"/>
    <cellStyle name="Comma 3 8 5 2" xfId="18806"/>
    <cellStyle name="Comma 3 8 5 3" xfId="13504"/>
    <cellStyle name="Comma 3 8 6" xfId="8018"/>
    <cellStyle name="Comma 3 8 6 2" xfId="16176"/>
    <cellStyle name="Comma 3 8 7" xfId="10847"/>
    <cellStyle name="Comma 3 9" xfId="1512"/>
    <cellStyle name="Comma 3 9 2" xfId="1513"/>
    <cellStyle name="Comma 3 9 2 2" xfId="1514"/>
    <cellStyle name="Comma 3 9 2 2 2" xfId="4188"/>
    <cellStyle name="Comma 3 9 2 2 2 2" xfId="18813"/>
    <cellStyle name="Comma 3 9 2 2 2 3" xfId="13511"/>
    <cellStyle name="Comma 3 9 2 2 3" xfId="8025"/>
    <cellStyle name="Comma 3 9 2 2 3 2" xfId="16183"/>
    <cellStyle name="Comma 3 9 2 2 4" xfId="10854"/>
    <cellStyle name="Comma 3 9 2 3" xfId="4187"/>
    <cellStyle name="Comma 3 9 2 3 2" xfId="18812"/>
    <cellStyle name="Comma 3 9 2 3 3" xfId="13510"/>
    <cellStyle name="Comma 3 9 2 4" xfId="8024"/>
    <cellStyle name="Comma 3 9 2 4 2" xfId="16182"/>
    <cellStyle name="Comma 3 9 2 5" xfId="10853"/>
    <cellStyle name="Comma 3 9 3" xfId="1515"/>
    <cellStyle name="Comma 3 9 3 2" xfId="4189"/>
    <cellStyle name="Comma 3 9 3 2 2" xfId="18814"/>
    <cellStyle name="Comma 3 9 3 2 3" xfId="13512"/>
    <cellStyle name="Comma 3 9 3 3" xfId="8026"/>
    <cellStyle name="Comma 3 9 3 3 2" xfId="16184"/>
    <cellStyle name="Comma 3 9 3 4" xfId="10855"/>
    <cellStyle name="Comma 3 9 4" xfId="1516"/>
    <cellStyle name="Comma 3 9 4 2" xfId="4190"/>
    <cellStyle name="Comma 3 9 4 2 2" xfId="18815"/>
    <cellStyle name="Comma 3 9 4 2 3" xfId="13513"/>
    <cellStyle name="Comma 3 9 4 3" xfId="8027"/>
    <cellStyle name="Comma 3 9 4 3 2" xfId="16185"/>
    <cellStyle name="Comma 3 9 4 4" xfId="10856"/>
    <cellStyle name="Comma 3 9 5" xfId="4186"/>
    <cellStyle name="Comma 3 9 5 2" xfId="18811"/>
    <cellStyle name="Comma 3 9 5 3" xfId="13509"/>
    <cellStyle name="Comma 3 9 6" xfId="8023"/>
    <cellStyle name="Comma 3 9 6 2" xfId="16181"/>
    <cellStyle name="Comma 3 9 7" xfId="10852"/>
    <cellStyle name="Comma 4" xfId="78"/>
    <cellStyle name="Comma 4 10" xfId="1518"/>
    <cellStyle name="Comma 4 10 2" xfId="1519"/>
    <cellStyle name="Comma 4 10 2 2" xfId="4193"/>
    <cellStyle name="Comma 4 10 2 2 2" xfId="18818"/>
    <cellStyle name="Comma 4 10 2 2 3" xfId="13516"/>
    <cellStyle name="Comma 4 10 2 3" xfId="8030"/>
    <cellStyle name="Comma 4 10 2 3 2" xfId="16188"/>
    <cellStyle name="Comma 4 10 2 4" xfId="10859"/>
    <cellStyle name="Comma 4 10 3" xfId="1520"/>
    <cellStyle name="Comma 4 10 3 2" xfId="4194"/>
    <cellStyle name="Comma 4 10 3 2 2" xfId="18819"/>
    <cellStyle name="Comma 4 10 3 2 3" xfId="13517"/>
    <cellStyle name="Comma 4 10 3 3" xfId="8031"/>
    <cellStyle name="Comma 4 10 3 3 2" xfId="16189"/>
    <cellStyle name="Comma 4 10 3 4" xfId="10860"/>
    <cellStyle name="Comma 4 10 4" xfId="4192"/>
    <cellStyle name="Comma 4 10 4 2" xfId="18817"/>
    <cellStyle name="Comma 4 10 4 3" xfId="13515"/>
    <cellStyle name="Comma 4 10 5" xfId="8029"/>
    <cellStyle name="Comma 4 10 5 2" xfId="16187"/>
    <cellStyle name="Comma 4 10 6" xfId="10858"/>
    <cellStyle name="Comma 4 11" xfId="1521"/>
    <cellStyle name="Comma 4 11 2" xfId="1522"/>
    <cellStyle name="Comma 4 11 2 2" xfId="4196"/>
    <cellStyle name="Comma 4 11 2 2 2" xfId="18821"/>
    <cellStyle name="Comma 4 11 2 2 3" xfId="13519"/>
    <cellStyle name="Comma 4 11 2 3" xfId="8033"/>
    <cellStyle name="Comma 4 11 2 3 2" xfId="16191"/>
    <cellStyle name="Comma 4 11 2 4" xfId="10862"/>
    <cellStyle name="Comma 4 11 3" xfId="4195"/>
    <cellStyle name="Comma 4 11 3 2" xfId="18820"/>
    <cellStyle name="Comma 4 11 3 3" xfId="13518"/>
    <cellStyle name="Comma 4 11 4" xfId="8032"/>
    <cellStyle name="Comma 4 11 4 2" xfId="16190"/>
    <cellStyle name="Comma 4 11 5" xfId="10861"/>
    <cellStyle name="Comma 4 12" xfId="1523"/>
    <cellStyle name="Comma 4 12 2" xfId="4197"/>
    <cellStyle name="Comma 4 12 2 2" xfId="18822"/>
    <cellStyle name="Comma 4 12 2 3" xfId="13520"/>
    <cellStyle name="Comma 4 12 3" xfId="8034"/>
    <cellStyle name="Comma 4 12 3 2" xfId="16192"/>
    <cellStyle name="Comma 4 12 4" xfId="10863"/>
    <cellStyle name="Comma 4 13" xfId="1524"/>
    <cellStyle name="Comma 4 13 2" xfId="4198"/>
    <cellStyle name="Comma 4 13 2 2" xfId="18823"/>
    <cellStyle name="Comma 4 13 2 3" xfId="13521"/>
    <cellStyle name="Comma 4 13 3" xfId="8035"/>
    <cellStyle name="Comma 4 13 3 2" xfId="16193"/>
    <cellStyle name="Comma 4 13 4" xfId="10864"/>
    <cellStyle name="Comma 4 14" xfId="2595"/>
    <cellStyle name="Comma 4 14 2" xfId="5228"/>
    <cellStyle name="Comma 4 14 2 2" xfId="19853"/>
    <cellStyle name="Comma 4 14 2 3" xfId="14564"/>
    <cellStyle name="Comma 4 14 3" xfId="9065"/>
    <cellStyle name="Comma 4 14 3 2" xfId="17223"/>
    <cellStyle name="Comma 4 14 4" xfId="11896"/>
    <cellStyle name="Comma 4 15" xfId="2654"/>
    <cellStyle name="Comma 4 15 2" xfId="5282"/>
    <cellStyle name="Comma 4 15 2 2" xfId="19907"/>
    <cellStyle name="Comma 4 15 2 3" xfId="14623"/>
    <cellStyle name="Comma 4 15 3" xfId="9119"/>
    <cellStyle name="Comma 4 15 3 2" xfId="17277"/>
    <cellStyle name="Comma 4 15 4" xfId="11951"/>
    <cellStyle name="Comma 4 16" xfId="1517"/>
    <cellStyle name="Comma 4 16 2" xfId="4191"/>
    <cellStyle name="Comma 4 16 2 2" xfId="18816"/>
    <cellStyle name="Comma 4 16 2 3" xfId="13514"/>
    <cellStyle name="Comma 4 16 3" xfId="8028"/>
    <cellStyle name="Comma 4 16 3 2" xfId="16186"/>
    <cellStyle name="Comma 4 16 4" xfId="10857"/>
    <cellStyle name="Comma 4 17" xfId="5469"/>
    <cellStyle name="Comma 4 17 2" xfId="17388"/>
    <cellStyle name="Comma 4 17 3" xfId="12085"/>
    <cellStyle name="Comma 4 18" xfId="2763"/>
    <cellStyle name="Comma 4 18 2" xfId="14758"/>
    <cellStyle name="Comma 4 19" xfId="6600"/>
    <cellStyle name="Comma 4 2" xfId="26"/>
    <cellStyle name="Comma 4 2 10" xfId="1526"/>
    <cellStyle name="Comma 4 2 10 2" xfId="1527"/>
    <cellStyle name="Comma 4 2 10 2 2" xfId="4201"/>
    <cellStyle name="Comma 4 2 10 2 2 2" xfId="18826"/>
    <cellStyle name="Comma 4 2 10 2 2 3" xfId="13524"/>
    <cellStyle name="Comma 4 2 10 2 3" xfId="8038"/>
    <cellStyle name="Comma 4 2 10 2 3 2" xfId="16196"/>
    <cellStyle name="Comma 4 2 10 2 4" xfId="10867"/>
    <cellStyle name="Comma 4 2 10 3" xfId="4200"/>
    <cellStyle name="Comma 4 2 10 3 2" xfId="18825"/>
    <cellStyle name="Comma 4 2 10 3 3" xfId="13523"/>
    <cellStyle name="Comma 4 2 10 4" xfId="8037"/>
    <cellStyle name="Comma 4 2 10 4 2" xfId="16195"/>
    <cellStyle name="Comma 4 2 10 5" xfId="10866"/>
    <cellStyle name="Comma 4 2 11" xfId="1528"/>
    <cellStyle name="Comma 4 2 11 2" xfId="4202"/>
    <cellStyle name="Comma 4 2 11 2 2" xfId="18827"/>
    <cellStyle name="Comma 4 2 11 2 3" xfId="13525"/>
    <cellStyle name="Comma 4 2 11 3" xfId="8039"/>
    <cellStyle name="Comma 4 2 11 3 2" xfId="16197"/>
    <cellStyle name="Comma 4 2 11 4" xfId="10868"/>
    <cellStyle name="Comma 4 2 12" xfId="1529"/>
    <cellStyle name="Comma 4 2 12 2" xfId="4203"/>
    <cellStyle name="Comma 4 2 12 2 2" xfId="18828"/>
    <cellStyle name="Comma 4 2 12 2 3" xfId="13526"/>
    <cellStyle name="Comma 4 2 12 3" xfId="8040"/>
    <cellStyle name="Comma 4 2 12 3 2" xfId="16198"/>
    <cellStyle name="Comma 4 2 12 4" xfId="10869"/>
    <cellStyle name="Comma 4 2 13" xfId="1530"/>
    <cellStyle name="Comma 4 2 13 2" xfId="4204"/>
    <cellStyle name="Comma 4 2 13 2 2" xfId="18829"/>
    <cellStyle name="Comma 4 2 13 2 3" xfId="13527"/>
    <cellStyle name="Comma 4 2 13 3" xfId="8041"/>
    <cellStyle name="Comma 4 2 13 3 2" xfId="16199"/>
    <cellStyle name="Comma 4 2 13 4" xfId="10870"/>
    <cellStyle name="Comma 4 2 14" xfId="2568"/>
    <cellStyle name="Comma 4 2 14 2" xfId="5204"/>
    <cellStyle name="Comma 4 2 14 2 2" xfId="19829"/>
    <cellStyle name="Comma 4 2 14 2 3" xfId="14537"/>
    <cellStyle name="Comma 4 2 14 3" xfId="9041"/>
    <cellStyle name="Comma 4 2 14 3 2" xfId="17199"/>
    <cellStyle name="Comma 4 2 14 4" xfId="11872"/>
    <cellStyle name="Comma 4 2 15" xfId="2630"/>
    <cellStyle name="Comma 4 2 15 2" xfId="5258"/>
    <cellStyle name="Comma 4 2 15 2 2" xfId="19883"/>
    <cellStyle name="Comma 4 2 15 2 3" xfId="14599"/>
    <cellStyle name="Comma 4 2 15 3" xfId="9095"/>
    <cellStyle name="Comma 4 2 15 3 2" xfId="17253"/>
    <cellStyle name="Comma 4 2 15 4" xfId="11927"/>
    <cellStyle name="Comma 4 2 16" xfId="1525"/>
    <cellStyle name="Comma 4 2 16 2" xfId="4199"/>
    <cellStyle name="Comma 4 2 16 2 2" xfId="18824"/>
    <cellStyle name="Comma 4 2 16 2 3" xfId="13522"/>
    <cellStyle name="Comma 4 2 16 3" xfId="8036"/>
    <cellStyle name="Comma 4 2 16 3 2" xfId="16194"/>
    <cellStyle name="Comma 4 2 16 4" xfId="10865"/>
    <cellStyle name="Comma 4 2 17" xfId="6452"/>
    <cellStyle name="Comma 4 2 17 2" xfId="17364"/>
    <cellStyle name="Comma 4 2 17 3" xfId="12051"/>
    <cellStyle name="Comma 4 2 18" xfId="6560"/>
    <cellStyle name="Comma 4 2 18 2" xfId="14731"/>
    <cellStyle name="Comma 4 2 19" xfId="2739"/>
    <cellStyle name="Comma 4 2 2" xfId="38"/>
    <cellStyle name="Comma 4 2 2 10" xfId="1532"/>
    <cellStyle name="Comma 4 2 2 10 2" xfId="4206"/>
    <cellStyle name="Comma 4 2 2 10 2 2" xfId="18831"/>
    <cellStyle name="Comma 4 2 2 10 2 3" xfId="13529"/>
    <cellStyle name="Comma 4 2 2 10 3" xfId="8043"/>
    <cellStyle name="Comma 4 2 2 10 3 2" xfId="16201"/>
    <cellStyle name="Comma 4 2 2 10 4" xfId="10872"/>
    <cellStyle name="Comma 4 2 2 11" xfId="2572"/>
    <cellStyle name="Comma 4 2 2 11 2" xfId="5207"/>
    <cellStyle name="Comma 4 2 2 11 2 2" xfId="19832"/>
    <cellStyle name="Comma 4 2 2 11 2 3" xfId="14541"/>
    <cellStyle name="Comma 4 2 2 11 3" xfId="9044"/>
    <cellStyle name="Comma 4 2 2 11 3 2" xfId="17202"/>
    <cellStyle name="Comma 4 2 2 11 4" xfId="11875"/>
    <cellStyle name="Comma 4 2 2 12" xfId="2633"/>
    <cellStyle name="Comma 4 2 2 12 2" xfId="5261"/>
    <cellStyle name="Comma 4 2 2 12 2 2" xfId="19886"/>
    <cellStyle name="Comma 4 2 2 12 2 3" xfId="14602"/>
    <cellStyle name="Comma 4 2 2 12 3" xfId="9098"/>
    <cellStyle name="Comma 4 2 2 12 3 2" xfId="17256"/>
    <cellStyle name="Comma 4 2 2 12 4" xfId="11930"/>
    <cellStyle name="Comma 4 2 2 13" xfId="1531"/>
    <cellStyle name="Comma 4 2 2 13 2" xfId="4205"/>
    <cellStyle name="Comma 4 2 2 13 2 2" xfId="18830"/>
    <cellStyle name="Comma 4 2 2 13 2 3" xfId="13528"/>
    <cellStyle name="Comma 4 2 2 13 3" xfId="8042"/>
    <cellStyle name="Comma 4 2 2 13 3 2" xfId="16200"/>
    <cellStyle name="Comma 4 2 2 13 4" xfId="10871"/>
    <cellStyle name="Comma 4 2 2 14" xfId="6453"/>
    <cellStyle name="Comma 4 2 2 14 2" xfId="17367"/>
    <cellStyle name="Comma 4 2 2 14 3" xfId="12059"/>
    <cellStyle name="Comma 4 2 2 15" xfId="6561"/>
    <cellStyle name="Comma 4 2 2 15 2" xfId="14735"/>
    <cellStyle name="Comma 4 2 2 16" xfId="2742"/>
    <cellStyle name="Comma 4 2 2 17" xfId="6579"/>
    <cellStyle name="Comma 4 2 2 18" xfId="9404"/>
    <cellStyle name="Comma 4 2 2 2" xfId="62"/>
    <cellStyle name="Comma 4 2 2 2 10" xfId="2580"/>
    <cellStyle name="Comma 4 2 2 2 10 2" xfId="5214"/>
    <cellStyle name="Comma 4 2 2 2 10 2 2" xfId="19839"/>
    <cellStyle name="Comma 4 2 2 2 10 2 3" xfId="14549"/>
    <cellStyle name="Comma 4 2 2 2 10 3" xfId="9051"/>
    <cellStyle name="Comma 4 2 2 2 10 3 2" xfId="17209"/>
    <cellStyle name="Comma 4 2 2 2 10 4" xfId="11882"/>
    <cellStyle name="Comma 4 2 2 2 11" xfId="2640"/>
    <cellStyle name="Comma 4 2 2 2 11 2" xfId="5268"/>
    <cellStyle name="Comma 4 2 2 2 11 2 2" xfId="19893"/>
    <cellStyle name="Comma 4 2 2 2 11 2 3" xfId="14609"/>
    <cellStyle name="Comma 4 2 2 2 11 3" xfId="9105"/>
    <cellStyle name="Comma 4 2 2 2 11 3 2" xfId="17263"/>
    <cellStyle name="Comma 4 2 2 2 11 4" xfId="11937"/>
    <cellStyle name="Comma 4 2 2 2 12" xfId="1533"/>
    <cellStyle name="Comma 4 2 2 2 12 2" xfId="4207"/>
    <cellStyle name="Comma 4 2 2 2 12 2 2" xfId="18832"/>
    <cellStyle name="Comma 4 2 2 2 12 2 3" xfId="13530"/>
    <cellStyle name="Comma 4 2 2 2 12 3" xfId="8044"/>
    <cellStyle name="Comma 4 2 2 2 12 3 2" xfId="16202"/>
    <cellStyle name="Comma 4 2 2 2 12 4" xfId="10873"/>
    <cellStyle name="Comma 4 2 2 2 13" xfId="6454"/>
    <cellStyle name="Comma 4 2 2 2 13 2" xfId="17374"/>
    <cellStyle name="Comma 4 2 2 2 13 3" xfId="12069"/>
    <cellStyle name="Comma 4 2 2 2 14" xfId="6562"/>
    <cellStyle name="Comma 4 2 2 2 14 2" xfId="14743"/>
    <cellStyle name="Comma 4 2 2 2 15" xfId="2749"/>
    <cellStyle name="Comma 4 2 2 2 16" xfId="6586"/>
    <cellStyle name="Comma 4 2 2 2 17" xfId="9415"/>
    <cellStyle name="Comma 4 2 2 2 2" xfId="75"/>
    <cellStyle name="Comma 4 2 2 2 2 10" xfId="2762"/>
    <cellStyle name="Comma 4 2 2 2 2 11" xfId="6599"/>
    <cellStyle name="Comma 4 2 2 2 2 12" xfId="9428"/>
    <cellStyle name="Comma 4 2 2 2 2 2" xfId="104"/>
    <cellStyle name="Comma 4 2 2 2 2 2 2" xfId="158"/>
    <cellStyle name="Comma 4 2 2 2 2 2 2 2" xfId="2734"/>
    <cellStyle name="Comma 4 2 2 2 2 2 2 2 2" xfId="5362"/>
    <cellStyle name="Comma 4 2 2 2 2 2 2 2 2 2" xfId="19987"/>
    <cellStyle name="Comma 4 2 2 2 2 2 2 2 2 3" xfId="14703"/>
    <cellStyle name="Comma 4 2 2 2 2 2 2 2 3" xfId="9199"/>
    <cellStyle name="Comma 4 2 2 2 2 2 2 2 3 2" xfId="17357"/>
    <cellStyle name="Comma 4 2 2 2 2 2 2 2 4" xfId="12031"/>
    <cellStyle name="Comma 4 2 2 2 2 2 2 3" xfId="1536"/>
    <cellStyle name="Comma 4 2 2 2 2 2 2 3 2" xfId="4210"/>
    <cellStyle name="Comma 4 2 2 2 2 2 2 3 2 2" xfId="18835"/>
    <cellStyle name="Comma 4 2 2 2 2 2 2 3 2 3" xfId="13533"/>
    <cellStyle name="Comma 4 2 2 2 2 2 2 3 3" xfId="8047"/>
    <cellStyle name="Comma 4 2 2 2 2 2 2 3 3 2" xfId="16205"/>
    <cellStyle name="Comma 4 2 2 2 2 2 2 3 4" xfId="10876"/>
    <cellStyle name="Comma 4 2 2 2 2 2 2 4" xfId="6536"/>
    <cellStyle name="Comma 4 2 2 2 2 2 2 4 2" xfId="17468"/>
    <cellStyle name="Comma 4 2 2 2 2 2 2 4 3" xfId="12165"/>
    <cellStyle name="Comma 4 2 2 2 2 2 2 5" xfId="2843"/>
    <cellStyle name="Comma 4 2 2 2 2 2 2 5 2" xfId="14838"/>
    <cellStyle name="Comma 4 2 2 2 2 2 2 6" xfId="6680"/>
    <cellStyle name="Comma 4 2 2 2 2 2 2 7" xfId="9509"/>
    <cellStyle name="Comma 4 2 2 2 2 2 3" xfId="2621"/>
    <cellStyle name="Comma 4 2 2 2 2 2 3 2" xfId="5254"/>
    <cellStyle name="Comma 4 2 2 2 2 2 3 2 2" xfId="19879"/>
    <cellStyle name="Comma 4 2 2 2 2 2 3 2 3" xfId="14590"/>
    <cellStyle name="Comma 4 2 2 2 2 2 3 3" xfId="9091"/>
    <cellStyle name="Comma 4 2 2 2 2 2 3 3 2" xfId="17249"/>
    <cellStyle name="Comma 4 2 2 2 2 2 3 4" xfId="11922"/>
    <cellStyle name="Comma 4 2 2 2 2 2 4" xfId="2680"/>
    <cellStyle name="Comma 4 2 2 2 2 2 4 2" xfId="5308"/>
    <cellStyle name="Comma 4 2 2 2 2 2 4 2 2" xfId="19933"/>
    <cellStyle name="Comma 4 2 2 2 2 2 4 2 3" xfId="14649"/>
    <cellStyle name="Comma 4 2 2 2 2 2 4 3" xfId="9145"/>
    <cellStyle name="Comma 4 2 2 2 2 2 4 3 2" xfId="17303"/>
    <cellStyle name="Comma 4 2 2 2 2 2 4 4" xfId="11977"/>
    <cellStyle name="Comma 4 2 2 2 2 2 5" xfId="1535"/>
    <cellStyle name="Comma 4 2 2 2 2 2 5 2" xfId="4209"/>
    <cellStyle name="Comma 4 2 2 2 2 2 5 2 2" xfId="18834"/>
    <cellStyle name="Comma 4 2 2 2 2 2 5 2 3" xfId="13532"/>
    <cellStyle name="Comma 4 2 2 2 2 2 5 3" xfId="8046"/>
    <cellStyle name="Comma 4 2 2 2 2 2 5 3 2" xfId="16204"/>
    <cellStyle name="Comma 4 2 2 2 2 2 5 4" xfId="10875"/>
    <cellStyle name="Comma 4 2 2 2 2 2 6" xfId="6484"/>
    <cellStyle name="Comma 4 2 2 2 2 2 6 2" xfId="17414"/>
    <cellStyle name="Comma 4 2 2 2 2 2 6 3" xfId="12111"/>
    <cellStyle name="Comma 4 2 2 2 2 2 7" xfId="2789"/>
    <cellStyle name="Comma 4 2 2 2 2 2 7 2" xfId="14784"/>
    <cellStyle name="Comma 4 2 2 2 2 2 8" xfId="6626"/>
    <cellStyle name="Comma 4 2 2 2 2 2 9" xfId="9455"/>
    <cellStyle name="Comma 4 2 2 2 2 3" xfId="131"/>
    <cellStyle name="Comma 4 2 2 2 2 3 2" xfId="2707"/>
    <cellStyle name="Comma 4 2 2 2 2 3 2 2" xfId="5335"/>
    <cellStyle name="Comma 4 2 2 2 2 3 2 2 2" xfId="19960"/>
    <cellStyle name="Comma 4 2 2 2 2 3 2 2 3" xfId="14676"/>
    <cellStyle name="Comma 4 2 2 2 2 3 2 3" xfId="9172"/>
    <cellStyle name="Comma 4 2 2 2 2 3 2 3 2" xfId="17330"/>
    <cellStyle name="Comma 4 2 2 2 2 3 2 4" xfId="12004"/>
    <cellStyle name="Comma 4 2 2 2 2 3 3" xfId="1537"/>
    <cellStyle name="Comma 4 2 2 2 2 3 3 2" xfId="4211"/>
    <cellStyle name="Comma 4 2 2 2 2 3 3 2 2" xfId="18836"/>
    <cellStyle name="Comma 4 2 2 2 2 3 3 2 3" xfId="13534"/>
    <cellStyle name="Comma 4 2 2 2 2 3 3 3" xfId="8048"/>
    <cellStyle name="Comma 4 2 2 2 2 3 3 3 2" xfId="16206"/>
    <cellStyle name="Comma 4 2 2 2 2 3 3 4" xfId="10877"/>
    <cellStyle name="Comma 4 2 2 2 2 3 4" xfId="6510"/>
    <cellStyle name="Comma 4 2 2 2 2 3 4 2" xfId="17441"/>
    <cellStyle name="Comma 4 2 2 2 2 3 4 3" xfId="12138"/>
    <cellStyle name="Comma 4 2 2 2 2 3 5" xfId="2816"/>
    <cellStyle name="Comma 4 2 2 2 2 3 5 2" xfId="14811"/>
    <cellStyle name="Comma 4 2 2 2 2 3 6" xfId="6653"/>
    <cellStyle name="Comma 4 2 2 2 2 3 7" xfId="9482"/>
    <cellStyle name="Comma 4 2 2 2 2 4" xfId="1538"/>
    <cellStyle name="Comma 4 2 2 2 2 4 2" xfId="4212"/>
    <cellStyle name="Comma 4 2 2 2 2 4 2 2" xfId="18837"/>
    <cellStyle name="Comma 4 2 2 2 2 4 2 3" xfId="13535"/>
    <cellStyle name="Comma 4 2 2 2 2 4 3" xfId="8049"/>
    <cellStyle name="Comma 4 2 2 2 2 4 3 2" xfId="16207"/>
    <cellStyle name="Comma 4 2 2 2 2 4 4" xfId="10878"/>
    <cellStyle name="Comma 4 2 2 2 2 5" xfId="2593"/>
    <cellStyle name="Comma 4 2 2 2 2 5 2" xfId="5227"/>
    <cellStyle name="Comma 4 2 2 2 2 5 2 2" xfId="19852"/>
    <cellStyle name="Comma 4 2 2 2 2 5 2 3" xfId="14562"/>
    <cellStyle name="Comma 4 2 2 2 2 5 3" xfId="9064"/>
    <cellStyle name="Comma 4 2 2 2 2 5 3 2" xfId="17222"/>
    <cellStyle name="Comma 4 2 2 2 2 5 4" xfId="11895"/>
    <cellStyle name="Comma 4 2 2 2 2 6" xfId="2653"/>
    <cellStyle name="Comma 4 2 2 2 2 6 2" xfId="5281"/>
    <cellStyle name="Comma 4 2 2 2 2 6 2 2" xfId="19906"/>
    <cellStyle name="Comma 4 2 2 2 2 6 2 3" xfId="14622"/>
    <cellStyle name="Comma 4 2 2 2 2 6 3" xfId="9118"/>
    <cellStyle name="Comma 4 2 2 2 2 6 3 2" xfId="17276"/>
    <cellStyle name="Comma 4 2 2 2 2 6 4" xfId="11950"/>
    <cellStyle name="Comma 4 2 2 2 2 7" xfId="1534"/>
    <cellStyle name="Comma 4 2 2 2 2 7 2" xfId="4208"/>
    <cellStyle name="Comma 4 2 2 2 2 7 2 2" xfId="18833"/>
    <cellStyle name="Comma 4 2 2 2 2 7 2 3" xfId="13531"/>
    <cellStyle name="Comma 4 2 2 2 2 7 3" xfId="8045"/>
    <cellStyle name="Comma 4 2 2 2 2 7 3 2" xfId="16203"/>
    <cellStyle name="Comma 4 2 2 2 2 7 4" xfId="10874"/>
    <cellStyle name="Comma 4 2 2 2 2 8" xfId="6455"/>
    <cellStyle name="Comma 4 2 2 2 2 8 2" xfId="17387"/>
    <cellStyle name="Comma 4 2 2 2 2 8 3" xfId="12082"/>
    <cellStyle name="Comma 4 2 2 2 2 9" xfId="6563"/>
    <cellStyle name="Comma 4 2 2 2 2 9 2" xfId="14756"/>
    <cellStyle name="Comma 4 2 2 2 3" xfId="91"/>
    <cellStyle name="Comma 4 2 2 2 3 10" xfId="6613"/>
    <cellStyle name="Comma 4 2 2 2 3 11" xfId="9442"/>
    <cellStyle name="Comma 4 2 2 2 3 2" xfId="145"/>
    <cellStyle name="Comma 4 2 2 2 3 2 2" xfId="1541"/>
    <cellStyle name="Comma 4 2 2 2 3 2 2 2" xfId="4215"/>
    <cellStyle name="Comma 4 2 2 2 3 2 2 2 2" xfId="18840"/>
    <cellStyle name="Comma 4 2 2 2 3 2 2 2 3" xfId="13538"/>
    <cellStyle name="Comma 4 2 2 2 3 2 2 3" xfId="8052"/>
    <cellStyle name="Comma 4 2 2 2 3 2 2 3 2" xfId="16210"/>
    <cellStyle name="Comma 4 2 2 2 3 2 2 4" xfId="10881"/>
    <cellStyle name="Comma 4 2 2 2 3 2 3" xfId="2721"/>
    <cellStyle name="Comma 4 2 2 2 3 2 3 2" xfId="5349"/>
    <cellStyle name="Comma 4 2 2 2 3 2 3 2 2" xfId="19974"/>
    <cellStyle name="Comma 4 2 2 2 3 2 3 2 3" xfId="14690"/>
    <cellStyle name="Comma 4 2 2 2 3 2 3 3" xfId="9186"/>
    <cellStyle name="Comma 4 2 2 2 3 2 3 3 2" xfId="17344"/>
    <cellStyle name="Comma 4 2 2 2 3 2 3 4" xfId="12018"/>
    <cellStyle name="Comma 4 2 2 2 3 2 4" xfId="1540"/>
    <cellStyle name="Comma 4 2 2 2 3 2 4 2" xfId="4214"/>
    <cellStyle name="Comma 4 2 2 2 3 2 4 2 2" xfId="18839"/>
    <cellStyle name="Comma 4 2 2 2 3 2 4 2 3" xfId="13537"/>
    <cellStyle name="Comma 4 2 2 2 3 2 4 3" xfId="8051"/>
    <cellStyle name="Comma 4 2 2 2 3 2 4 3 2" xfId="16209"/>
    <cellStyle name="Comma 4 2 2 2 3 2 4 4" xfId="10880"/>
    <cellStyle name="Comma 4 2 2 2 3 2 5" xfId="6535"/>
    <cellStyle name="Comma 4 2 2 2 3 2 5 2" xfId="17455"/>
    <cellStyle name="Comma 4 2 2 2 3 2 5 3" xfId="12152"/>
    <cellStyle name="Comma 4 2 2 2 3 2 6" xfId="2830"/>
    <cellStyle name="Comma 4 2 2 2 3 2 6 2" xfId="14825"/>
    <cellStyle name="Comma 4 2 2 2 3 2 7" xfId="6667"/>
    <cellStyle name="Comma 4 2 2 2 3 2 8" xfId="9496"/>
    <cellStyle name="Comma 4 2 2 2 3 3" xfId="1542"/>
    <cellStyle name="Comma 4 2 2 2 3 3 2" xfId="4216"/>
    <cellStyle name="Comma 4 2 2 2 3 3 2 2" xfId="18841"/>
    <cellStyle name="Comma 4 2 2 2 3 3 2 3" xfId="13539"/>
    <cellStyle name="Comma 4 2 2 2 3 3 3" xfId="8053"/>
    <cellStyle name="Comma 4 2 2 2 3 3 3 2" xfId="16211"/>
    <cellStyle name="Comma 4 2 2 2 3 3 4" xfId="10882"/>
    <cellStyle name="Comma 4 2 2 2 3 4" xfId="1543"/>
    <cellStyle name="Comma 4 2 2 2 3 4 2" xfId="4217"/>
    <cellStyle name="Comma 4 2 2 2 3 4 2 2" xfId="18842"/>
    <cellStyle name="Comma 4 2 2 2 3 4 2 3" xfId="13540"/>
    <cellStyle name="Comma 4 2 2 2 3 4 3" xfId="8054"/>
    <cellStyle name="Comma 4 2 2 2 3 4 3 2" xfId="16212"/>
    <cellStyle name="Comma 4 2 2 2 3 4 4" xfId="10883"/>
    <cellStyle name="Comma 4 2 2 2 3 5" xfId="2608"/>
    <cellStyle name="Comma 4 2 2 2 3 5 2" xfId="5241"/>
    <cellStyle name="Comma 4 2 2 2 3 5 2 2" xfId="19866"/>
    <cellStyle name="Comma 4 2 2 2 3 5 2 3" xfId="14577"/>
    <cellStyle name="Comma 4 2 2 2 3 5 3" xfId="9078"/>
    <cellStyle name="Comma 4 2 2 2 3 5 3 2" xfId="17236"/>
    <cellStyle name="Comma 4 2 2 2 3 5 4" xfId="11909"/>
    <cellStyle name="Comma 4 2 2 2 3 6" xfId="2667"/>
    <cellStyle name="Comma 4 2 2 2 3 6 2" xfId="5295"/>
    <cellStyle name="Comma 4 2 2 2 3 6 2 2" xfId="19920"/>
    <cellStyle name="Comma 4 2 2 2 3 6 2 3" xfId="14636"/>
    <cellStyle name="Comma 4 2 2 2 3 6 3" xfId="9132"/>
    <cellStyle name="Comma 4 2 2 2 3 6 3 2" xfId="17290"/>
    <cellStyle name="Comma 4 2 2 2 3 6 4" xfId="11964"/>
    <cellStyle name="Comma 4 2 2 2 3 7" xfId="1539"/>
    <cellStyle name="Comma 4 2 2 2 3 7 2" xfId="4213"/>
    <cellStyle name="Comma 4 2 2 2 3 7 2 2" xfId="18838"/>
    <cellStyle name="Comma 4 2 2 2 3 7 2 3" xfId="13536"/>
    <cellStyle name="Comma 4 2 2 2 3 7 3" xfId="8050"/>
    <cellStyle name="Comma 4 2 2 2 3 7 3 2" xfId="16208"/>
    <cellStyle name="Comma 4 2 2 2 3 7 4" xfId="10879"/>
    <cellStyle name="Comma 4 2 2 2 3 8" xfId="6483"/>
    <cellStyle name="Comma 4 2 2 2 3 8 2" xfId="17401"/>
    <cellStyle name="Comma 4 2 2 2 3 8 3" xfId="12098"/>
    <cellStyle name="Comma 4 2 2 2 3 9" xfId="2776"/>
    <cellStyle name="Comma 4 2 2 2 3 9 2" xfId="14771"/>
    <cellStyle name="Comma 4 2 2 2 4" xfId="118"/>
    <cellStyle name="Comma 4 2 2 2 4 10" xfId="9469"/>
    <cellStyle name="Comma 4 2 2 2 4 2" xfId="1545"/>
    <cellStyle name="Comma 4 2 2 2 4 2 2" xfId="1546"/>
    <cellStyle name="Comma 4 2 2 2 4 2 2 2" xfId="4220"/>
    <cellStyle name="Comma 4 2 2 2 4 2 2 2 2" xfId="18845"/>
    <cellStyle name="Comma 4 2 2 2 4 2 2 2 3" xfId="13543"/>
    <cellStyle name="Comma 4 2 2 2 4 2 2 3" xfId="8057"/>
    <cellStyle name="Comma 4 2 2 2 4 2 2 3 2" xfId="16215"/>
    <cellStyle name="Comma 4 2 2 2 4 2 2 4" xfId="10886"/>
    <cellStyle name="Comma 4 2 2 2 4 2 3" xfId="4219"/>
    <cellStyle name="Comma 4 2 2 2 4 2 3 2" xfId="18844"/>
    <cellStyle name="Comma 4 2 2 2 4 2 3 3" xfId="13542"/>
    <cellStyle name="Comma 4 2 2 2 4 2 4" xfId="8056"/>
    <cellStyle name="Comma 4 2 2 2 4 2 4 2" xfId="16214"/>
    <cellStyle name="Comma 4 2 2 2 4 2 5" xfId="10885"/>
    <cellStyle name="Comma 4 2 2 2 4 3" xfId="1547"/>
    <cellStyle name="Comma 4 2 2 2 4 3 2" xfId="4221"/>
    <cellStyle name="Comma 4 2 2 2 4 3 2 2" xfId="18846"/>
    <cellStyle name="Comma 4 2 2 2 4 3 2 3" xfId="13544"/>
    <cellStyle name="Comma 4 2 2 2 4 3 3" xfId="8058"/>
    <cellStyle name="Comma 4 2 2 2 4 3 3 2" xfId="16216"/>
    <cellStyle name="Comma 4 2 2 2 4 3 4" xfId="10887"/>
    <cellStyle name="Comma 4 2 2 2 4 4" xfId="1548"/>
    <cellStyle name="Comma 4 2 2 2 4 4 2" xfId="4222"/>
    <cellStyle name="Comma 4 2 2 2 4 4 2 2" xfId="18847"/>
    <cellStyle name="Comma 4 2 2 2 4 4 2 3" xfId="13545"/>
    <cellStyle name="Comma 4 2 2 2 4 4 3" xfId="8059"/>
    <cellStyle name="Comma 4 2 2 2 4 4 3 2" xfId="16217"/>
    <cellStyle name="Comma 4 2 2 2 4 4 4" xfId="10888"/>
    <cellStyle name="Comma 4 2 2 2 4 5" xfId="2694"/>
    <cellStyle name="Comma 4 2 2 2 4 5 2" xfId="5322"/>
    <cellStyle name="Comma 4 2 2 2 4 5 2 2" xfId="19947"/>
    <cellStyle name="Comma 4 2 2 2 4 5 2 3" xfId="14663"/>
    <cellStyle name="Comma 4 2 2 2 4 5 3" xfId="9159"/>
    <cellStyle name="Comma 4 2 2 2 4 5 3 2" xfId="17317"/>
    <cellStyle name="Comma 4 2 2 2 4 5 4" xfId="11991"/>
    <cellStyle name="Comma 4 2 2 2 4 6" xfId="1544"/>
    <cellStyle name="Comma 4 2 2 2 4 6 2" xfId="4218"/>
    <cellStyle name="Comma 4 2 2 2 4 6 2 2" xfId="18843"/>
    <cellStyle name="Comma 4 2 2 2 4 6 2 3" xfId="13541"/>
    <cellStyle name="Comma 4 2 2 2 4 6 3" xfId="8055"/>
    <cellStyle name="Comma 4 2 2 2 4 6 3 2" xfId="16213"/>
    <cellStyle name="Comma 4 2 2 2 4 6 4" xfId="10884"/>
    <cellStyle name="Comma 4 2 2 2 4 7" xfId="6509"/>
    <cellStyle name="Comma 4 2 2 2 4 7 2" xfId="17428"/>
    <cellStyle name="Comma 4 2 2 2 4 7 3" xfId="12125"/>
    <cellStyle name="Comma 4 2 2 2 4 8" xfId="2803"/>
    <cellStyle name="Comma 4 2 2 2 4 8 2" xfId="14798"/>
    <cellStyle name="Comma 4 2 2 2 4 9" xfId="6640"/>
    <cellStyle name="Comma 4 2 2 2 5" xfId="1549"/>
    <cellStyle name="Comma 4 2 2 2 5 2" xfId="1550"/>
    <cellStyle name="Comma 4 2 2 2 5 2 2" xfId="1551"/>
    <cellStyle name="Comma 4 2 2 2 5 2 2 2" xfId="4225"/>
    <cellStyle name="Comma 4 2 2 2 5 2 2 2 2" xfId="18850"/>
    <cellStyle name="Comma 4 2 2 2 5 2 2 2 3" xfId="13548"/>
    <cellStyle name="Comma 4 2 2 2 5 2 2 3" xfId="8062"/>
    <cellStyle name="Comma 4 2 2 2 5 2 2 3 2" xfId="16220"/>
    <cellStyle name="Comma 4 2 2 2 5 2 2 4" xfId="10891"/>
    <cellStyle name="Comma 4 2 2 2 5 2 3" xfId="4224"/>
    <cellStyle name="Comma 4 2 2 2 5 2 3 2" xfId="18849"/>
    <cellStyle name="Comma 4 2 2 2 5 2 3 3" xfId="13547"/>
    <cellStyle name="Comma 4 2 2 2 5 2 4" xfId="8061"/>
    <cellStyle name="Comma 4 2 2 2 5 2 4 2" xfId="16219"/>
    <cellStyle name="Comma 4 2 2 2 5 2 5" xfId="10890"/>
    <cellStyle name="Comma 4 2 2 2 5 3" xfId="1552"/>
    <cellStyle name="Comma 4 2 2 2 5 3 2" xfId="4226"/>
    <cellStyle name="Comma 4 2 2 2 5 3 2 2" xfId="18851"/>
    <cellStyle name="Comma 4 2 2 2 5 3 2 3" xfId="13549"/>
    <cellStyle name="Comma 4 2 2 2 5 3 3" xfId="8063"/>
    <cellStyle name="Comma 4 2 2 2 5 3 3 2" xfId="16221"/>
    <cellStyle name="Comma 4 2 2 2 5 3 4" xfId="10892"/>
    <cellStyle name="Comma 4 2 2 2 5 4" xfId="1553"/>
    <cellStyle name="Comma 4 2 2 2 5 4 2" xfId="4227"/>
    <cellStyle name="Comma 4 2 2 2 5 4 2 2" xfId="18852"/>
    <cellStyle name="Comma 4 2 2 2 5 4 2 3" xfId="13550"/>
    <cellStyle name="Comma 4 2 2 2 5 4 3" xfId="8064"/>
    <cellStyle name="Comma 4 2 2 2 5 4 3 2" xfId="16222"/>
    <cellStyle name="Comma 4 2 2 2 5 4 4" xfId="10893"/>
    <cellStyle name="Comma 4 2 2 2 5 5" xfId="4223"/>
    <cellStyle name="Comma 4 2 2 2 5 5 2" xfId="18848"/>
    <cellStyle name="Comma 4 2 2 2 5 5 3" xfId="13546"/>
    <cellStyle name="Comma 4 2 2 2 5 6" xfId="8060"/>
    <cellStyle name="Comma 4 2 2 2 5 6 2" xfId="16218"/>
    <cellStyle name="Comma 4 2 2 2 5 7" xfId="10889"/>
    <cellStyle name="Comma 4 2 2 2 6" xfId="1554"/>
    <cellStyle name="Comma 4 2 2 2 6 2" xfId="1555"/>
    <cellStyle name="Comma 4 2 2 2 6 2 2" xfId="4229"/>
    <cellStyle name="Comma 4 2 2 2 6 2 2 2" xfId="18854"/>
    <cellStyle name="Comma 4 2 2 2 6 2 2 3" xfId="13552"/>
    <cellStyle name="Comma 4 2 2 2 6 2 3" xfId="8066"/>
    <cellStyle name="Comma 4 2 2 2 6 2 3 2" xfId="16224"/>
    <cellStyle name="Comma 4 2 2 2 6 2 4" xfId="10895"/>
    <cellStyle name="Comma 4 2 2 2 6 3" xfId="1556"/>
    <cellStyle name="Comma 4 2 2 2 6 3 2" xfId="4230"/>
    <cellStyle name="Comma 4 2 2 2 6 3 2 2" xfId="18855"/>
    <cellStyle name="Comma 4 2 2 2 6 3 2 3" xfId="13553"/>
    <cellStyle name="Comma 4 2 2 2 6 3 3" xfId="8067"/>
    <cellStyle name="Comma 4 2 2 2 6 3 3 2" xfId="16225"/>
    <cellStyle name="Comma 4 2 2 2 6 3 4" xfId="10896"/>
    <cellStyle name="Comma 4 2 2 2 6 4" xfId="4228"/>
    <cellStyle name="Comma 4 2 2 2 6 4 2" xfId="18853"/>
    <cellStyle name="Comma 4 2 2 2 6 4 3" xfId="13551"/>
    <cellStyle name="Comma 4 2 2 2 6 5" xfId="8065"/>
    <cellStyle name="Comma 4 2 2 2 6 5 2" xfId="16223"/>
    <cellStyle name="Comma 4 2 2 2 6 6" xfId="10894"/>
    <cellStyle name="Comma 4 2 2 2 7" xfId="1557"/>
    <cellStyle name="Comma 4 2 2 2 7 2" xfId="1558"/>
    <cellStyle name="Comma 4 2 2 2 7 2 2" xfId="4232"/>
    <cellStyle name="Comma 4 2 2 2 7 2 2 2" xfId="18857"/>
    <cellStyle name="Comma 4 2 2 2 7 2 2 3" xfId="13555"/>
    <cellStyle name="Comma 4 2 2 2 7 2 3" xfId="8069"/>
    <cellStyle name="Comma 4 2 2 2 7 2 3 2" xfId="16227"/>
    <cellStyle name="Comma 4 2 2 2 7 2 4" xfId="10898"/>
    <cellStyle name="Comma 4 2 2 2 7 3" xfId="4231"/>
    <cellStyle name="Comma 4 2 2 2 7 3 2" xfId="18856"/>
    <cellStyle name="Comma 4 2 2 2 7 3 3" xfId="13554"/>
    <cellStyle name="Comma 4 2 2 2 7 4" xfId="8068"/>
    <cellStyle name="Comma 4 2 2 2 7 4 2" xfId="16226"/>
    <cellStyle name="Comma 4 2 2 2 7 5" xfId="10897"/>
    <cellStyle name="Comma 4 2 2 2 8" xfId="1559"/>
    <cellStyle name="Comma 4 2 2 2 8 2" xfId="4233"/>
    <cellStyle name="Comma 4 2 2 2 8 2 2" xfId="18858"/>
    <cellStyle name="Comma 4 2 2 2 8 2 3" xfId="13556"/>
    <cellStyle name="Comma 4 2 2 2 8 3" xfId="8070"/>
    <cellStyle name="Comma 4 2 2 2 8 3 2" xfId="16228"/>
    <cellStyle name="Comma 4 2 2 2 8 4" xfId="10899"/>
    <cellStyle name="Comma 4 2 2 2 9" xfId="1560"/>
    <cellStyle name="Comma 4 2 2 2 9 2" xfId="4234"/>
    <cellStyle name="Comma 4 2 2 2 9 2 2" xfId="18859"/>
    <cellStyle name="Comma 4 2 2 2 9 2 3" xfId="13557"/>
    <cellStyle name="Comma 4 2 2 2 9 3" xfId="8071"/>
    <cellStyle name="Comma 4 2 2 2 9 3 2" xfId="16229"/>
    <cellStyle name="Comma 4 2 2 2 9 4" xfId="10900"/>
    <cellStyle name="Comma 4 2 2 3" xfId="68"/>
    <cellStyle name="Comma 4 2 2 3 10" xfId="2755"/>
    <cellStyle name="Comma 4 2 2 3 11" xfId="6592"/>
    <cellStyle name="Comma 4 2 2 3 12" xfId="9421"/>
    <cellStyle name="Comma 4 2 2 3 2" xfId="97"/>
    <cellStyle name="Comma 4 2 2 3 2 2" xfId="151"/>
    <cellStyle name="Comma 4 2 2 3 2 2 2" xfId="2727"/>
    <cellStyle name="Comma 4 2 2 3 2 2 2 2" xfId="5355"/>
    <cellStyle name="Comma 4 2 2 3 2 2 2 2 2" xfId="19980"/>
    <cellStyle name="Comma 4 2 2 3 2 2 2 2 3" xfId="14696"/>
    <cellStyle name="Comma 4 2 2 3 2 2 2 3" xfId="9192"/>
    <cellStyle name="Comma 4 2 2 3 2 2 2 3 2" xfId="17350"/>
    <cellStyle name="Comma 4 2 2 3 2 2 2 4" xfId="12024"/>
    <cellStyle name="Comma 4 2 2 3 2 2 3" xfId="1563"/>
    <cellStyle name="Comma 4 2 2 3 2 2 3 2" xfId="4237"/>
    <cellStyle name="Comma 4 2 2 3 2 2 3 2 2" xfId="18862"/>
    <cellStyle name="Comma 4 2 2 3 2 2 3 2 3" xfId="13560"/>
    <cellStyle name="Comma 4 2 2 3 2 2 3 3" xfId="8074"/>
    <cellStyle name="Comma 4 2 2 3 2 2 3 3 2" xfId="16232"/>
    <cellStyle name="Comma 4 2 2 3 2 2 3 4" xfId="10903"/>
    <cellStyle name="Comma 4 2 2 3 2 2 4" xfId="6537"/>
    <cellStyle name="Comma 4 2 2 3 2 2 4 2" xfId="17461"/>
    <cellStyle name="Comma 4 2 2 3 2 2 4 3" xfId="12158"/>
    <cellStyle name="Comma 4 2 2 3 2 2 5" xfId="2836"/>
    <cellStyle name="Comma 4 2 2 3 2 2 5 2" xfId="14831"/>
    <cellStyle name="Comma 4 2 2 3 2 2 6" xfId="6673"/>
    <cellStyle name="Comma 4 2 2 3 2 2 7" xfId="9502"/>
    <cellStyle name="Comma 4 2 2 3 2 3" xfId="2614"/>
    <cellStyle name="Comma 4 2 2 3 2 3 2" xfId="5247"/>
    <cellStyle name="Comma 4 2 2 3 2 3 2 2" xfId="19872"/>
    <cellStyle name="Comma 4 2 2 3 2 3 2 3" xfId="14583"/>
    <cellStyle name="Comma 4 2 2 3 2 3 3" xfId="9084"/>
    <cellStyle name="Comma 4 2 2 3 2 3 3 2" xfId="17242"/>
    <cellStyle name="Comma 4 2 2 3 2 3 4" xfId="11915"/>
    <cellStyle name="Comma 4 2 2 3 2 4" xfId="2673"/>
    <cellStyle name="Comma 4 2 2 3 2 4 2" xfId="5301"/>
    <cellStyle name="Comma 4 2 2 3 2 4 2 2" xfId="19926"/>
    <cellStyle name="Comma 4 2 2 3 2 4 2 3" xfId="14642"/>
    <cellStyle name="Comma 4 2 2 3 2 4 3" xfId="9138"/>
    <cellStyle name="Comma 4 2 2 3 2 4 3 2" xfId="17296"/>
    <cellStyle name="Comma 4 2 2 3 2 4 4" xfId="11970"/>
    <cellStyle name="Comma 4 2 2 3 2 5" xfId="1562"/>
    <cellStyle name="Comma 4 2 2 3 2 5 2" xfId="4236"/>
    <cellStyle name="Comma 4 2 2 3 2 5 2 2" xfId="18861"/>
    <cellStyle name="Comma 4 2 2 3 2 5 2 3" xfId="13559"/>
    <cellStyle name="Comma 4 2 2 3 2 5 3" xfId="8073"/>
    <cellStyle name="Comma 4 2 2 3 2 5 3 2" xfId="16231"/>
    <cellStyle name="Comma 4 2 2 3 2 5 4" xfId="10902"/>
    <cellStyle name="Comma 4 2 2 3 2 6" xfId="6485"/>
    <cellStyle name="Comma 4 2 2 3 2 6 2" xfId="17407"/>
    <cellStyle name="Comma 4 2 2 3 2 6 3" xfId="12104"/>
    <cellStyle name="Comma 4 2 2 3 2 7" xfId="2782"/>
    <cellStyle name="Comma 4 2 2 3 2 7 2" xfId="14777"/>
    <cellStyle name="Comma 4 2 2 3 2 8" xfId="6619"/>
    <cellStyle name="Comma 4 2 2 3 2 9" xfId="9448"/>
    <cellStyle name="Comma 4 2 2 3 3" xfId="124"/>
    <cellStyle name="Comma 4 2 2 3 3 2" xfId="2700"/>
    <cellStyle name="Comma 4 2 2 3 3 2 2" xfId="5328"/>
    <cellStyle name="Comma 4 2 2 3 3 2 2 2" xfId="19953"/>
    <cellStyle name="Comma 4 2 2 3 3 2 2 3" xfId="14669"/>
    <cellStyle name="Comma 4 2 2 3 3 2 3" xfId="9165"/>
    <cellStyle name="Comma 4 2 2 3 3 2 3 2" xfId="17323"/>
    <cellStyle name="Comma 4 2 2 3 3 2 4" xfId="11997"/>
    <cellStyle name="Comma 4 2 2 3 3 3" xfId="1564"/>
    <cellStyle name="Comma 4 2 2 3 3 3 2" xfId="4238"/>
    <cellStyle name="Comma 4 2 2 3 3 3 2 2" xfId="18863"/>
    <cellStyle name="Comma 4 2 2 3 3 3 2 3" xfId="13561"/>
    <cellStyle name="Comma 4 2 2 3 3 3 3" xfId="8075"/>
    <cellStyle name="Comma 4 2 2 3 3 3 3 2" xfId="16233"/>
    <cellStyle name="Comma 4 2 2 3 3 3 4" xfId="10904"/>
    <cellStyle name="Comma 4 2 2 3 3 4" xfId="6511"/>
    <cellStyle name="Comma 4 2 2 3 3 4 2" xfId="17434"/>
    <cellStyle name="Comma 4 2 2 3 3 4 3" xfId="12131"/>
    <cellStyle name="Comma 4 2 2 3 3 5" xfId="2809"/>
    <cellStyle name="Comma 4 2 2 3 3 5 2" xfId="14804"/>
    <cellStyle name="Comma 4 2 2 3 3 6" xfId="6646"/>
    <cellStyle name="Comma 4 2 2 3 3 7" xfId="9475"/>
    <cellStyle name="Comma 4 2 2 3 4" xfId="1565"/>
    <cellStyle name="Comma 4 2 2 3 4 2" xfId="4239"/>
    <cellStyle name="Comma 4 2 2 3 4 2 2" xfId="18864"/>
    <cellStyle name="Comma 4 2 2 3 4 2 3" xfId="13562"/>
    <cellStyle name="Comma 4 2 2 3 4 3" xfId="8076"/>
    <cellStyle name="Comma 4 2 2 3 4 3 2" xfId="16234"/>
    <cellStyle name="Comma 4 2 2 3 4 4" xfId="10905"/>
    <cellStyle name="Comma 4 2 2 3 5" xfId="2586"/>
    <cellStyle name="Comma 4 2 2 3 5 2" xfId="5220"/>
    <cellStyle name="Comma 4 2 2 3 5 2 2" xfId="19845"/>
    <cellStyle name="Comma 4 2 2 3 5 2 3" xfId="14555"/>
    <cellStyle name="Comma 4 2 2 3 5 3" xfId="9057"/>
    <cellStyle name="Comma 4 2 2 3 5 3 2" xfId="17215"/>
    <cellStyle name="Comma 4 2 2 3 5 4" xfId="11888"/>
    <cellStyle name="Comma 4 2 2 3 6" xfId="2646"/>
    <cellStyle name="Comma 4 2 2 3 6 2" xfId="5274"/>
    <cellStyle name="Comma 4 2 2 3 6 2 2" xfId="19899"/>
    <cellStyle name="Comma 4 2 2 3 6 2 3" xfId="14615"/>
    <cellStyle name="Comma 4 2 2 3 6 3" xfId="9111"/>
    <cellStyle name="Comma 4 2 2 3 6 3 2" xfId="17269"/>
    <cellStyle name="Comma 4 2 2 3 6 4" xfId="11943"/>
    <cellStyle name="Comma 4 2 2 3 7" xfId="1561"/>
    <cellStyle name="Comma 4 2 2 3 7 2" xfId="4235"/>
    <cellStyle name="Comma 4 2 2 3 7 2 2" xfId="18860"/>
    <cellStyle name="Comma 4 2 2 3 7 2 3" xfId="13558"/>
    <cellStyle name="Comma 4 2 2 3 7 3" xfId="8072"/>
    <cellStyle name="Comma 4 2 2 3 7 3 2" xfId="16230"/>
    <cellStyle name="Comma 4 2 2 3 7 4" xfId="10901"/>
    <cellStyle name="Comma 4 2 2 3 8" xfId="6456"/>
    <cellStyle name="Comma 4 2 2 3 8 2" xfId="17380"/>
    <cellStyle name="Comma 4 2 2 3 8 3" xfId="12075"/>
    <cellStyle name="Comma 4 2 2 3 9" xfId="6564"/>
    <cellStyle name="Comma 4 2 2 3 9 2" xfId="14749"/>
    <cellStyle name="Comma 4 2 2 4" xfId="84"/>
    <cellStyle name="Comma 4 2 2 4 10" xfId="6606"/>
    <cellStyle name="Comma 4 2 2 4 11" xfId="9435"/>
    <cellStyle name="Comma 4 2 2 4 2" xfId="138"/>
    <cellStyle name="Comma 4 2 2 4 2 2" xfId="1568"/>
    <cellStyle name="Comma 4 2 2 4 2 2 2" xfId="4242"/>
    <cellStyle name="Comma 4 2 2 4 2 2 2 2" xfId="18867"/>
    <cellStyle name="Comma 4 2 2 4 2 2 2 3" xfId="13565"/>
    <cellStyle name="Comma 4 2 2 4 2 2 3" xfId="8079"/>
    <cellStyle name="Comma 4 2 2 4 2 2 3 2" xfId="16237"/>
    <cellStyle name="Comma 4 2 2 4 2 2 4" xfId="10908"/>
    <cellStyle name="Comma 4 2 2 4 2 3" xfId="2714"/>
    <cellStyle name="Comma 4 2 2 4 2 3 2" xfId="5342"/>
    <cellStyle name="Comma 4 2 2 4 2 3 2 2" xfId="19967"/>
    <cellStyle name="Comma 4 2 2 4 2 3 2 3" xfId="14683"/>
    <cellStyle name="Comma 4 2 2 4 2 3 3" xfId="9179"/>
    <cellStyle name="Comma 4 2 2 4 2 3 3 2" xfId="17337"/>
    <cellStyle name="Comma 4 2 2 4 2 3 4" xfId="12011"/>
    <cellStyle name="Comma 4 2 2 4 2 4" xfId="1567"/>
    <cellStyle name="Comma 4 2 2 4 2 4 2" xfId="4241"/>
    <cellStyle name="Comma 4 2 2 4 2 4 2 2" xfId="18866"/>
    <cellStyle name="Comma 4 2 2 4 2 4 2 3" xfId="13564"/>
    <cellStyle name="Comma 4 2 2 4 2 4 3" xfId="8078"/>
    <cellStyle name="Comma 4 2 2 4 2 4 3 2" xfId="16236"/>
    <cellStyle name="Comma 4 2 2 4 2 4 4" xfId="10907"/>
    <cellStyle name="Comma 4 2 2 4 2 5" xfId="6534"/>
    <cellStyle name="Comma 4 2 2 4 2 5 2" xfId="17448"/>
    <cellStyle name="Comma 4 2 2 4 2 5 3" xfId="12145"/>
    <cellStyle name="Comma 4 2 2 4 2 6" xfId="2823"/>
    <cellStyle name="Comma 4 2 2 4 2 6 2" xfId="14818"/>
    <cellStyle name="Comma 4 2 2 4 2 7" xfId="6660"/>
    <cellStyle name="Comma 4 2 2 4 2 8" xfId="9489"/>
    <cellStyle name="Comma 4 2 2 4 3" xfId="1569"/>
    <cellStyle name="Comma 4 2 2 4 3 2" xfId="4243"/>
    <cellStyle name="Comma 4 2 2 4 3 2 2" xfId="18868"/>
    <cellStyle name="Comma 4 2 2 4 3 2 3" xfId="13566"/>
    <cellStyle name="Comma 4 2 2 4 3 3" xfId="8080"/>
    <cellStyle name="Comma 4 2 2 4 3 3 2" xfId="16238"/>
    <cellStyle name="Comma 4 2 2 4 3 4" xfId="10909"/>
    <cellStyle name="Comma 4 2 2 4 4" xfId="1570"/>
    <cellStyle name="Comma 4 2 2 4 4 2" xfId="4244"/>
    <cellStyle name="Comma 4 2 2 4 4 2 2" xfId="18869"/>
    <cellStyle name="Comma 4 2 2 4 4 2 3" xfId="13567"/>
    <cellStyle name="Comma 4 2 2 4 4 3" xfId="8081"/>
    <cellStyle name="Comma 4 2 2 4 4 3 2" xfId="16239"/>
    <cellStyle name="Comma 4 2 2 4 4 4" xfId="10910"/>
    <cellStyle name="Comma 4 2 2 4 5" xfId="2601"/>
    <cellStyle name="Comma 4 2 2 4 5 2" xfId="5234"/>
    <cellStyle name="Comma 4 2 2 4 5 2 2" xfId="19859"/>
    <cellStyle name="Comma 4 2 2 4 5 2 3" xfId="14570"/>
    <cellStyle name="Comma 4 2 2 4 5 3" xfId="9071"/>
    <cellStyle name="Comma 4 2 2 4 5 3 2" xfId="17229"/>
    <cellStyle name="Comma 4 2 2 4 5 4" xfId="11902"/>
    <cellStyle name="Comma 4 2 2 4 6" xfId="2660"/>
    <cellStyle name="Comma 4 2 2 4 6 2" xfId="5288"/>
    <cellStyle name="Comma 4 2 2 4 6 2 2" xfId="19913"/>
    <cellStyle name="Comma 4 2 2 4 6 2 3" xfId="14629"/>
    <cellStyle name="Comma 4 2 2 4 6 3" xfId="9125"/>
    <cellStyle name="Comma 4 2 2 4 6 3 2" xfId="17283"/>
    <cellStyle name="Comma 4 2 2 4 6 4" xfId="11957"/>
    <cellStyle name="Comma 4 2 2 4 7" xfId="1566"/>
    <cellStyle name="Comma 4 2 2 4 7 2" xfId="4240"/>
    <cellStyle name="Comma 4 2 2 4 7 2 2" xfId="18865"/>
    <cellStyle name="Comma 4 2 2 4 7 2 3" xfId="13563"/>
    <cellStyle name="Comma 4 2 2 4 7 3" xfId="8077"/>
    <cellStyle name="Comma 4 2 2 4 7 3 2" xfId="16235"/>
    <cellStyle name="Comma 4 2 2 4 7 4" xfId="10906"/>
    <cellStyle name="Comma 4 2 2 4 8" xfId="6482"/>
    <cellStyle name="Comma 4 2 2 4 8 2" xfId="17394"/>
    <cellStyle name="Comma 4 2 2 4 8 3" xfId="12091"/>
    <cellStyle name="Comma 4 2 2 4 9" xfId="2769"/>
    <cellStyle name="Comma 4 2 2 4 9 2" xfId="14764"/>
    <cellStyle name="Comma 4 2 2 5" xfId="111"/>
    <cellStyle name="Comma 4 2 2 5 10" xfId="9462"/>
    <cellStyle name="Comma 4 2 2 5 2" xfId="1572"/>
    <cellStyle name="Comma 4 2 2 5 2 2" xfId="1573"/>
    <cellStyle name="Comma 4 2 2 5 2 2 2" xfId="4247"/>
    <cellStyle name="Comma 4 2 2 5 2 2 2 2" xfId="18872"/>
    <cellStyle name="Comma 4 2 2 5 2 2 2 3" xfId="13570"/>
    <cellStyle name="Comma 4 2 2 5 2 2 3" xfId="8084"/>
    <cellStyle name="Comma 4 2 2 5 2 2 3 2" xfId="16242"/>
    <cellStyle name="Comma 4 2 2 5 2 2 4" xfId="10913"/>
    <cellStyle name="Comma 4 2 2 5 2 3" xfId="4246"/>
    <cellStyle name="Comma 4 2 2 5 2 3 2" xfId="18871"/>
    <cellStyle name="Comma 4 2 2 5 2 3 3" xfId="13569"/>
    <cellStyle name="Comma 4 2 2 5 2 4" xfId="8083"/>
    <cellStyle name="Comma 4 2 2 5 2 4 2" xfId="16241"/>
    <cellStyle name="Comma 4 2 2 5 2 5" xfId="10912"/>
    <cellStyle name="Comma 4 2 2 5 3" xfId="1574"/>
    <cellStyle name="Comma 4 2 2 5 3 2" xfId="4248"/>
    <cellStyle name="Comma 4 2 2 5 3 2 2" xfId="18873"/>
    <cellStyle name="Comma 4 2 2 5 3 2 3" xfId="13571"/>
    <cellStyle name="Comma 4 2 2 5 3 3" xfId="8085"/>
    <cellStyle name="Comma 4 2 2 5 3 3 2" xfId="16243"/>
    <cellStyle name="Comma 4 2 2 5 3 4" xfId="10914"/>
    <cellStyle name="Comma 4 2 2 5 4" xfId="1575"/>
    <cellStyle name="Comma 4 2 2 5 4 2" xfId="4249"/>
    <cellStyle name="Comma 4 2 2 5 4 2 2" xfId="18874"/>
    <cellStyle name="Comma 4 2 2 5 4 2 3" xfId="13572"/>
    <cellStyle name="Comma 4 2 2 5 4 3" xfId="8086"/>
    <cellStyle name="Comma 4 2 2 5 4 3 2" xfId="16244"/>
    <cellStyle name="Comma 4 2 2 5 4 4" xfId="10915"/>
    <cellStyle name="Comma 4 2 2 5 5" xfId="2687"/>
    <cellStyle name="Comma 4 2 2 5 5 2" xfId="5315"/>
    <cellStyle name="Comma 4 2 2 5 5 2 2" xfId="19940"/>
    <cellStyle name="Comma 4 2 2 5 5 2 3" xfId="14656"/>
    <cellStyle name="Comma 4 2 2 5 5 3" xfId="9152"/>
    <cellStyle name="Comma 4 2 2 5 5 3 2" xfId="17310"/>
    <cellStyle name="Comma 4 2 2 5 5 4" xfId="11984"/>
    <cellStyle name="Comma 4 2 2 5 6" xfId="1571"/>
    <cellStyle name="Comma 4 2 2 5 6 2" xfId="4245"/>
    <cellStyle name="Comma 4 2 2 5 6 2 2" xfId="18870"/>
    <cellStyle name="Comma 4 2 2 5 6 2 3" xfId="13568"/>
    <cellStyle name="Comma 4 2 2 5 6 3" xfId="8082"/>
    <cellStyle name="Comma 4 2 2 5 6 3 2" xfId="16240"/>
    <cellStyle name="Comma 4 2 2 5 6 4" xfId="10911"/>
    <cellStyle name="Comma 4 2 2 5 7" xfId="6508"/>
    <cellStyle name="Comma 4 2 2 5 7 2" xfId="17421"/>
    <cellStyle name="Comma 4 2 2 5 7 3" xfId="12118"/>
    <cellStyle name="Comma 4 2 2 5 8" xfId="2796"/>
    <cellStyle name="Comma 4 2 2 5 8 2" xfId="14791"/>
    <cellStyle name="Comma 4 2 2 5 9" xfId="6633"/>
    <cellStyle name="Comma 4 2 2 6" xfId="1576"/>
    <cellStyle name="Comma 4 2 2 6 2" xfId="1577"/>
    <cellStyle name="Comma 4 2 2 6 2 2" xfId="1578"/>
    <cellStyle name="Comma 4 2 2 6 2 2 2" xfId="4252"/>
    <cellStyle name="Comma 4 2 2 6 2 2 2 2" xfId="18877"/>
    <cellStyle name="Comma 4 2 2 6 2 2 2 3" xfId="13575"/>
    <cellStyle name="Comma 4 2 2 6 2 2 3" xfId="8089"/>
    <cellStyle name="Comma 4 2 2 6 2 2 3 2" xfId="16247"/>
    <cellStyle name="Comma 4 2 2 6 2 2 4" xfId="10918"/>
    <cellStyle name="Comma 4 2 2 6 2 3" xfId="4251"/>
    <cellStyle name="Comma 4 2 2 6 2 3 2" xfId="18876"/>
    <cellStyle name="Comma 4 2 2 6 2 3 3" xfId="13574"/>
    <cellStyle name="Comma 4 2 2 6 2 4" xfId="8088"/>
    <cellStyle name="Comma 4 2 2 6 2 4 2" xfId="16246"/>
    <cellStyle name="Comma 4 2 2 6 2 5" xfId="10917"/>
    <cellStyle name="Comma 4 2 2 6 3" xfId="1579"/>
    <cellStyle name="Comma 4 2 2 6 3 2" xfId="4253"/>
    <cellStyle name="Comma 4 2 2 6 3 2 2" xfId="18878"/>
    <cellStyle name="Comma 4 2 2 6 3 2 3" xfId="13576"/>
    <cellStyle name="Comma 4 2 2 6 3 3" xfId="8090"/>
    <cellStyle name="Comma 4 2 2 6 3 3 2" xfId="16248"/>
    <cellStyle name="Comma 4 2 2 6 3 4" xfId="10919"/>
    <cellStyle name="Comma 4 2 2 6 4" xfId="1580"/>
    <cellStyle name="Comma 4 2 2 6 4 2" xfId="4254"/>
    <cellStyle name="Comma 4 2 2 6 4 2 2" xfId="18879"/>
    <cellStyle name="Comma 4 2 2 6 4 2 3" xfId="13577"/>
    <cellStyle name="Comma 4 2 2 6 4 3" xfId="8091"/>
    <cellStyle name="Comma 4 2 2 6 4 3 2" xfId="16249"/>
    <cellStyle name="Comma 4 2 2 6 4 4" xfId="10920"/>
    <cellStyle name="Comma 4 2 2 6 5" xfId="4250"/>
    <cellStyle name="Comma 4 2 2 6 5 2" xfId="18875"/>
    <cellStyle name="Comma 4 2 2 6 5 3" xfId="13573"/>
    <cellStyle name="Comma 4 2 2 6 6" xfId="8087"/>
    <cellStyle name="Comma 4 2 2 6 6 2" xfId="16245"/>
    <cellStyle name="Comma 4 2 2 6 7" xfId="10916"/>
    <cellStyle name="Comma 4 2 2 7" xfId="1581"/>
    <cellStyle name="Comma 4 2 2 7 2" xfId="1582"/>
    <cellStyle name="Comma 4 2 2 7 2 2" xfId="4256"/>
    <cellStyle name="Comma 4 2 2 7 2 2 2" xfId="18881"/>
    <cellStyle name="Comma 4 2 2 7 2 2 3" xfId="13579"/>
    <cellStyle name="Comma 4 2 2 7 2 3" xfId="8093"/>
    <cellStyle name="Comma 4 2 2 7 2 3 2" xfId="16251"/>
    <cellStyle name="Comma 4 2 2 7 2 4" xfId="10922"/>
    <cellStyle name="Comma 4 2 2 7 3" xfId="1583"/>
    <cellStyle name="Comma 4 2 2 7 3 2" xfId="4257"/>
    <cellStyle name="Comma 4 2 2 7 3 2 2" xfId="18882"/>
    <cellStyle name="Comma 4 2 2 7 3 2 3" xfId="13580"/>
    <cellStyle name="Comma 4 2 2 7 3 3" xfId="8094"/>
    <cellStyle name="Comma 4 2 2 7 3 3 2" xfId="16252"/>
    <cellStyle name="Comma 4 2 2 7 3 4" xfId="10923"/>
    <cellStyle name="Comma 4 2 2 7 4" xfId="4255"/>
    <cellStyle name="Comma 4 2 2 7 4 2" xfId="18880"/>
    <cellStyle name="Comma 4 2 2 7 4 3" xfId="13578"/>
    <cellStyle name="Comma 4 2 2 7 5" xfId="8092"/>
    <cellStyle name="Comma 4 2 2 7 5 2" xfId="16250"/>
    <cellStyle name="Comma 4 2 2 7 6" xfId="10921"/>
    <cellStyle name="Comma 4 2 2 8" xfId="1584"/>
    <cellStyle name="Comma 4 2 2 8 2" xfId="1585"/>
    <cellStyle name="Comma 4 2 2 8 2 2" xfId="4259"/>
    <cellStyle name="Comma 4 2 2 8 2 2 2" xfId="18884"/>
    <cellStyle name="Comma 4 2 2 8 2 2 3" xfId="13582"/>
    <cellStyle name="Comma 4 2 2 8 2 3" xfId="8096"/>
    <cellStyle name="Comma 4 2 2 8 2 3 2" xfId="16254"/>
    <cellStyle name="Comma 4 2 2 8 2 4" xfId="10925"/>
    <cellStyle name="Comma 4 2 2 8 3" xfId="4258"/>
    <cellStyle name="Comma 4 2 2 8 3 2" xfId="18883"/>
    <cellStyle name="Comma 4 2 2 8 3 3" xfId="13581"/>
    <cellStyle name="Comma 4 2 2 8 4" xfId="8095"/>
    <cellStyle name="Comma 4 2 2 8 4 2" xfId="16253"/>
    <cellStyle name="Comma 4 2 2 8 5" xfId="10924"/>
    <cellStyle name="Comma 4 2 2 9" xfId="1586"/>
    <cellStyle name="Comma 4 2 2 9 2" xfId="4260"/>
    <cellStyle name="Comma 4 2 2 9 2 2" xfId="18885"/>
    <cellStyle name="Comma 4 2 2 9 2 3" xfId="13583"/>
    <cellStyle name="Comma 4 2 2 9 3" xfId="8097"/>
    <cellStyle name="Comma 4 2 2 9 3 2" xfId="16255"/>
    <cellStyle name="Comma 4 2 2 9 4" xfId="10926"/>
    <cellStyle name="Comma 4 2 20" xfId="6576"/>
    <cellStyle name="Comma 4 2 21" xfId="9398"/>
    <cellStyle name="Comma 4 2 3" xfId="59"/>
    <cellStyle name="Comma 4 2 3 10" xfId="1588"/>
    <cellStyle name="Comma 4 2 3 10 2" xfId="4262"/>
    <cellStyle name="Comma 4 2 3 10 2 2" xfId="18887"/>
    <cellStyle name="Comma 4 2 3 10 2 3" xfId="13585"/>
    <cellStyle name="Comma 4 2 3 10 3" xfId="8099"/>
    <cellStyle name="Comma 4 2 3 10 3 2" xfId="16257"/>
    <cellStyle name="Comma 4 2 3 10 4" xfId="10928"/>
    <cellStyle name="Comma 4 2 3 11" xfId="2577"/>
    <cellStyle name="Comma 4 2 3 11 2" xfId="5211"/>
    <cellStyle name="Comma 4 2 3 11 2 2" xfId="19836"/>
    <cellStyle name="Comma 4 2 3 11 2 3" xfId="14546"/>
    <cellStyle name="Comma 4 2 3 11 3" xfId="9048"/>
    <cellStyle name="Comma 4 2 3 11 3 2" xfId="17206"/>
    <cellStyle name="Comma 4 2 3 11 4" xfId="11879"/>
    <cellStyle name="Comma 4 2 3 12" xfId="2637"/>
    <cellStyle name="Comma 4 2 3 12 2" xfId="5265"/>
    <cellStyle name="Comma 4 2 3 12 2 2" xfId="19890"/>
    <cellStyle name="Comma 4 2 3 12 2 3" xfId="14606"/>
    <cellStyle name="Comma 4 2 3 12 3" xfId="9102"/>
    <cellStyle name="Comma 4 2 3 12 3 2" xfId="17260"/>
    <cellStyle name="Comma 4 2 3 12 4" xfId="11934"/>
    <cellStyle name="Comma 4 2 3 13" xfId="1587"/>
    <cellStyle name="Comma 4 2 3 13 2" xfId="4261"/>
    <cellStyle name="Comma 4 2 3 13 2 2" xfId="18886"/>
    <cellStyle name="Comma 4 2 3 13 2 3" xfId="13584"/>
    <cellStyle name="Comma 4 2 3 13 3" xfId="8098"/>
    <cellStyle name="Comma 4 2 3 13 3 2" xfId="16256"/>
    <cellStyle name="Comma 4 2 3 13 4" xfId="10927"/>
    <cellStyle name="Comma 4 2 3 14" xfId="6457"/>
    <cellStyle name="Comma 4 2 3 14 2" xfId="17371"/>
    <cellStyle name="Comma 4 2 3 14 3" xfId="12066"/>
    <cellStyle name="Comma 4 2 3 15" xfId="6565"/>
    <cellStyle name="Comma 4 2 3 15 2" xfId="14740"/>
    <cellStyle name="Comma 4 2 3 16" xfId="2746"/>
    <cellStyle name="Comma 4 2 3 17" xfId="6583"/>
    <cellStyle name="Comma 4 2 3 18" xfId="9412"/>
    <cellStyle name="Comma 4 2 3 2" xfId="72"/>
    <cellStyle name="Comma 4 2 3 2 10" xfId="2590"/>
    <cellStyle name="Comma 4 2 3 2 10 2" xfId="5224"/>
    <cellStyle name="Comma 4 2 3 2 10 2 2" xfId="19849"/>
    <cellStyle name="Comma 4 2 3 2 10 2 3" xfId="14559"/>
    <cellStyle name="Comma 4 2 3 2 10 3" xfId="9061"/>
    <cellStyle name="Comma 4 2 3 2 10 3 2" xfId="17219"/>
    <cellStyle name="Comma 4 2 3 2 10 4" xfId="11892"/>
    <cellStyle name="Comma 4 2 3 2 11" xfId="2650"/>
    <cellStyle name="Comma 4 2 3 2 11 2" xfId="5278"/>
    <cellStyle name="Comma 4 2 3 2 11 2 2" xfId="19903"/>
    <cellStyle name="Comma 4 2 3 2 11 2 3" xfId="14619"/>
    <cellStyle name="Comma 4 2 3 2 11 3" xfId="9115"/>
    <cellStyle name="Comma 4 2 3 2 11 3 2" xfId="17273"/>
    <cellStyle name="Comma 4 2 3 2 11 4" xfId="11947"/>
    <cellStyle name="Comma 4 2 3 2 12" xfId="1589"/>
    <cellStyle name="Comma 4 2 3 2 12 2" xfId="4263"/>
    <cellStyle name="Comma 4 2 3 2 12 2 2" xfId="18888"/>
    <cellStyle name="Comma 4 2 3 2 12 2 3" xfId="13586"/>
    <cellStyle name="Comma 4 2 3 2 12 3" xfId="8100"/>
    <cellStyle name="Comma 4 2 3 2 12 3 2" xfId="16258"/>
    <cellStyle name="Comma 4 2 3 2 12 4" xfId="10929"/>
    <cellStyle name="Comma 4 2 3 2 13" xfId="6458"/>
    <cellStyle name="Comma 4 2 3 2 13 2" xfId="17384"/>
    <cellStyle name="Comma 4 2 3 2 13 3" xfId="12079"/>
    <cellStyle name="Comma 4 2 3 2 14" xfId="6566"/>
    <cellStyle name="Comma 4 2 3 2 14 2" xfId="14753"/>
    <cellStyle name="Comma 4 2 3 2 15" xfId="2759"/>
    <cellStyle name="Comma 4 2 3 2 16" xfId="6596"/>
    <cellStyle name="Comma 4 2 3 2 17" xfId="9425"/>
    <cellStyle name="Comma 4 2 3 2 2" xfId="101"/>
    <cellStyle name="Comma 4 2 3 2 2 10" xfId="6623"/>
    <cellStyle name="Comma 4 2 3 2 2 11" xfId="9452"/>
    <cellStyle name="Comma 4 2 3 2 2 2" xfId="155"/>
    <cellStyle name="Comma 4 2 3 2 2 2 2" xfId="1592"/>
    <cellStyle name="Comma 4 2 3 2 2 2 2 2" xfId="4266"/>
    <cellStyle name="Comma 4 2 3 2 2 2 2 2 2" xfId="18891"/>
    <cellStyle name="Comma 4 2 3 2 2 2 2 2 3" xfId="13589"/>
    <cellStyle name="Comma 4 2 3 2 2 2 2 3" xfId="8103"/>
    <cellStyle name="Comma 4 2 3 2 2 2 2 3 2" xfId="16261"/>
    <cellStyle name="Comma 4 2 3 2 2 2 2 4" xfId="10932"/>
    <cellStyle name="Comma 4 2 3 2 2 2 3" xfId="2731"/>
    <cellStyle name="Comma 4 2 3 2 2 2 3 2" xfId="5359"/>
    <cellStyle name="Comma 4 2 3 2 2 2 3 2 2" xfId="19984"/>
    <cellStyle name="Comma 4 2 3 2 2 2 3 2 3" xfId="14700"/>
    <cellStyle name="Comma 4 2 3 2 2 2 3 3" xfId="9196"/>
    <cellStyle name="Comma 4 2 3 2 2 2 3 3 2" xfId="17354"/>
    <cellStyle name="Comma 4 2 3 2 2 2 3 4" xfId="12028"/>
    <cellStyle name="Comma 4 2 3 2 2 2 4" xfId="1591"/>
    <cellStyle name="Comma 4 2 3 2 2 2 4 2" xfId="4265"/>
    <cellStyle name="Comma 4 2 3 2 2 2 4 2 2" xfId="18890"/>
    <cellStyle name="Comma 4 2 3 2 2 2 4 2 3" xfId="13588"/>
    <cellStyle name="Comma 4 2 3 2 2 2 4 3" xfId="8102"/>
    <cellStyle name="Comma 4 2 3 2 2 2 4 3 2" xfId="16260"/>
    <cellStyle name="Comma 4 2 3 2 2 2 4 4" xfId="10931"/>
    <cellStyle name="Comma 4 2 3 2 2 2 5" xfId="6539"/>
    <cellStyle name="Comma 4 2 3 2 2 2 5 2" xfId="17465"/>
    <cellStyle name="Comma 4 2 3 2 2 2 5 3" xfId="12162"/>
    <cellStyle name="Comma 4 2 3 2 2 2 6" xfId="2840"/>
    <cellStyle name="Comma 4 2 3 2 2 2 6 2" xfId="14835"/>
    <cellStyle name="Comma 4 2 3 2 2 2 7" xfId="6677"/>
    <cellStyle name="Comma 4 2 3 2 2 2 8" xfId="9506"/>
    <cellStyle name="Comma 4 2 3 2 2 3" xfId="1593"/>
    <cellStyle name="Comma 4 2 3 2 2 3 2" xfId="4267"/>
    <cellStyle name="Comma 4 2 3 2 2 3 2 2" xfId="18892"/>
    <cellStyle name="Comma 4 2 3 2 2 3 2 3" xfId="13590"/>
    <cellStyle name="Comma 4 2 3 2 2 3 3" xfId="8104"/>
    <cellStyle name="Comma 4 2 3 2 2 3 3 2" xfId="16262"/>
    <cellStyle name="Comma 4 2 3 2 2 3 4" xfId="10933"/>
    <cellStyle name="Comma 4 2 3 2 2 4" xfId="1594"/>
    <cellStyle name="Comma 4 2 3 2 2 4 2" xfId="4268"/>
    <cellStyle name="Comma 4 2 3 2 2 4 2 2" xfId="18893"/>
    <cellStyle name="Comma 4 2 3 2 2 4 2 3" xfId="13591"/>
    <cellStyle name="Comma 4 2 3 2 2 4 3" xfId="8105"/>
    <cellStyle name="Comma 4 2 3 2 2 4 3 2" xfId="16263"/>
    <cellStyle name="Comma 4 2 3 2 2 4 4" xfId="10934"/>
    <cellStyle name="Comma 4 2 3 2 2 5" xfId="2618"/>
    <cellStyle name="Comma 4 2 3 2 2 5 2" xfId="5251"/>
    <cellStyle name="Comma 4 2 3 2 2 5 2 2" xfId="19876"/>
    <cellStyle name="Comma 4 2 3 2 2 5 2 3" xfId="14587"/>
    <cellStyle name="Comma 4 2 3 2 2 5 3" xfId="9088"/>
    <cellStyle name="Comma 4 2 3 2 2 5 3 2" xfId="17246"/>
    <cellStyle name="Comma 4 2 3 2 2 5 4" xfId="11919"/>
    <cellStyle name="Comma 4 2 3 2 2 6" xfId="2677"/>
    <cellStyle name="Comma 4 2 3 2 2 6 2" xfId="5305"/>
    <cellStyle name="Comma 4 2 3 2 2 6 2 2" xfId="19930"/>
    <cellStyle name="Comma 4 2 3 2 2 6 2 3" xfId="14646"/>
    <cellStyle name="Comma 4 2 3 2 2 6 3" xfId="9142"/>
    <cellStyle name="Comma 4 2 3 2 2 6 3 2" xfId="17300"/>
    <cellStyle name="Comma 4 2 3 2 2 6 4" xfId="11974"/>
    <cellStyle name="Comma 4 2 3 2 2 7" xfId="1590"/>
    <cellStyle name="Comma 4 2 3 2 2 7 2" xfId="4264"/>
    <cellStyle name="Comma 4 2 3 2 2 7 2 2" xfId="18889"/>
    <cellStyle name="Comma 4 2 3 2 2 7 2 3" xfId="13587"/>
    <cellStyle name="Comma 4 2 3 2 2 7 3" xfId="8101"/>
    <cellStyle name="Comma 4 2 3 2 2 7 3 2" xfId="16259"/>
    <cellStyle name="Comma 4 2 3 2 2 7 4" xfId="10930"/>
    <cellStyle name="Comma 4 2 3 2 2 8" xfId="6487"/>
    <cellStyle name="Comma 4 2 3 2 2 8 2" xfId="17411"/>
    <cellStyle name="Comma 4 2 3 2 2 8 3" xfId="12108"/>
    <cellStyle name="Comma 4 2 3 2 2 9" xfId="2786"/>
    <cellStyle name="Comma 4 2 3 2 2 9 2" xfId="14781"/>
    <cellStyle name="Comma 4 2 3 2 3" xfId="128"/>
    <cellStyle name="Comma 4 2 3 2 3 10" xfId="9479"/>
    <cellStyle name="Comma 4 2 3 2 3 2" xfId="1596"/>
    <cellStyle name="Comma 4 2 3 2 3 2 2" xfId="1597"/>
    <cellStyle name="Comma 4 2 3 2 3 2 2 2" xfId="4271"/>
    <cellStyle name="Comma 4 2 3 2 3 2 2 2 2" xfId="18896"/>
    <cellStyle name="Comma 4 2 3 2 3 2 2 2 3" xfId="13594"/>
    <cellStyle name="Comma 4 2 3 2 3 2 2 3" xfId="8108"/>
    <cellStyle name="Comma 4 2 3 2 3 2 2 3 2" xfId="16266"/>
    <cellStyle name="Comma 4 2 3 2 3 2 2 4" xfId="10937"/>
    <cellStyle name="Comma 4 2 3 2 3 2 3" xfId="4270"/>
    <cellStyle name="Comma 4 2 3 2 3 2 3 2" xfId="18895"/>
    <cellStyle name="Comma 4 2 3 2 3 2 3 3" xfId="13593"/>
    <cellStyle name="Comma 4 2 3 2 3 2 4" xfId="8107"/>
    <cellStyle name="Comma 4 2 3 2 3 2 4 2" xfId="16265"/>
    <cellStyle name="Comma 4 2 3 2 3 2 5" xfId="10936"/>
    <cellStyle name="Comma 4 2 3 2 3 3" xfId="1598"/>
    <cellStyle name="Comma 4 2 3 2 3 3 2" xfId="4272"/>
    <cellStyle name="Comma 4 2 3 2 3 3 2 2" xfId="18897"/>
    <cellStyle name="Comma 4 2 3 2 3 3 2 3" xfId="13595"/>
    <cellStyle name="Comma 4 2 3 2 3 3 3" xfId="8109"/>
    <cellStyle name="Comma 4 2 3 2 3 3 3 2" xfId="16267"/>
    <cellStyle name="Comma 4 2 3 2 3 3 4" xfId="10938"/>
    <cellStyle name="Comma 4 2 3 2 3 4" xfId="1599"/>
    <cellStyle name="Comma 4 2 3 2 3 4 2" xfId="4273"/>
    <cellStyle name="Comma 4 2 3 2 3 4 2 2" xfId="18898"/>
    <cellStyle name="Comma 4 2 3 2 3 4 2 3" xfId="13596"/>
    <cellStyle name="Comma 4 2 3 2 3 4 3" xfId="8110"/>
    <cellStyle name="Comma 4 2 3 2 3 4 3 2" xfId="16268"/>
    <cellStyle name="Comma 4 2 3 2 3 4 4" xfId="10939"/>
    <cellStyle name="Comma 4 2 3 2 3 5" xfId="2704"/>
    <cellStyle name="Comma 4 2 3 2 3 5 2" xfId="5332"/>
    <cellStyle name="Comma 4 2 3 2 3 5 2 2" xfId="19957"/>
    <cellStyle name="Comma 4 2 3 2 3 5 2 3" xfId="14673"/>
    <cellStyle name="Comma 4 2 3 2 3 5 3" xfId="9169"/>
    <cellStyle name="Comma 4 2 3 2 3 5 3 2" xfId="17327"/>
    <cellStyle name="Comma 4 2 3 2 3 5 4" xfId="12001"/>
    <cellStyle name="Comma 4 2 3 2 3 6" xfId="1595"/>
    <cellStyle name="Comma 4 2 3 2 3 6 2" xfId="4269"/>
    <cellStyle name="Comma 4 2 3 2 3 6 2 2" xfId="18894"/>
    <cellStyle name="Comma 4 2 3 2 3 6 2 3" xfId="13592"/>
    <cellStyle name="Comma 4 2 3 2 3 6 3" xfId="8106"/>
    <cellStyle name="Comma 4 2 3 2 3 6 3 2" xfId="16264"/>
    <cellStyle name="Comma 4 2 3 2 3 6 4" xfId="10935"/>
    <cellStyle name="Comma 4 2 3 2 3 7" xfId="6513"/>
    <cellStyle name="Comma 4 2 3 2 3 7 2" xfId="17438"/>
    <cellStyle name="Comma 4 2 3 2 3 7 3" xfId="12135"/>
    <cellStyle name="Comma 4 2 3 2 3 8" xfId="2813"/>
    <cellStyle name="Comma 4 2 3 2 3 8 2" xfId="14808"/>
    <cellStyle name="Comma 4 2 3 2 3 9" xfId="6650"/>
    <cellStyle name="Comma 4 2 3 2 4" xfId="1600"/>
    <cellStyle name="Comma 4 2 3 2 4 2" xfId="1601"/>
    <cellStyle name="Comma 4 2 3 2 4 2 2" xfId="1602"/>
    <cellStyle name="Comma 4 2 3 2 4 2 2 2" xfId="4276"/>
    <cellStyle name="Comma 4 2 3 2 4 2 2 2 2" xfId="18901"/>
    <cellStyle name="Comma 4 2 3 2 4 2 2 2 3" xfId="13599"/>
    <cellStyle name="Comma 4 2 3 2 4 2 2 3" xfId="8113"/>
    <cellStyle name="Comma 4 2 3 2 4 2 2 3 2" xfId="16271"/>
    <cellStyle name="Comma 4 2 3 2 4 2 2 4" xfId="10942"/>
    <cellStyle name="Comma 4 2 3 2 4 2 3" xfId="4275"/>
    <cellStyle name="Comma 4 2 3 2 4 2 3 2" xfId="18900"/>
    <cellStyle name="Comma 4 2 3 2 4 2 3 3" xfId="13598"/>
    <cellStyle name="Comma 4 2 3 2 4 2 4" xfId="8112"/>
    <cellStyle name="Comma 4 2 3 2 4 2 4 2" xfId="16270"/>
    <cellStyle name="Comma 4 2 3 2 4 2 5" xfId="10941"/>
    <cellStyle name="Comma 4 2 3 2 4 3" xfId="1603"/>
    <cellStyle name="Comma 4 2 3 2 4 3 2" xfId="4277"/>
    <cellStyle name="Comma 4 2 3 2 4 3 2 2" xfId="18902"/>
    <cellStyle name="Comma 4 2 3 2 4 3 2 3" xfId="13600"/>
    <cellStyle name="Comma 4 2 3 2 4 3 3" xfId="8114"/>
    <cellStyle name="Comma 4 2 3 2 4 3 3 2" xfId="16272"/>
    <cellStyle name="Comma 4 2 3 2 4 3 4" xfId="10943"/>
    <cellStyle name="Comma 4 2 3 2 4 4" xfId="1604"/>
    <cellStyle name="Comma 4 2 3 2 4 4 2" xfId="4278"/>
    <cellStyle name="Comma 4 2 3 2 4 4 2 2" xfId="18903"/>
    <cellStyle name="Comma 4 2 3 2 4 4 2 3" xfId="13601"/>
    <cellStyle name="Comma 4 2 3 2 4 4 3" xfId="8115"/>
    <cellStyle name="Comma 4 2 3 2 4 4 3 2" xfId="16273"/>
    <cellStyle name="Comma 4 2 3 2 4 4 4" xfId="10944"/>
    <cellStyle name="Comma 4 2 3 2 4 5" xfId="4274"/>
    <cellStyle name="Comma 4 2 3 2 4 5 2" xfId="18899"/>
    <cellStyle name="Comma 4 2 3 2 4 5 3" xfId="13597"/>
    <cellStyle name="Comma 4 2 3 2 4 6" xfId="8111"/>
    <cellStyle name="Comma 4 2 3 2 4 6 2" xfId="16269"/>
    <cellStyle name="Comma 4 2 3 2 4 7" xfId="10940"/>
    <cellStyle name="Comma 4 2 3 2 5" xfId="1605"/>
    <cellStyle name="Comma 4 2 3 2 5 2" xfId="1606"/>
    <cellStyle name="Comma 4 2 3 2 5 2 2" xfId="1607"/>
    <cellStyle name="Comma 4 2 3 2 5 2 2 2" xfId="4281"/>
    <cellStyle name="Comma 4 2 3 2 5 2 2 2 2" xfId="18906"/>
    <cellStyle name="Comma 4 2 3 2 5 2 2 2 3" xfId="13604"/>
    <cellStyle name="Comma 4 2 3 2 5 2 2 3" xfId="8118"/>
    <cellStyle name="Comma 4 2 3 2 5 2 2 3 2" xfId="16276"/>
    <cellStyle name="Comma 4 2 3 2 5 2 2 4" xfId="10947"/>
    <cellStyle name="Comma 4 2 3 2 5 2 3" xfId="4280"/>
    <cellStyle name="Comma 4 2 3 2 5 2 3 2" xfId="18905"/>
    <cellStyle name="Comma 4 2 3 2 5 2 3 3" xfId="13603"/>
    <cellStyle name="Comma 4 2 3 2 5 2 4" xfId="8117"/>
    <cellStyle name="Comma 4 2 3 2 5 2 4 2" xfId="16275"/>
    <cellStyle name="Comma 4 2 3 2 5 2 5" xfId="10946"/>
    <cellStyle name="Comma 4 2 3 2 5 3" xfId="1608"/>
    <cellStyle name="Comma 4 2 3 2 5 3 2" xfId="4282"/>
    <cellStyle name="Comma 4 2 3 2 5 3 2 2" xfId="18907"/>
    <cellStyle name="Comma 4 2 3 2 5 3 2 3" xfId="13605"/>
    <cellStyle name="Comma 4 2 3 2 5 3 3" xfId="8119"/>
    <cellStyle name="Comma 4 2 3 2 5 3 3 2" xfId="16277"/>
    <cellStyle name="Comma 4 2 3 2 5 3 4" xfId="10948"/>
    <cellStyle name="Comma 4 2 3 2 5 4" xfId="1609"/>
    <cellStyle name="Comma 4 2 3 2 5 4 2" xfId="4283"/>
    <cellStyle name="Comma 4 2 3 2 5 4 2 2" xfId="18908"/>
    <cellStyle name="Comma 4 2 3 2 5 4 2 3" xfId="13606"/>
    <cellStyle name="Comma 4 2 3 2 5 4 3" xfId="8120"/>
    <cellStyle name="Comma 4 2 3 2 5 4 3 2" xfId="16278"/>
    <cellStyle name="Comma 4 2 3 2 5 4 4" xfId="10949"/>
    <cellStyle name="Comma 4 2 3 2 5 5" xfId="4279"/>
    <cellStyle name="Comma 4 2 3 2 5 5 2" xfId="18904"/>
    <cellStyle name="Comma 4 2 3 2 5 5 3" xfId="13602"/>
    <cellStyle name="Comma 4 2 3 2 5 6" xfId="8116"/>
    <cellStyle name="Comma 4 2 3 2 5 6 2" xfId="16274"/>
    <cellStyle name="Comma 4 2 3 2 5 7" xfId="10945"/>
    <cellStyle name="Comma 4 2 3 2 6" xfId="1610"/>
    <cellStyle name="Comma 4 2 3 2 6 2" xfId="1611"/>
    <cellStyle name="Comma 4 2 3 2 6 2 2" xfId="4285"/>
    <cellStyle name="Comma 4 2 3 2 6 2 2 2" xfId="18910"/>
    <cellStyle name="Comma 4 2 3 2 6 2 2 3" xfId="13608"/>
    <cellStyle name="Comma 4 2 3 2 6 2 3" xfId="8122"/>
    <cellStyle name="Comma 4 2 3 2 6 2 3 2" xfId="16280"/>
    <cellStyle name="Comma 4 2 3 2 6 2 4" xfId="10951"/>
    <cellStyle name="Comma 4 2 3 2 6 3" xfId="1612"/>
    <cellStyle name="Comma 4 2 3 2 6 3 2" xfId="4286"/>
    <cellStyle name="Comma 4 2 3 2 6 3 2 2" xfId="18911"/>
    <cellStyle name="Comma 4 2 3 2 6 3 2 3" xfId="13609"/>
    <cellStyle name="Comma 4 2 3 2 6 3 3" xfId="8123"/>
    <cellStyle name="Comma 4 2 3 2 6 3 3 2" xfId="16281"/>
    <cellStyle name="Comma 4 2 3 2 6 3 4" xfId="10952"/>
    <cellStyle name="Comma 4 2 3 2 6 4" xfId="4284"/>
    <cellStyle name="Comma 4 2 3 2 6 4 2" xfId="18909"/>
    <cellStyle name="Comma 4 2 3 2 6 4 3" xfId="13607"/>
    <cellStyle name="Comma 4 2 3 2 6 5" xfId="8121"/>
    <cellStyle name="Comma 4 2 3 2 6 5 2" xfId="16279"/>
    <cellStyle name="Comma 4 2 3 2 6 6" xfId="10950"/>
    <cellStyle name="Comma 4 2 3 2 7" xfId="1613"/>
    <cellStyle name="Comma 4 2 3 2 7 2" xfId="1614"/>
    <cellStyle name="Comma 4 2 3 2 7 2 2" xfId="4288"/>
    <cellStyle name="Comma 4 2 3 2 7 2 2 2" xfId="18913"/>
    <cellStyle name="Comma 4 2 3 2 7 2 2 3" xfId="13611"/>
    <cellStyle name="Comma 4 2 3 2 7 2 3" xfId="8125"/>
    <cellStyle name="Comma 4 2 3 2 7 2 3 2" xfId="16283"/>
    <cellStyle name="Comma 4 2 3 2 7 2 4" xfId="10954"/>
    <cellStyle name="Comma 4 2 3 2 7 3" xfId="4287"/>
    <cellStyle name="Comma 4 2 3 2 7 3 2" xfId="18912"/>
    <cellStyle name="Comma 4 2 3 2 7 3 3" xfId="13610"/>
    <cellStyle name="Comma 4 2 3 2 7 4" xfId="8124"/>
    <cellStyle name="Comma 4 2 3 2 7 4 2" xfId="16282"/>
    <cellStyle name="Comma 4 2 3 2 7 5" xfId="10953"/>
    <cellStyle name="Comma 4 2 3 2 8" xfId="1615"/>
    <cellStyle name="Comma 4 2 3 2 8 2" xfId="4289"/>
    <cellStyle name="Comma 4 2 3 2 8 2 2" xfId="18914"/>
    <cellStyle name="Comma 4 2 3 2 8 2 3" xfId="13612"/>
    <cellStyle name="Comma 4 2 3 2 8 3" xfId="8126"/>
    <cellStyle name="Comma 4 2 3 2 8 3 2" xfId="16284"/>
    <cellStyle name="Comma 4 2 3 2 8 4" xfId="10955"/>
    <cellStyle name="Comma 4 2 3 2 9" xfId="1616"/>
    <cellStyle name="Comma 4 2 3 2 9 2" xfId="4290"/>
    <cellStyle name="Comma 4 2 3 2 9 2 2" xfId="18915"/>
    <cellStyle name="Comma 4 2 3 2 9 2 3" xfId="13613"/>
    <cellStyle name="Comma 4 2 3 2 9 3" xfId="8127"/>
    <cellStyle name="Comma 4 2 3 2 9 3 2" xfId="16285"/>
    <cellStyle name="Comma 4 2 3 2 9 4" xfId="10956"/>
    <cellStyle name="Comma 4 2 3 3" xfId="88"/>
    <cellStyle name="Comma 4 2 3 3 10" xfId="6610"/>
    <cellStyle name="Comma 4 2 3 3 11" xfId="9439"/>
    <cellStyle name="Comma 4 2 3 3 2" xfId="142"/>
    <cellStyle name="Comma 4 2 3 3 2 2" xfId="1619"/>
    <cellStyle name="Comma 4 2 3 3 2 2 2" xfId="4293"/>
    <cellStyle name="Comma 4 2 3 3 2 2 2 2" xfId="18918"/>
    <cellStyle name="Comma 4 2 3 3 2 2 2 3" xfId="13616"/>
    <cellStyle name="Comma 4 2 3 3 2 2 3" xfId="8130"/>
    <cellStyle name="Comma 4 2 3 3 2 2 3 2" xfId="16288"/>
    <cellStyle name="Comma 4 2 3 3 2 2 4" xfId="10959"/>
    <cellStyle name="Comma 4 2 3 3 2 3" xfId="2718"/>
    <cellStyle name="Comma 4 2 3 3 2 3 2" xfId="5346"/>
    <cellStyle name="Comma 4 2 3 3 2 3 2 2" xfId="19971"/>
    <cellStyle name="Comma 4 2 3 3 2 3 2 3" xfId="14687"/>
    <cellStyle name="Comma 4 2 3 3 2 3 3" xfId="9183"/>
    <cellStyle name="Comma 4 2 3 3 2 3 3 2" xfId="17341"/>
    <cellStyle name="Comma 4 2 3 3 2 3 4" xfId="12015"/>
    <cellStyle name="Comma 4 2 3 3 2 4" xfId="1618"/>
    <cellStyle name="Comma 4 2 3 3 2 4 2" xfId="4292"/>
    <cellStyle name="Comma 4 2 3 3 2 4 2 2" xfId="18917"/>
    <cellStyle name="Comma 4 2 3 3 2 4 2 3" xfId="13615"/>
    <cellStyle name="Comma 4 2 3 3 2 4 3" xfId="8129"/>
    <cellStyle name="Comma 4 2 3 3 2 4 3 2" xfId="16287"/>
    <cellStyle name="Comma 4 2 3 3 2 4 4" xfId="10958"/>
    <cellStyle name="Comma 4 2 3 3 2 5" xfId="6538"/>
    <cellStyle name="Comma 4 2 3 3 2 5 2" xfId="17452"/>
    <cellStyle name="Comma 4 2 3 3 2 5 3" xfId="12149"/>
    <cellStyle name="Comma 4 2 3 3 2 6" xfId="2827"/>
    <cellStyle name="Comma 4 2 3 3 2 6 2" xfId="14822"/>
    <cellStyle name="Comma 4 2 3 3 2 7" xfId="6664"/>
    <cellStyle name="Comma 4 2 3 3 2 8" xfId="9493"/>
    <cellStyle name="Comma 4 2 3 3 3" xfId="1620"/>
    <cellStyle name="Comma 4 2 3 3 3 2" xfId="4294"/>
    <cellStyle name="Comma 4 2 3 3 3 2 2" xfId="18919"/>
    <cellStyle name="Comma 4 2 3 3 3 2 3" xfId="13617"/>
    <cellStyle name="Comma 4 2 3 3 3 3" xfId="8131"/>
    <cellStyle name="Comma 4 2 3 3 3 3 2" xfId="16289"/>
    <cellStyle name="Comma 4 2 3 3 3 4" xfId="10960"/>
    <cellStyle name="Comma 4 2 3 3 4" xfId="1621"/>
    <cellStyle name="Comma 4 2 3 3 4 2" xfId="4295"/>
    <cellStyle name="Comma 4 2 3 3 4 2 2" xfId="18920"/>
    <cellStyle name="Comma 4 2 3 3 4 2 3" xfId="13618"/>
    <cellStyle name="Comma 4 2 3 3 4 3" xfId="8132"/>
    <cellStyle name="Comma 4 2 3 3 4 3 2" xfId="16290"/>
    <cellStyle name="Comma 4 2 3 3 4 4" xfId="10961"/>
    <cellStyle name="Comma 4 2 3 3 5" xfId="2605"/>
    <cellStyle name="Comma 4 2 3 3 5 2" xfId="5238"/>
    <cellStyle name="Comma 4 2 3 3 5 2 2" xfId="19863"/>
    <cellStyle name="Comma 4 2 3 3 5 2 3" xfId="14574"/>
    <cellStyle name="Comma 4 2 3 3 5 3" xfId="9075"/>
    <cellStyle name="Comma 4 2 3 3 5 3 2" xfId="17233"/>
    <cellStyle name="Comma 4 2 3 3 5 4" xfId="11906"/>
    <cellStyle name="Comma 4 2 3 3 6" xfId="2664"/>
    <cellStyle name="Comma 4 2 3 3 6 2" xfId="5292"/>
    <cellStyle name="Comma 4 2 3 3 6 2 2" xfId="19917"/>
    <cellStyle name="Comma 4 2 3 3 6 2 3" xfId="14633"/>
    <cellStyle name="Comma 4 2 3 3 6 3" xfId="9129"/>
    <cellStyle name="Comma 4 2 3 3 6 3 2" xfId="17287"/>
    <cellStyle name="Comma 4 2 3 3 6 4" xfId="11961"/>
    <cellStyle name="Comma 4 2 3 3 7" xfId="1617"/>
    <cellStyle name="Comma 4 2 3 3 7 2" xfId="4291"/>
    <cellStyle name="Comma 4 2 3 3 7 2 2" xfId="18916"/>
    <cellStyle name="Comma 4 2 3 3 7 2 3" xfId="13614"/>
    <cellStyle name="Comma 4 2 3 3 7 3" xfId="8128"/>
    <cellStyle name="Comma 4 2 3 3 7 3 2" xfId="16286"/>
    <cellStyle name="Comma 4 2 3 3 7 4" xfId="10957"/>
    <cellStyle name="Comma 4 2 3 3 8" xfId="6486"/>
    <cellStyle name="Comma 4 2 3 3 8 2" xfId="17398"/>
    <cellStyle name="Comma 4 2 3 3 8 3" xfId="12095"/>
    <cellStyle name="Comma 4 2 3 3 9" xfId="2773"/>
    <cellStyle name="Comma 4 2 3 3 9 2" xfId="14768"/>
    <cellStyle name="Comma 4 2 3 4" xfId="115"/>
    <cellStyle name="Comma 4 2 3 4 10" xfId="9466"/>
    <cellStyle name="Comma 4 2 3 4 2" xfId="1623"/>
    <cellStyle name="Comma 4 2 3 4 2 2" xfId="1624"/>
    <cellStyle name="Comma 4 2 3 4 2 2 2" xfId="4298"/>
    <cellStyle name="Comma 4 2 3 4 2 2 2 2" xfId="18923"/>
    <cellStyle name="Comma 4 2 3 4 2 2 2 3" xfId="13621"/>
    <cellStyle name="Comma 4 2 3 4 2 2 3" xfId="8135"/>
    <cellStyle name="Comma 4 2 3 4 2 2 3 2" xfId="16293"/>
    <cellStyle name="Comma 4 2 3 4 2 2 4" xfId="10964"/>
    <cellStyle name="Comma 4 2 3 4 2 3" xfId="4297"/>
    <cellStyle name="Comma 4 2 3 4 2 3 2" xfId="18922"/>
    <cellStyle name="Comma 4 2 3 4 2 3 3" xfId="13620"/>
    <cellStyle name="Comma 4 2 3 4 2 4" xfId="8134"/>
    <cellStyle name="Comma 4 2 3 4 2 4 2" xfId="16292"/>
    <cellStyle name="Comma 4 2 3 4 2 5" xfId="10963"/>
    <cellStyle name="Comma 4 2 3 4 3" xfId="1625"/>
    <cellStyle name="Comma 4 2 3 4 3 2" xfId="4299"/>
    <cellStyle name="Comma 4 2 3 4 3 2 2" xfId="18924"/>
    <cellStyle name="Comma 4 2 3 4 3 2 3" xfId="13622"/>
    <cellStyle name="Comma 4 2 3 4 3 3" xfId="8136"/>
    <cellStyle name="Comma 4 2 3 4 3 3 2" xfId="16294"/>
    <cellStyle name="Comma 4 2 3 4 3 4" xfId="10965"/>
    <cellStyle name="Comma 4 2 3 4 4" xfId="1626"/>
    <cellStyle name="Comma 4 2 3 4 4 2" xfId="4300"/>
    <cellStyle name="Comma 4 2 3 4 4 2 2" xfId="18925"/>
    <cellStyle name="Comma 4 2 3 4 4 2 3" xfId="13623"/>
    <cellStyle name="Comma 4 2 3 4 4 3" xfId="8137"/>
    <cellStyle name="Comma 4 2 3 4 4 3 2" xfId="16295"/>
    <cellStyle name="Comma 4 2 3 4 4 4" xfId="10966"/>
    <cellStyle name="Comma 4 2 3 4 5" xfId="2691"/>
    <cellStyle name="Comma 4 2 3 4 5 2" xfId="5319"/>
    <cellStyle name="Comma 4 2 3 4 5 2 2" xfId="19944"/>
    <cellStyle name="Comma 4 2 3 4 5 2 3" xfId="14660"/>
    <cellStyle name="Comma 4 2 3 4 5 3" xfId="9156"/>
    <cellStyle name="Comma 4 2 3 4 5 3 2" xfId="17314"/>
    <cellStyle name="Comma 4 2 3 4 5 4" xfId="11988"/>
    <cellStyle name="Comma 4 2 3 4 6" xfId="1622"/>
    <cellStyle name="Comma 4 2 3 4 6 2" xfId="4296"/>
    <cellStyle name="Comma 4 2 3 4 6 2 2" xfId="18921"/>
    <cellStyle name="Comma 4 2 3 4 6 2 3" xfId="13619"/>
    <cellStyle name="Comma 4 2 3 4 6 3" xfId="8133"/>
    <cellStyle name="Comma 4 2 3 4 6 3 2" xfId="16291"/>
    <cellStyle name="Comma 4 2 3 4 6 4" xfId="10962"/>
    <cellStyle name="Comma 4 2 3 4 7" xfId="6512"/>
    <cellStyle name="Comma 4 2 3 4 7 2" xfId="17425"/>
    <cellStyle name="Comma 4 2 3 4 7 3" xfId="12122"/>
    <cellStyle name="Comma 4 2 3 4 8" xfId="2800"/>
    <cellStyle name="Comma 4 2 3 4 8 2" xfId="14795"/>
    <cellStyle name="Comma 4 2 3 4 9" xfId="6637"/>
    <cellStyle name="Comma 4 2 3 5" xfId="1627"/>
    <cellStyle name="Comma 4 2 3 5 2" xfId="1628"/>
    <cellStyle name="Comma 4 2 3 5 2 2" xfId="1629"/>
    <cellStyle name="Comma 4 2 3 5 2 2 2" xfId="4303"/>
    <cellStyle name="Comma 4 2 3 5 2 2 2 2" xfId="18928"/>
    <cellStyle name="Comma 4 2 3 5 2 2 2 3" xfId="13626"/>
    <cellStyle name="Comma 4 2 3 5 2 2 3" xfId="8140"/>
    <cellStyle name="Comma 4 2 3 5 2 2 3 2" xfId="16298"/>
    <cellStyle name="Comma 4 2 3 5 2 2 4" xfId="10969"/>
    <cellStyle name="Comma 4 2 3 5 2 3" xfId="4302"/>
    <cellStyle name="Comma 4 2 3 5 2 3 2" xfId="18927"/>
    <cellStyle name="Comma 4 2 3 5 2 3 3" xfId="13625"/>
    <cellStyle name="Comma 4 2 3 5 2 4" xfId="8139"/>
    <cellStyle name="Comma 4 2 3 5 2 4 2" xfId="16297"/>
    <cellStyle name="Comma 4 2 3 5 2 5" xfId="10968"/>
    <cellStyle name="Comma 4 2 3 5 3" xfId="1630"/>
    <cellStyle name="Comma 4 2 3 5 3 2" xfId="4304"/>
    <cellStyle name="Comma 4 2 3 5 3 2 2" xfId="18929"/>
    <cellStyle name="Comma 4 2 3 5 3 2 3" xfId="13627"/>
    <cellStyle name="Comma 4 2 3 5 3 3" xfId="8141"/>
    <cellStyle name="Comma 4 2 3 5 3 3 2" xfId="16299"/>
    <cellStyle name="Comma 4 2 3 5 3 4" xfId="10970"/>
    <cellStyle name="Comma 4 2 3 5 4" xfId="1631"/>
    <cellStyle name="Comma 4 2 3 5 4 2" xfId="4305"/>
    <cellStyle name="Comma 4 2 3 5 4 2 2" xfId="18930"/>
    <cellStyle name="Comma 4 2 3 5 4 2 3" xfId="13628"/>
    <cellStyle name="Comma 4 2 3 5 4 3" xfId="8142"/>
    <cellStyle name="Comma 4 2 3 5 4 3 2" xfId="16300"/>
    <cellStyle name="Comma 4 2 3 5 4 4" xfId="10971"/>
    <cellStyle name="Comma 4 2 3 5 5" xfId="4301"/>
    <cellStyle name="Comma 4 2 3 5 5 2" xfId="18926"/>
    <cellStyle name="Comma 4 2 3 5 5 3" xfId="13624"/>
    <cellStyle name="Comma 4 2 3 5 6" xfId="8138"/>
    <cellStyle name="Comma 4 2 3 5 6 2" xfId="16296"/>
    <cellStyle name="Comma 4 2 3 5 7" xfId="10967"/>
    <cellStyle name="Comma 4 2 3 6" xfId="1632"/>
    <cellStyle name="Comma 4 2 3 6 2" xfId="1633"/>
    <cellStyle name="Comma 4 2 3 6 2 2" xfId="1634"/>
    <cellStyle name="Comma 4 2 3 6 2 2 2" xfId="4308"/>
    <cellStyle name="Comma 4 2 3 6 2 2 2 2" xfId="18933"/>
    <cellStyle name="Comma 4 2 3 6 2 2 2 3" xfId="13631"/>
    <cellStyle name="Comma 4 2 3 6 2 2 3" xfId="8145"/>
    <cellStyle name="Comma 4 2 3 6 2 2 3 2" xfId="16303"/>
    <cellStyle name="Comma 4 2 3 6 2 2 4" xfId="10974"/>
    <cellStyle name="Comma 4 2 3 6 2 3" xfId="4307"/>
    <cellStyle name="Comma 4 2 3 6 2 3 2" xfId="18932"/>
    <cellStyle name="Comma 4 2 3 6 2 3 3" xfId="13630"/>
    <cellStyle name="Comma 4 2 3 6 2 4" xfId="8144"/>
    <cellStyle name="Comma 4 2 3 6 2 4 2" xfId="16302"/>
    <cellStyle name="Comma 4 2 3 6 2 5" xfId="10973"/>
    <cellStyle name="Comma 4 2 3 6 3" xfId="1635"/>
    <cellStyle name="Comma 4 2 3 6 3 2" xfId="4309"/>
    <cellStyle name="Comma 4 2 3 6 3 2 2" xfId="18934"/>
    <cellStyle name="Comma 4 2 3 6 3 2 3" xfId="13632"/>
    <cellStyle name="Comma 4 2 3 6 3 3" xfId="8146"/>
    <cellStyle name="Comma 4 2 3 6 3 3 2" xfId="16304"/>
    <cellStyle name="Comma 4 2 3 6 3 4" xfId="10975"/>
    <cellStyle name="Comma 4 2 3 6 4" xfId="1636"/>
    <cellStyle name="Comma 4 2 3 6 4 2" xfId="4310"/>
    <cellStyle name="Comma 4 2 3 6 4 2 2" xfId="18935"/>
    <cellStyle name="Comma 4 2 3 6 4 2 3" xfId="13633"/>
    <cellStyle name="Comma 4 2 3 6 4 3" xfId="8147"/>
    <cellStyle name="Comma 4 2 3 6 4 3 2" xfId="16305"/>
    <cellStyle name="Comma 4 2 3 6 4 4" xfId="10976"/>
    <cellStyle name="Comma 4 2 3 6 5" xfId="4306"/>
    <cellStyle name="Comma 4 2 3 6 5 2" xfId="18931"/>
    <cellStyle name="Comma 4 2 3 6 5 3" xfId="13629"/>
    <cellStyle name="Comma 4 2 3 6 6" xfId="8143"/>
    <cellStyle name="Comma 4 2 3 6 6 2" xfId="16301"/>
    <cellStyle name="Comma 4 2 3 6 7" xfId="10972"/>
    <cellStyle name="Comma 4 2 3 7" xfId="1637"/>
    <cellStyle name="Comma 4 2 3 7 2" xfId="1638"/>
    <cellStyle name="Comma 4 2 3 7 2 2" xfId="4312"/>
    <cellStyle name="Comma 4 2 3 7 2 2 2" xfId="18937"/>
    <cellStyle name="Comma 4 2 3 7 2 2 3" xfId="13635"/>
    <cellStyle name="Comma 4 2 3 7 2 3" xfId="8149"/>
    <cellStyle name="Comma 4 2 3 7 2 3 2" xfId="16307"/>
    <cellStyle name="Comma 4 2 3 7 2 4" xfId="10978"/>
    <cellStyle name="Comma 4 2 3 7 3" xfId="1639"/>
    <cellStyle name="Comma 4 2 3 7 3 2" xfId="4313"/>
    <cellStyle name="Comma 4 2 3 7 3 2 2" xfId="18938"/>
    <cellStyle name="Comma 4 2 3 7 3 2 3" xfId="13636"/>
    <cellStyle name="Comma 4 2 3 7 3 3" xfId="8150"/>
    <cellStyle name="Comma 4 2 3 7 3 3 2" xfId="16308"/>
    <cellStyle name="Comma 4 2 3 7 3 4" xfId="10979"/>
    <cellStyle name="Comma 4 2 3 7 4" xfId="4311"/>
    <cellStyle name="Comma 4 2 3 7 4 2" xfId="18936"/>
    <cellStyle name="Comma 4 2 3 7 4 3" xfId="13634"/>
    <cellStyle name="Comma 4 2 3 7 5" xfId="8148"/>
    <cellStyle name="Comma 4 2 3 7 5 2" xfId="16306"/>
    <cellStyle name="Comma 4 2 3 7 6" xfId="10977"/>
    <cellStyle name="Comma 4 2 3 8" xfId="1640"/>
    <cellStyle name="Comma 4 2 3 8 2" xfId="1641"/>
    <cellStyle name="Comma 4 2 3 8 2 2" xfId="4315"/>
    <cellStyle name="Comma 4 2 3 8 2 2 2" xfId="18940"/>
    <cellStyle name="Comma 4 2 3 8 2 2 3" xfId="13638"/>
    <cellStyle name="Comma 4 2 3 8 2 3" xfId="8152"/>
    <cellStyle name="Comma 4 2 3 8 2 3 2" xfId="16310"/>
    <cellStyle name="Comma 4 2 3 8 2 4" xfId="10981"/>
    <cellStyle name="Comma 4 2 3 8 3" xfId="4314"/>
    <cellStyle name="Comma 4 2 3 8 3 2" xfId="18939"/>
    <cellStyle name="Comma 4 2 3 8 3 3" xfId="13637"/>
    <cellStyle name="Comma 4 2 3 8 4" xfId="8151"/>
    <cellStyle name="Comma 4 2 3 8 4 2" xfId="16309"/>
    <cellStyle name="Comma 4 2 3 8 5" xfId="10980"/>
    <cellStyle name="Comma 4 2 3 9" xfId="1642"/>
    <cellStyle name="Comma 4 2 3 9 2" xfId="4316"/>
    <cellStyle name="Comma 4 2 3 9 2 2" xfId="18941"/>
    <cellStyle name="Comma 4 2 3 9 2 3" xfId="13639"/>
    <cellStyle name="Comma 4 2 3 9 3" xfId="8153"/>
    <cellStyle name="Comma 4 2 3 9 3 2" xfId="16311"/>
    <cellStyle name="Comma 4 2 3 9 4" xfId="10982"/>
    <cellStyle name="Comma 4 2 4" xfId="65"/>
    <cellStyle name="Comma 4 2 4 10" xfId="2583"/>
    <cellStyle name="Comma 4 2 4 10 2" xfId="5217"/>
    <cellStyle name="Comma 4 2 4 10 2 2" xfId="19842"/>
    <cellStyle name="Comma 4 2 4 10 2 3" xfId="14552"/>
    <cellStyle name="Comma 4 2 4 10 3" xfId="9054"/>
    <cellStyle name="Comma 4 2 4 10 3 2" xfId="17212"/>
    <cellStyle name="Comma 4 2 4 10 4" xfId="11885"/>
    <cellStyle name="Comma 4 2 4 11" xfId="2643"/>
    <cellStyle name="Comma 4 2 4 11 2" xfId="5271"/>
    <cellStyle name="Comma 4 2 4 11 2 2" xfId="19896"/>
    <cellStyle name="Comma 4 2 4 11 2 3" xfId="14612"/>
    <cellStyle name="Comma 4 2 4 11 3" xfId="9108"/>
    <cellStyle name="Comma 4 2 4 11 3 2" xfId="17266"/>
    <cellStyle name="Comma 4 2 4 11 4" xfId="11940"/>
    <cellStyle name="Comma 4 2 4 12" xfId="1643"/>
    <cellStyle name="Comma 4 2 4 12 2" xfId="4317"/>
    <cellStyle name="Comma 4 2 4 12 2 2" xfId="18942"/>
    <cellStyle name="Comma 4 2 4 12 2 3" xfId="13640"/>
    <cellStyle name="Comma 4 2 4 12 3" xfId="8154"/>
    <cellStyle name="Comma 4 2 4 12 3 2" xfId="16312"/>
    <cellStyle name="Comma 4 2 4 12 4" xfId="10983"/>
    <cellStyle name="Comma 4 2 4 13" xfId="6459"/>
    <cellStyle name="Comma 4 2 4 13 2" xfId="17377"/>
    <cellStyle name="Comma 4 2 4 13 3" xfId="12072"/>
    <cellStyle name="Comma 4 2 4 14" xfId="6567"/>
    <cellStyle name="Comma 4 2 4 14 2" xfId="14746"/>
    <cellStyle name="Comma 4 2 4 15" xfId="2752"/>
    <cellStyle name="Comma 4 2 4 16" xfId="6589"/>
    <cellStyle name="Comma 4 2 4 17" xfId="9418"/>
    <cellStyle name="Comma 4 2 4 2" xfId="94"/>
    <cellStyle name="Comma 4 2 4 2 10" xfId="6616"/>
    <cellStyle name="Comma 4 2 4 2 11" xfId="9445"/>
    <cellStyle name="Comma 4 2 4 2 2" xfId="148"/>
    <cellStyle name="Comma 4 2 4 2 2 2" xfId="1646"/>
    <cellStyle name="Comma 4 2 4 2 2 2 2" xfId="4320"/>
    <cellStyle name="Comma 4 2 4 2 2 2 2 2" xfId="18945"/>
    <cellStyle name="Comma 4 2 4 2 2 2 2 3" xfId="13643"/>
    <cellStyle name="Comma 4 2 4 2 2 2 3" xfId="8157"/>
    <cellStyle name="Comma 4 2 4 2 2 2 3 2" xfId="16315"/>
    <cellStyle name="Comma 4 2 4 2 2 2 4" xfId="10986"/>
    <cellStyle name="Comma 4 2 4 2 2 3" xfId="2724"/>
    <cellStyle name="Comma 4 2 4 2 2 3 2" xfId="5352"/>
    <cellStyle name="Comma 4 2 4 2 2 3 2 2" xfId="19977"/>
    <cellStyle name="Comma 4 2 4 2 2 3 2 3" xfId="14693"/>
    <cellStyle name="Comma 4 2 4 2 2 3 3" xfId="9189"/>
    <cellStyle name="Comma 4 2 4 2 2 3 3 2" xfId="17347"/>
    <cellStyle name="Comma 4 2 4 2 2 3 4" xfId="12021"/>
    <cellStyle name="Comma 4 2 4 2 2 4" xfId="1645"/>
    <cellStyle name="Comma 4 2 4 2 2 4 2" xfId="4319"/>
    <cellStyle name="Comma 4 2 4 2 2 4 2 2" xfId="18944"/>
    <cellStyle name="Comma 4 2 4 2 2 4 2 3" xfId="13642"/>
    <cellStyle name="Comma 4 2 4 2 2 4 3" xfId="8156"/>
    <cellStyle name="Comma 4 2 4 2 2 4 3 2" xfId="16314"/>
    <cellStyle name="Comma 4 2 4 2 2 4 4" xfId="10985"/>
    <cellStyle name="Comma 4 2 4 2 2 5" xfId="6540"/>
    <cellStyle name="Comma 4 2 4 2 2 5 2" xfId="17458"/>
    <cellStyle name="Comma 4 2 4 2 2 5 3" xfId="12155"/>
    <cellStyle name="Comma 4 2 4 2 2 6" xfId="2833"/>
    <cellStyle name="Comma 4 2 4 2 2 6 2" xfId="14828"/>
    <cellStyle name="Comma 4 2 4 2 2 7" xfId="6670"/>
    <cellStyle name="Comma 4 2 4 2 2 8" xfId="9499"/>
    <cellStyle name="Comma 4 2 4 2 3" xfId="1647"/>
    <cellStyle name="Comma 4 2 4 2 3 2" xfId="4321"/>
    <cellStyle name="Comma 4 2 4 2 3 2 2" xfId="18946"/>
    <cellStyle name="Comma 4 2 4 2 3 2 3" xfId="13644"/>
    <cellStyle name="Comma 4 2 4 2 3 3" xfId="8158"/>
    <cellStyle name="Comma 4 2 4 2 3 3 2" xfId="16316"/>
    <cellStyle name="Comma 4 2 4 2 3 4" xfId="10987"/>
    <cellStyle name="Comma 4 2 4 2 4" xfId="1648"/>
    <cellStyle name="Comma 4 2 4 2 4 2" xfId="4322"/>
    <cellStyle name="Comma 4 2 4 2 4 2 2" xfId="18947"/>
    <cellStyle name="Comma 4 2 4 2 4 2 3" xfId="13645"/>
    <cellStyle name="Comma 4 2 4 2 4 3" xfId="8159"/>
    <cellStyle name="Comma 4 2 4 2 4 3 2" xfId="16317"/>
    <cellStyle name="Comma 4 2 4 2 4 4" xfId="10988"/>
    <cellStyle name="Comma 4 2 4 2 5" xfId="2611"/>
    <cellStyle name="Comma 4 2 4 2 5 2" xfId="5244"/>
    <cellStyle name="Comma 4 2 4 2 5 2 2" xfId="19869"/>
    <cellStyle name="Comma 4 2 4 2 5 2 3" xfId="14580"/>
    <cellStyle name="Comma 4 2 4 2 5 3" xfId="9081"/>
    <cellStyle name="Comma 4 2 4 2 5 3 2" xfId="17239"/>
    <cellStyle name="Comma 4 2 4 2 5 4" xfId="11912"/>
    <cellStyle name="Comma 4 2 4 2 6" xfId="2670"/>
    <cellStyle name="Comma 4 2 4 2 6 2" xfId="5298"/>
    <cellStyle name="Comma 4 2 4 2 6 2 2" xfId="19923"/>
    <cellStyle name="Comma 4 2 4 2 6 2 3" xfId="14639"/>
    <cellStyle name="Comma 4 2 4 2 6 3" xfId="9135"/>
    <cellStyle name="Comma 4 2 4 2 6 3 2" xfId="17293"/>
    <cellStyle name="Comma 4 2 4 2 6 4" xfId="11967"/>
    <cellStyle name="Comma 4 2 4 2 7" xfId="1644"/>
    <cellStyle name="Comma 4 2 4 2 7 2" xfId="4318"/>
    <cellStyle name="Comma 4 2 4 2 7 2 2" xfId="18943"/>
    <cellStyle name="Comma 4 2 4 2 7 2 3" xfId="13641"/>
    <cellStyle name="Comma 4 2 4 2 7 3" xfId="8155"/>
    <cellStyle name="Comma 4 2 4 2 7 3 2" xfId="16313"/>
    <cellStyle name="Comma 4 2 4 2 7 4" xfId="10984"/>
    <cellStyle name="Comma 4 2 4 2 8" xfId="6488"/>
    <cellStyle name="Comma 4 2 4 2 8 2" xfId="17404"/>
    <cellStyle name="Comma 4 2 4 2 8 3" xfId="12101"/>
    <cellStyle name="Comma 4 2 4 2 9" xfId="2779"/>
    <cellStyle name="Comma 4 2 4 2 9 2" xfId="14774"/>
    <cellStyle name="Comma 4 2 4 3" xfId="121"/>
    <cellStyle name="Comma 4 2 4 3 10" xfId="9472"/>
    <cellStyle name="Comma 4 2 4 3 2" xfId="1650"/>
    <cellStyle name="Comma 4 2 4 3 2 2" xfId="1651"/>
    <cellStyle name="Comma 4 2 4 3 2 2 2" xfId="4325"/>
    <cellStyle name="Comma 4 2 4 3 2 2 2 2" xfId="18950"/>
    <cellStyle name="Comma 4 2 4 3 2 2 2 3" xfId="13648"/>
    <cellStyle name="Comma 4 2 4 3 2 2 3" xfId="8162"/>
    <cellStyle name="Comma 4 2 4 3 2 2 3 2" xfId="16320"/>
    <cellStyle name="Comma 4 2 4 3 2 2 4" xfId="10991"/>
    <cellStyle name="Comma 4 2 4 3 2 3" xfId="4324"/>
    <cellStyle name="Comma 4 2 4 3 2 3 2" xfId="18949"/>
    <cellStyle name="Comma 4 2 4 3 2 3 3" xfId="13647"/>
    <cellStyle name="Comma 4 2 4 3 2 4" xfId="8161"/>
    <cellStyle name="Comma 4 2 4 3 2 4 2" xfId="16319"/>
    <cellStyle name="Comma 4 2 4 3 2 5" xfId="10990"/>
    <cellStyle name="Comma 4 2 4 3 3" xfId="1652"/>
    <cellStyle name="Comma 4 2 4 3 3 2" xfId="4326"/>
    <cellStyle name="Comma 4 2 4 3 3 2 2" xfId="18951"/>
    <cellStyle name="Comma 4 2 4 3 3 2 3" xfId="13649"/>
    <cellStyle name="Comma 4 2 4 3 3 3" xfId="8163"/>
    <cellStyle name="Comma 4 2 4 3 3 3 2" xfId="16321"/>
    <cellStyle name="Comma 4 2 4 3 3 4" xfId="10992"/>
    <cellStyle name="Comma 4 2 4 3 4" xfId="1653"/>
    <cellStyle name="Comma 4 2 4 3 4 2" xfId="4327"/>
    <cellStyle name="Comma 4 2 4 3 4 2 2" xfId="18952"/>
    <cellStyle name="Comma 4 2 4 3 4 2 3" xfId="13650"/>
    <cellStyle name="Comma 4 2 4 3 4 3" xfId="8164"/>
    <cellStyle name="Comma 4 2 4 3 4 3 2" xfId="16322"/>
    <cellStyle name="Comma 4 2 4 3 4 4" xfId="10993"/>
    <cellStyle name="Comma 4 2 4 3 5" xfId="2697"/>
    <cellStyle name="Comma 4 2 4 3 5 2" xfId="5325"/>
    <cellStyle name="Comma 4 2 4 3 5 2 2" xfId="19950"/>
    <cellStyle name="Comma 4 2 4 3 5 2 3" xfId="14666"/>
    <cellStyle name="Comma 4 2 4 3 5 3" xfId="9162"/>
    <cellStyle name="Comma 4 2 4 3 5 3 2" xfId="17320"/>
    <cellStyle name="Comma 4 2 4 3 5 4" xfId="11994"/>
    <cellStyle name="Comma 4 2 4 3 6" xfId="1649"/>
    <cellStyle name="Comma 4 2 4 3 6 2" xfId="4323"/>
    <cellStyle name="Comma 4 2 4 3 6 2 2" xfId="18948"/>
    <cellStyle name="Comma 4 2 4 3 6 2 3" xfId="13646"/>
    <cellStyle name="Comma 4 2 4 3 6 3" xfId="8160"/>
    <cellStyle name="Comma 4 2 4 3 6 3 2" xfId="16318"/>
    <cellStyle name="Comma 4 2 4 3 6 4" xfId="10989"/>
    <cellStyle name="Comma 4 2 4 3 7" xfId="6514"/>
    <cellStyle name="Comma 4 2 4 3 7 2" xfId="17431"/>
    <cellStyle name="Comma 4 2 4 3 7 3" xfId="12128"/>
    <cellStyle name="Comma 4 2 4 3 8" xfId="2806"/>
    <cellStyle name="Comma 4 2 4 3 8 2" xfId="14801"/>
    <cellStyle name="Comma 4 2 4 3 9" xfId="6643"/>
    <cellStyle name="Comma 4 2 4 4" xfId="1654"/>
    <cellStyle name="Comma 4 2 4 4 2" xfId="1655"/>
    <cellStyle name="Comma 4 2 4 4 2 2" xfId="1656"/>
    <cellStyle name="Comma 4 2 4 4 2 2 2" xfId="4330"/>
    <cellStyle name="Comma 4 2 4 4 2 2 2 2" xfId="18955"/>
    <cellStyle name="Comma 4 2 4 4 2 2 2 3" xfId="13653"/>
    <cellStyle name="Comma 4 2 4 4 2 2 3" xfId="8167"/>
    <cellStyle name="Comma 4 2 4 4 2 2 3 2" xfId="16325"/>
    <cellStyle name="Comma 4 2 4 4 2 2 4" xfId="10996"/>
    <cellStyle name="Comma 4 2 4 4 2 3" xfId="4329"/>
    <cellStyle name="Comma 4 2 4 4 2 3 2" xfId="18954"/>
    <cellStyle name="Comma 4 2 4 4 2 3 3" xfId="13652"/>
    <cellStyle name="Comma 4 2 4 4 2 4" xfId="8166"/>
    <cellStyle name="Comma 4 2 4 4 2 4 2" xfId="16324"/>
    <cellStyle name="Comma 4 2 4 4 2 5" xfId="10995"/>
    <cellStyle name="Comma 4 2 4 4 3" xfId="1657"/>
    <cellStyle name="Comma 4 2 4 4 3 2" xfId="4331"/>
    <cellStyle name="Comma 4 2 4 4 3 2 2" xfId="18956"/>
    <cellStyle name="Comma 4 2 4 4 3 2 3" xfId="13654"/>
    <cellStyle name="Comma 4 2 4 4 3 3" xfId="8168"/>
    <cellStyle name="Comma 4 2 4 4 3 3 2" xfId="16326"/>
    <cellStyle name="Comma 4 2 4 4 3 4" xfId="10997"/>
    <cellStyle name="Comma 4 2 4 4 4" xfId="1658"/>
    <cellStyle name="Comma 4 2 4 4 4 2" xfId="4332"/>
    <cellStyle name="Comma 4 2 4 4 4 2 2" xfId="18957"/>
    <cellStyle name="Comma 4 2 4 4 4 2 3" xfId="13655"/>
    <cellStyle name="Comma 4 2 4 4 4 3" xfId="8169"/>
    <cellStyle name="Comma 4 2 4 4 4 3 2" xfId="16327"/>
    <cellStyle name="Comma 4 2 4 4 4 4" xfId="10998"/>
    <cellStyle name="Comma 4 2 4 4 5" xfId="4328"/>
    <cellStyle name="Comma 4 2 4 4 5 2" xfId="18953"/>
    <cellStyle name="Comma 4 2 4 4 5 3" xfId="13651"/>
    <cellStyle name="Comma 4 2 4 4 6" xfId="8165"/>
    <cellStyle name="Comma 4 2 4 4 6 2" xfId="16323"/>
    <cellStyle name="Comma 4 2 4 4 7" xfId="10994"/>
    <cellStyle name="Comma 4 2 4 5" xfId="1659"/>
    <cellStyle name="Comma 4 2 4 5 2" xfId="1660"/>
    <cellStyle name="Comma 4 2 4 5 2 2" xfId="1661"/>
    <cellStyle name="Comma 4 2 4 5 2 2 2" xfId="4335"/>
    <cellStyle name="Comma 4 2 4 5 2 2 2 2" xfId="18960"/>
    <cellStyle name="Comma 4 2 4 5 2 2 2 3" xfId="13658"/>
    <cellStyle name="Comma 4 2 4 5 2 2 3" xfId="8172"/>
    <cellStyle name="Comma 4 2 4 5 2 2 3 2" xfId="16330"/>
    <cellStyle name="Comma 4 2 4 5 2 2 4" xfId="11001"/>
    <cellStyle name="Comma 4 2 4 5 2 3" xfId="4334"/>
    <cellStyle name="Comma 4 2 4 5 2 3 2" xfId="18959"/>
    <cellStyle name="Comma 4 2 4 5 2 3 3" xfId="13657"/>
    <cellStyle name="Comma 4 2 4 5 2 4" xfId="8171"/>
    <cellStyle name="Comma 4 2 4 5 2 4 2" xfId="16329"/>
    <cellStyle name="Comma 4 2 4 5 2 5" xfId="11000"/>
    <cellStyle name="Comma 4 2 4 5 3" xfId="1662"/>
    <cellStyle name="Comma 4 2 4 5 3 2" xfId="4336"/>
    <cellStyle name="Comma 4 2 4 5 3 2 2" xfId="18961"/>
    <cellStyle name="Comma 4 2 4 5 3 2 3" xfId="13659"/>
    <cellStyle name="Comma 4 2 4 5 3 3" xfId="8173"/>
    <cellStyle name="Comma 4 2 4 5 3 3 2" xfId="16331"/>
    <cellStyle name="Comma 4 2 4 5 3 4" xfId="11002"/>
    <cellStyle name="Comma 4 2 4 5 4" xfId="1663"/>
    <cellStyle name="Comma 4 2 4 5 4 2" xfId="4337"/>
    <cellStyle name="Comma 4 2 4 5 4 2 2" xfId="18962"/>
    <cellStyle name="Comma 4 2 4 5 4 2 3" xfId="13660"/>
    <cellStyle name="Comma 4 2 4 5 4 3" xfId="8174"/>
    <cellStyle name="Comma 4 2 4 5 4 3 2" xfId="16332"/>
    <cellStyle name="Comma 4 2 4 5 4 4" xfId="11003"/>
    <cellStyle name="Comma 4 2 4 5 5" xfId="4333"/>
    <cellStyle name="Comma 4 2 4 5 5 2" xfId="18958"/>
    <cellStyle name="Comma 4 2 4 5 5 3" xfId="13656"/>
    <cellStyle name="Comma 4 2 4 5 6" xfId="8170"/>
    <cellStyle name="Comma 4 2 4 5 6 2" xfId="16328"/>
    <cellStyle name="Comma 4 2 4 5 7" xfId="10999"/>
    <cellStyle name="Comma 4 2 4 6" xfId="1664"/>
    <cellStyle name="Comma 4 2 4 6 2" xfId="1665"/>
    <cellStyle name="Comma 4 2 4 6 2 2" xfId="4339"/>
    <cellStyle name="Comma 4 2 4 6 2 2 2" xfId="18964"/>
    <cellStyle name="Comma 4 2 4 6 2 2 3" xfId="13662"/>
    <cellStyle name="Comma 4 2 4 6 2 3" xfId="8176"/>
    <cellStyle name="Comma 4 2 4 6 2 3 2" xfId="16334"/>
    <cellStyle name="Comma 4 2 4 6 2 4" xfId="11005"/>
    <cellStyle name="Comma 4 2 4 6 3" xfId="1666"/>
    <cellStyle name="Comma 4 2 4 6 3 2" xfId="4340"/>
    <cellStyle name="Comma 4 2 4 6 3 2 2" xfId="18965"/>
    <cellStyle name="Comma 4 2 4 6 3 2 3" xfId="13663"/>
    <cellStyle name="Comma 4 2 4 6 3 3" xfId="8177"/>
    <cellStyle name="Comma 4 2 4 6 3 3 2" xfId="16335"/>
    <cellStyle name="Comma 4 2 4 6 3 4" xfId="11006"/>
    <cellStyle name="Comma 4 2 4 6 4" xfId="4338"/>
    <cellStyle name="Comma 4 2 4 6 4 2" xfId="18963"/>
    <cellStyle name="Comma 4 2 4 6 4 3" xfId="13661"/>
    <cellStyle name="Comma 4 2 4 6 5" xfId="8175"/>
    <cellStyle name="Comma 4 2 4 6 5 2" xfId="16333"/>
    <cellStyle name="Comma 4 2 4 6 6" xfId="11004"/>
    <cellStyle name="Comma 4 2 4 7" xfId="1667"/>
    <cellStyle name="Comma 4 2 4 7 2" xfId="1668"/>
    <cellStyle name="Comma 4 2 4 7 2 2" xfId="4342"/>
    <cellStyle name="Comma 4 2 4 7 2 2 2" xfId="18967"/>
    <cellStyle name="Comma 4 2 4 7 2 2 3" xfId="13665"/>
    <cellStyle name="Comma 4 2 4 7 2 3" xfId="8179"/>
    <cellStyle name="Comma 4 2 4 7 2 3 2" xfId="16337"/>
    <cellStyle name="Comma 4 2 4 7 2 4" xfId="11008"/>
    <cellStyle name="Comma 4 2 4 7 3" xfId="4341"/>
    <cellStyle name="Comma 4 2 4 7 3 2" xfId="18966"/>
    <cellStyle name="Comma 4 2 4 7 3 3" xfId="13664"/>
    <cellStyle name="Comma 4 2 4 7 4" xfId="8178"/>
    <cellStyle name="Comma 4 2 4 7 4 2" xfId="16336"/>
    <cellStyle name="Comma 4 2 4 7 5" xfId="11007"/>
    <cellStyle name="Comma 4 2 4 8" xfId="1669"/>
    <cellStyle name="Comma 4 2 4 8 2" xfId="4343"/>
    <cellStyle name="Comma 4 2 4 8 2 2" xfId="18968"/>
    <cellStyle name="Comma 4 2 4 8 2 3" xfId="13666"/>
    <cellStyle name="Comma 4 2 4 8 3" xfId="8180"/>
    <cellStyle name="Comma 4 2 4 8 3 2" xfId="16338"/>
    <cellStyle name="Comma 4 2 4 8 4" xfId="11009"/>
    <cellStyle name="Comma 4 2 4 9" xfId="1670"/>
    <cellStyle name="Comma 4 2 4 9 2" xfId="4344"/>
    <cellStyle name="Comma 4 2 4 9 2 2" xfId="18969"/>
    <cellStyle name="Comma 4 2 4 9 2 3" xfId="13667"/>
    <cellStyle name="Comma 4 2 4 9 3" xfId="8181"/>
    <cellStyle name="Comma 4 2 4 9 3 2" xfId="16339"/>
    <cellStyle name="Comma 4 2 4 9 4" xfId="11010"/>
    <cellStyle name="Comma 4 2 5" xfId="81"/>
    <cellStyle name="Comma 4 2 5 10" xfId="6603"/>
    <cellStyle name="Comma 4 2 5 11" xfId="9432"/>
    <cellStyle name="Comma 4 2 5 2" xfId="135"/>
    <cellStyle name="Comma 4 2 5 2 2" xfId="1673"/>
    <cellStyle name="Comma 4 2 5 2 2 2" xfId="4347"/>
    <cellStyle name="Comma 4 2 5 2 2 2 2" xfId="18972"/>
    <cellStyle name="Comma 4 2 5 2 2 2 3" xfId="13670"/>
    <cellStyle name="Comma 4 2 5 2 2 3" xfId="8184"/>
    <cellStyle name="Comma 4 2 5 2 2 3 2" xfId="16342"/>
    <cellStyle name="Comma 4 2 5 2 2 4" xfId="11013"/>
    <cellStyle name="Comma 4 2 5 2 3" xfId="2711"/>
    <cellStyle name="Comma 4 2 5 2 3 2" xfId="5339"/>
    <cellStyle name="Comma 4 2 5 2 3 2 2" xfId="19964"/>
    <cellStyle name="Comma 4 2 5 2 3 2 3" xfId="14680"/>
    <cellStyle name="Comma 4 2 5 2 3 3" xfId="9176"/>
    <cellStyle name="Comma 4 2 5 2 3 3 2" xfId="17334"/>
    <cellStyle name="Comma 4 2 5 2 3 4" xfId="12008"/>
    <cellStyle name="Comma 4 2 5 2 4" xfId="1672"/>
    <cellStyle name="Comma 4 2 5 2 4 2" xfId="4346"/>
    <cellStyle name="Comma 4 2 5 2 4 2 2" xfId="18971"/>
    <cellStyle name="Comma 4 2 5 2 4 2 3" xfId="13669"/>
    <cellStyle name="Comma 4 2 5 2 4 3" xfId="8183"/>
    <cellStyle name="Comma 4 2 5 2 4 3 2" xfId="16341"/>
    <cellStyle name="Comma 4 2 5 2 4 4" xfId="11012"/>
    <cellStyle name="Comma 4 2 5 2 5" xfId="6533"/>
    <cellStyle name="Comma 4 2 5 2 5 2" xfId="17445"/>
    <cellStyle name="Comma 4 2 5 2 5 3" xfId="12142"/>
    <cellStyle name="Comma 4 2 5 2 6" xfId="2820"/>
    <cellStyle name="Comma 4 2 5 2 6 2" xfId="14815"/>
    <cellStyle name="Comma 4 2 5 2 7" xfId="6657"/>
    <cellStyle name="Comma 4 2 5 2 8" xfId="9486"/>
    <cellStyle name="Comma 4 2 5 3" xfId="1674"/>
    <cellStyle name="Comma 4 2 5 3 2" xfId="4348"/>
    <cellStyle name="Comma 4 2 5 3 2 2" xfId="18973"/>
    <cellStyle name="Comma 4 2 5 3 2 3" xfId="13671"/>
    <cellStyle name="Comma 4 2 5 3 3" xfId="8185"/>
    <cellStyle name="Comma 4 2 5 3 3 2" xfId="16343"/>
    <cellStyle name="Comma 4 2 5 3 4" xfId="11014"/>
    <cellStyle name="Comma 4 2 5 4" xfId="1675"/>
    <cellStyle name="Comma 4 2 5 4 2" xfId="4349"/>
    <cellStyle name="Comma 4 2 5 4 2 2" xfId="18974"/>
    <cellStyle name="Comma 4 2 5 4 2 3" xfId="13672"/>
    <cellStyle name="Comma 4 2 5 4 3" xfId="8186"/>
    <cellStyle name="Comma 4 2 5 4 3 2" xfId="16344"/>
    <cellStyle name="Comma 4 2 5 4 4" xfId="11015"/>
    <cellStyle name="Comma 4 2 5 5" xfId="2598"/>
    <cellStyle name="Comma 4 2 5 5 2" xfId="5231"/>
    <cellStyle name="Comma 4 2 5 5 2 2" xfId="19856"/>
    <cellStyle name="Comma 4 2 5 5 2 3" xfId="14567"/>
    <cellStyle name="Comma 4 2 5 5 3" xfId="9068"/>
    <cellStyle name="Comma 4 2 5 5 3 2" xfId="17226"/>
    <cellStyle name="Comma 4 2 5 5 4" xfId="11899"/>
    <cellStyle name="Comma 4 2 5 6" xfId="2657"/>
    <cellStyle name="Comma 4 2 5 6 2" xfId="5285"/>
    <cellStyle name="Comma 4 2 5 6 2 2" xfId="19910"/>
    <cellStyle name="Comma 4 2 5 6 2 3" xfId="14626"/>
    <cellStyle name="Comma 4 2 5 6 3" xfId="9122"/>
    <cellStyle name="Comma 4 2 5 6 3 2" xfId="17280"/>
    <cellStyle name="Comma 4 2 5 6 4" xfId="11954"/>
    <cellStyle name="Comma 4 2 5 7" xfId="1671"/>
    <cellStyle name="Comma 4 2 5 7 2" xfId="4345"/>
    <cellStyle name="Comma 4 2 5 7 2 2" xfId="18970"/>
    <cellStyle name="Comma 4 2 5 7 2 3" xfId="13668"/>
    <cellStyle name="Comma 4 2 5 7 3" xfId="8182"/>
    <cellStyle name="Comma 4 2 5 7 3 2" xfId="16340"/>
    <cellStyle name="Comma 4 2 5 7 4" xfId="11011"/>
    <cellStyle name="Comma 4 2 5 8" xfId="6481"/>
    <cellStyle name="Comma 4 2 5 8 2" xfId="17391"/>
    <cellStyle name="Comma 4 2 5 8 3" xfId="12088"/>
    <cellStyle name="Comma 4 2 5 9" xfId="2766"/>
    <cellStyle name="Comma 4 2 5 9 2" xfId="14761"/>
    <cellStyle name="Comma 4 2 6" xfId="108"/>
    <cellStyle name="Comma 4 2 6 10" xfId="9459"/>
    <cellStyle name="Comma 4 2 6 2" xfId="1677"/>
    <cellStyle name="Comma 4 2 6 2 2" xfId="1678"/>
    <cellStyle name="Comma 4 2 6 2 2 2" xfId="4352"/>
    <cellStyle name="Comma 4 2 6 2 2 2 2" xfId="18977"/>
    <cellStyle name="Comma 4 2 6 2 2 2 3" xfId="13675"/>
    <cellStyle name="Comma 4 2 6 2 2 3" xfId="8189"/>
    <cellStyle name="Comma 4 2 6 2 2 3 2" xfId="16347"/>
    <cellStyle name="Comma 4 2 6 2 2 4" xfId="11018"/>
    <cellStyle name="Comma 4 2 6 2 3" xfId="4351"/>
    <cellStyle name="Comma 4 2 6 2 3 2" xfId="18976"/>
    <cellStyle name="Comma 4 2 6 2 3 3" xfId="13674"/>
    <cellStyle name="Comma 4 2 6 2 4" xfId="8188"/>
    <cellStyle name="Comma 4 2 6 2 4 2" xfId="16346"/>
    <cellStyle name="Comma 4 2 6 2 5" xfId="11017"/>
    <cellStyle name="Comma 4 2 6 3" xfId="1679"/>
    <cellStyle name="Comma 4 2 6 3 2" xfId="4353"/>
    <cellStyle name="Comma 4 2 6 3 2 2" xfId="18978"/>
    <cellStyle name="Comma 4 2 6 3 2 3" xfId="13676"/>
    <cellStyle name="Comma 4 2 6 3 3" xfId="8190"/>
    <cellStyle name="Comma 4 2 6 3 3 2" xfId="16348"/>
    <cellStyle name="Comma 4 2 6 3 4" xfId="11019"/>
    <cellStyle name="Comma 4 2 6 4" xfId="1680"/>
    <cellStyle name="Comma 4 2 6 4 2" xfId="4354"/>
    <cellStyle name="Comma 4 2 6 4 2 2" xfId="18979"/>
    <cellStyle name="Comma 4 2 6 4 2 3" xfId="13677"/>
    <cellStyle name="Comma 4 2 6 4 3" xfId="8191"/>
    <cellStyle name="Comma 4 2 6 4 3 2" xfId="16349"/>
    <cellStyle name="Comma 4 2 6 4 4" xfId="11020"/>
    <cellStyle name="Comma 4 2 6 5" xfId="2684"/>
    <cellStyle name="Comma 4 2 6 5 2" xfId="5312"/>
    <cellStyle name="Comma 4 2 6 5 2 2" xfId="19937"/>
    <cellStyle name="Comma 4 2 6 5 2 3" xfId="14653"/>
    <cellStyle name="Comma 4 2 6 5 3" xfId="9149"/>
    <cellStyle name="Comma 4 2 6 5 3 2" xfId="17307"/>
    <cellStyle name="Comma 4 2 6 5 4" xfId="11981"/>
    <cellStyle name="Comma 4 2 6 6" xfId="1676"/>
    <cellStyle name="Comma 4 2 6 6 2" xfId="4350"/>
    <cellStyle name="Comma 4 2 6 6 2 2" xfId="18975"/>
    <cellStyle name="Comma 4 2 6 6 2 3" xfId="13673"/>
    <cellStyle name="Comma 4 2 6 6 3" xfId="8187"/>
    <cellStyle name="Comma 4 2 6 6 3 2" xfId="16345"/>
    <cellStyle name="Comma 4 2 6 6 4" xfId="11016"/>
    <cellStyle name="Comma 4 2 6 7" xfId="6507"/>
    <cellStyle name="Comma 4 2 6 7 2" xfId="17418"/>
    <cellStyle name="Comma 4 2 6 7 3" xfId="12115"/>
    <cellStyle name="Comma 4 2 6 8" xfId="2793"/>
    <cellStyle name="Comma 4 2 6 8 2" xfId="14788"/>
    <cellStyle name="Comma 4 2 6 9" xfId="6630"/>
    <cellStyle name="Comma 4 2 7" xfId="1681"/>
    <cellStyle name="Comma 4 2 7 2" xfId="1682"/>
    <cellStyle name="Comma 4 2 7 2 2" xfId="1683"/>
    <cellStyle name="Comma 4 2 7 2 2 2" xfId="4357"/>
    <cellStyle name="Comma 4 2 7 2 2 2 2" xfId="18982"/>
    <cellStyle name="Comma 4 2 7 2 2 2 3" xfId="13680"/>
    <cellStyle name="Comma 4 2 7 2 2 3" xfId="8194"/>
    <cellStyle name="Comma 4 2 7 2 2 3 2" xfId="16352"/>
    <cellStyle name="Comma 4 2 7 2 2 4" xfId="11023"/>
    <cellStyle name="Comma 4 2 7 2 3" xfId="4356"/>
    <cellStyle name="Comma 4 2 7 2 3 2" xfId="18981"/>
    <cellStyle name="Comma 4 2 7 2 3 3" xfId="13679"/>
    <cellStyle name="Comma 4 2 7 2 4" xfId="8193"/>
    <cellStyle name="Comma 4 2 7 2 4 2" xfId="16351"/>
    <cellStyle name="Comma 4 2 7 2 5" xfId="11022"/>
    <cellStyle name="Comma 4 2 7 3" xfId="1684"/>
    <cellStyle name="Comma 4 2 7 3 2" xfId="4358"/>
    <cellStyle name="Comma 4 2 7 3 2 2" xfId="18983"/>
    <cellStyle name="Comma 4 2 7 3 2 3" xfId="13681"/>
    <cellStyle name="Comma 4 2 7 3 3" xfId="8195"/>
    <cellStyle name="Comma 4 2 7 3 3 2" xfId="16353"/>
    <cellStyle name="Comma 4 2 7 3 4" xfId="11024"/>
    <cellStyle name="Comma 4 2 7 4" xfId="1685"/>
    <cellStyle name="Comma 4 2 7 4 2" xfId="4359"/>
    <cellStyle name="Comma 4 2 7 4 2 2" xfId="18984"/>
    <cellStyle name="Comma 4 2 7 4 2 3" xfId="13682"/>
    <cellStyle name="Comma 4 2 7 4 3" xfId="8196"/>
    <cellStyle name="Comma 4 2 7 4 3 2" xfId="16354"/>
    <cellStyle name="Comma 4 2 7 4 4" xfId="11025"/>
    <cellStyle name="Comma 4 2 7 5" xfId="4355"/>
    <cellStyle name="Comma 4 2 7 5 2" xfId="18980"/>
    <cellStyle name="Comma 4 2 7 5 3" xfId="13678"/>
    <cellStyle name="Comma 4 2 7 6" xfId="8192"/>
    <cellStyle name="Comma 4 2 7 6 2" xfId="16350"/>
    <cellStyle name="Comma 4 2 7 7" xfId="11021"/>
    <cellStyle name="Comma 4 2 8" xfId="1686"/>
    <cellStyle name="Comma 4 2 8 2" xfId="1687"/>
    <cellStyle name="Comma 4 2 8 2 2" xfId="1688"/>
    <cellStyle name="Comma 4 2 8 2 2 2" xfId="4362"/>
    <cellStyle name="Comma 4 2 8 2 2 2 2" xfId="18987"/>
    <cellStyle name="Comma 4 2 8 2 2 2 3" xfId="13685"/>
    <cellStyle name="Comma 4 2 8 2 2 3" xfId="8199"/>
    <cellStyle name="Comma 4 2 8 2 2 3 2" xfId="16357"/>
    <cellStyle name="Comma 4 2 8 2 2 4" xfId="11028"/>
    <cellStyle name="Comma 4 2 8 2 3" xfId="4361"/>
    <cellStyle name="Comma 4 2 8 2 3 2" xfId="18986"/>
    <cellStyle name="Comma 4 2 8 2 3 3" xfId="13684"/>
    <cellStyle name="Comma 4 2 8 2 4" xfId="8198"/>
    <cellStyle name="Comma 4 2 8 2 4 2" xfId="16356"/>
    <cellStyle name="Comma 4 2 8 2 5" xfId="11027"/>
    <cellStyle name="Comma 4 2 8 3" xfId="1689"/>
    <cellStyle name="Comma 4 2 8 3 2" xfId="4363"/>
    <cellStyle name="Comma 4 2 8 3 2 2" xfId="18988"/>
    <cellStyle name="Comma 4 2 8 3 2 3" xfId="13686"/>
    <cellStyle name="Comma 4 2 8 3 3" xfId="8200"/>
    <cellStyle name="Comma 4 2 8 3 3 2" xfId="16358"/>
    <cellStyle name="Comma 4 2 8 3 4" xfId="11029"/>
    <cellStyle name="Comma 4 2 8 4" xfId="1690"/>
    <cellStyle name="Comma 4 2 8 4 2" xfId="4364"/>
    <cellStyle name="Comma 4 2 8 4 2 2" xfId="18989"/>
    <cellStyle name="Comma 4 2 8 4 2 3" xfId="13687"/>
    <cellStyle name="Comma 4 2 8 4 3" xfId="8201"/>
    <cellStyle name="Comma 4 2 8 4 3 2" xfId="16359"/>
    <cellStyle name="Comma 4 2 8 4 4" xfId="11030"/>
    <cellStyle name="Comma 4 2 8 5" xfId="4360"/>
    <cellStyle name="Comma 4 2 8 5 2" xfId="18985"/>
    <cellStyle name="Comma 4 2 8 5 3" xfId="13683"/>
    <cellStyle name="Comma 4 2 8 6" xfId="8197"/>
    <cellStyle name="Comma 4 2 8 6 2" xfId="16355"/>
    <cellStyle name="Comma 4 2 8 7" xfId="11026"/>
    <cellStyle name="Comma 4 2 9" xfId="1691"/>
    <cellStyle name="Comma 4 2 9 2" xfId="1692"/>
    <cellStyle name="Comma 4 2 9 2 2" xfId="4366"/>
    <cellStyle name="Comma 4 2 9 2 2 2" xfId="18991"/>
    <cellStyle name="Comma 4 2 9 2 2 3" xfId="13689"/>
    <cellStyle name="Comma 4 2 9 2 3" xfId="8203"/>
    <cellStyle name="Comma 4 2 9 2 3 2" xfId="16361"/>
    <cellStyle name="Comma 4 2 9 2 4" xfId="11032"/>
    <cellStyle name="Comma 4 2 9 3" xfId="1693"/>
    <cellStyle name="Comma 4 2 9 3 2" xfId="4367"/>
    <cellStyle name="Comma 4 2 9 3 2 2" xfId="18992"/>
    <cellStyle name="Comma 4 2 9 3 2 3" xfId="13690"/>
    <cellStyle name="Comma 4 2 9 3 3" xfId="8204"/>
    <cellStyle name="Comma 4 2 9 3 3 2" xfId="16362"/>
    <cellStyle name="Comma 4 2 9 3 4" xfId="11033"/>
    <cellStyle name="Comma 4 2 9 4" xfId="4365"/>
    <cellStyle name="Comma 4 2 9 4 2" xfId="18990"/>
    <cellStyle name="Comma 4 2 9 4 3" xfId="13688"/>
    <cellStyle name="Comma 4 2 9 5" xfId="8202"/>
    <cellStyle name="Comma 4 2 9 5 2" xfId="16360"/>
    <cellStyle name="Comma 4 2 9 6" xfId="11031"/>
    <cellStyle name="Comma 4 20" xfId="9429"/>
    <cellStyle name="Comma 4 3" xfId="132"/>
    <cellStyle name="Comma 4 3 10" xfId="1695"/>
    <cellStyle name="Comma 4 3 10 2" xfId="4369"/>
    <cellStyle name="Comma 4 3 10 2 2" xfId="18994"/>
    <cellStyle name="Comma 4 3 10 2 3" xfId="13692"/>
    <cellStyle name="Comma 4 3 10 3" xfId="8206"/>
    <cellStyle name="Comma 4 3 10 3 2" xfId="16364"/>
    <cellStyle name="Comma 4 3 10 4" xfId="11035"/>
    <cellStyle name="Comma 4 3 11" xfId="2708"/>
    <cellStyle name="Comma 4 3 11 2" xfId="5336"/>
    <cellStyle name="Comma 4 3 11 2 2" xfId="19961"/>
    <cellStyle name="Comma 4 3 11 2 3" xfId="14677"/>
    <cellStyle name="Comma 4 3 11 3" xfId="9173"/>
    <cellStyle name="Comma 4 3 11 3 2" xfId="17331"/>
    <cellStyle name="Comma 4 3 11 4" xfId="12005"/>
    <cellStyle name="Comma 4 3 12" xfId="1694"/>
    <cellStyle name="Comma 4 3 12 2" xfId="4368"/>
    <cellStyle name="Comma 4 3 12 2 2" xfId="18993"/>
    <cellStyle name="Comma 4 3 12 2 3" xfId="13691"/>
    <cellStyle name="Comma 4 3 12 3" xfId="8205"/>
    <cellStyle name="Comma 4 3 12 3 2" xfId="16363"/>
    <cellStyle name="Comma 4 3 12 4" xfId="11034"/>
    <cellStyle name="Comma 4 3 13" xfId="2817"/>
    <cellStyle name="Comma 4 3 13 2" xfId="17442"/>
    <cellStyle name="Comma 4 3 13 3" xfId="12139"/>
    <cellStyle name="Comma 4 3 14" xfId="6654"/>
    <cellStyle name="Comma 4 3 14 2" xfId="14812"/>
    <cellStyle name="Comma 4 3 15" xfId="9483"/>
    <cellStyle name="Comma 4 3 2" xfId="1696"/>
    <cellStyle name="Comma 4 3 2 10" xfId="4370"/>
    <cellStyle name="Comma 4 3 2 10 2" xfId="18995"/>
    <cellStyle name="Comma 4 3 2 10 3" xfId="13693"/>
    <cellStyle name="Comma 4 3 2 11" xfId="8207"/>
    <cellStyle name="Comma 4 3 2 11 2" xfId="16365"/>
    <cellStyle name="Comma 4 3 2 12" xfId="11036"/>
    <cellStyle name="Comma 4 3 2 2" xfId="1697"/>
    <cellStyle name="Comma 4 3 2 2 2" xfId="1698"/>
    <cellStyle name="Comma 4 3 2 2 2 2" xfId="1699"/>
    <cellStyle name="Comma 4 3 2 2 2 2 2" xfId="4373"/>
    <cellStyle name="Comma 4 3 2 2 2 2 2 2" xfId="18998"/>
    <cellStyle name="Comma 4 3 2 2 2 2 2 3" xfId="13696"/>
    <cellStyle name="Comma 4 3 2 2 2 2 3" xfId="8210"/>
    <cellStyle name="Comma 4 3 2 2 2 2 3 2" xfId="16368"/>
    <cellStyle name="Comma 4 3 2 2 2 2 4" xfId="11039"/>
    <cellStyle name="Comma 4 3 2 2 2 3" xfId="4372"/>
    <cellStyle name="Comma 4 3 2 2 2 3 2" xfId="18997"/>
    <cellStyle name="Comma 4 3 2 2 2 3 3" xfId="13695"/>
    <cellStyle name="Comma 4 3 2 2 2 4" xfId="8209"/>
    <cellStyle name="Comma 4 3 2 2 2 4 2" xfId="16367"/>
    <cellStyle name="Comma 4 3 2 2 2 5" xfId="11038"/>
    <cellStyle name="Comma 4 3 2 2 3" xfId="1700"/>
    <cellStyle name="Comma 4 3 2 2 3 2" xfId="4374"/>
    <cellStyle name="Comma 4 3 2 2 3 2 2" xfId="18999"/>
    <cellStyle name="Comma 4 3 2 2 3 2 3" xfId="13697"/>
    <cellStyle name="Comma 4 3 2 2 3 3" xfId="8211"/>
    <cellStyle name="Comma 4 3 2 2 3 3 2" xfId="16369"/>
    <cellStyle name="Comma 4 3 2 2 3 4" xfId="11040"/>
    <cellStyle name="Comma 4 3 2 2 4" xfId="1701"/>
    <cellStyle name="Comma 4 3 2 2 4 2" xfId="4375"/>
    <cellStyle name="Comma 4 3 2 2 4 2 2" xfId="19000"/>
    <cellStyle name="Comma 4 3 2 2 4 2 3" xfId="13698"/>
    <cellStyle name="Comma 4 3 2 2 4 3" xfId="8212"/>
    <cellStyle name="Comma 4 3 2 2 4 3 2" xfId="16370"/>
    <cellStyle name="Comma 4 3 2 2 4 4" xfId="11041"/>
    <cellStyle name="Comma 4 3 2 2 5" xfId="4371"/>
    <cellStyle name="Comma 4 3 2 2 5 2" xfId="18996"/>
    <cellStyle name="Comma 4 3 2 2 5 3" xfId="13694"/>
    <cellStyle name="Comma 4 3 2 2 6" xfId="8208"/>
    <cellStyle name="Comma 4 3 2 2 6 2" xfId="16366"/>
    <cellStyle name="Comma 4 3 2 2 7" xfId="11037"/>
    <cellStyle name="Comma 4 3 2 3" xfId="1702"/>
    <cellStyle name="Comma 4 3 2 3 2" xfId="1703"/>
    <cellStyle name="Comma 4 3 2 3 2 2" xfId="1704"/>
    <cellStyle name="Comma 4 3 2 3 2 2 2" xfId="4378"/>
    <cellStyle name="Comma 4 3 2 3 2 2 2 2" xfId="19003"/>
    <cellStyle name="Comma 4 3 2 3 2 2 2 3" xfId="13701"/>
    <cellStyle name="Comma 4 3 2 3 2 2 3" xfId="8215"/>
    <cellStyle name="Comma 4 3 2 3 2 2 3 2" xfId="16373"/>
    <cellStyle name="Comma 4 3 2 3 2 2 4" xfId="11044"/>
    <cellStyle name="Comma 4 3 2 3 2 3" xfId="4377"/>
    <cellStyle name="Comma 4 3 2 3 2 3 2" xfId="19002"/>
    <cellStyle name="Comma 4 3 2 3 2 3 3" xfId="13700"/>
    <cellStyle name="Comma 4 3 2 3 2 4" xfId="8214"/>
    <cellStyle name="Comma 4 3 2 3 2 4 2" xfId="16372"/>
    <cellStyle name="Comma 4 3 2 3 2 5" xfId="11043"/>
    <cellStyle name="Comma 4 3 2 3 3" xfId="1705"/>
    <cellStyle name="Comma 4 3 2 3 3 2" xfId="4379"/>
    <cellStyle name="Comma 4 3 2 3 3 2 2" xfId="19004"/>
    <cellStyle name="Comma 4 3 2 3 3 2 3" xfId="13702"/>
    <cellStyle name="Comma 4 3 2 3 3 3" xfId="8216"/>
    <cellStyle name="Comma 4 3 2 3 3 3 2" xfId="16374"/>
    <cellStyle name="Comma 4 3 2 3 3 4" xfId="11045"/>
    <cellStyle name="Comma 4 3 2 3 4" xfId="1706"/>
    <cellStyle name="Comma 4 3 2 3 4 2" xfId="4380"/>
    <cellStyle name="Comma 4 3 2 3 4 2 2" xfId="19005"/>
    <cellStyle name="Comma 4 3 2 3 4 2 3" xfId="13703"/>
    <cellStyle name="Comma 4 3 2 3 4 3" xfId="8217"/>
    <cellStyle name="Comma 4 3 2 3 4 3 2" xfId="16375"/>
    <cellStyle name="Comma 4 3 2 3 4 4" xfId="11046"/>
    <cellStyle name="Comma 4 3 2 3 5" xfId="4376"/>
    <cellStyle name="Comma 4 3 2 3 5 2" xfId="19001"/>
    <cellStyle name="Comma 4 3 2 3 5 3" xfId="13699"/>
    <cellStyle name="Comma 4 3 2 3 6" xfId="8213"/>
    <cellStyle name="Comma 4 3 2 3 6 2" xfId="16371"/>
    <cellStyle name="Comma 4 3 2 3 7" xfId="11042"/>
    <cellStyle name="Comma 4 3 2 4" xfId="1707"/>
    <cellStyle name="Comma 4 3 2 4 2" xfId="1708"/>
    <cellStyle name="Comma 4 3 2 4 2 2" xfId="1709"/>
    <cellStyle name="Comma 4 3 2 4 2 2 2" xfId="4383"/>
    <cellStyle name="Comma 4 3 2 4 2 2 2 2" xfId="19008"/>
    <cellStyle name="Comma 4 3 2 4 2 2 2 3" xfId="13706"/>
    <cellStyle name="Comma 4 3 2 4 2 2 3" xfId="8220"/>
    <cellStyle name="Comma 4 3 2 4 2 2 3 2" xfId="16378"/>
    <cellStyle name="Comma 4 3 2 4 2 2 4" xfId="11049"/>
    <cellStyle name="Comma 4 3 2 4 2 3" xfId="4382"/>
    <cellStyle name="Comma 4 3 2 4 2 3 2" xfId="19007"/>
    <cellStyle name="Comma 4 3 2 4 2 3 3" xfId="13705"/>
    <cellStyle name="Comma 4 3 2 4 2 4" xfId="8219"/>
    <cellStyle name="Comma 4 3 2 4 2 4 2" xfId="16377"/>
    <cellStyle name="Comma 4 3 2 4 2 5" xfId="11048"/>
    <cellStyle name="Comma 4 3 2 4 3" xfId="1710"/>
    <cellStyle name="Comma 4 3 2 4 3 2" xfId="4384"/>
    <cellStyle name="Comma 4 3 2 4 3 2 2" xfId="19009"/>
    <cellStyle name="Comma 4 3 2 4 3 2 3" xfId="13707"/>
    <cellStyle name="Comma 4 3 2 4 3 3" xfId="8221"/>
    <cellStyle name="Comma 4 3 2 4 3 3 2" xfId="16379"/>
    <cellStyle name="Comma 4 3 2 4 3 4" xfId="11050"/>
    <cellStyle name="Comma 4 3 2 4 4" xfId="1711"/>
    <cellStyle name="Comma 4 3 2 4 4 2" xfId="4385"/>
    <cellStyle name="Comma 4 3 2 4 4 2 2" xfId="19010"/>
    <cellStyle name="Comma 4 3 2 4 4 2 3" xfId="13708"/>
    <cellStyle name="Comma 4 3 2 4 4 3" xfId="8222"/>
    <cellStyle name="Comma 4 3 2 4 4 3 2" xfId="16380"/>
    <cellStyle name="Comma 4 3 2 4 4 4" xfId="11051"/>
    <cellStyle name="Comma 4 3 2 4 5" xfId="4381"/>
    <cellStyle name="Comma 4 3 2 4 5 2" xfId="19006"/>
    <cellStyle name="Comma 4 3 2 4 5 3" xfId="13704"/>
    <cellStyle name="Comma 4 3 2 4 6" xfId="8218"/>
    <cellStyle name="Comma 4 3 2 4 6 2" xfId="16376"/>
    <cellStyle name="Comma 4 3 2 4 7" xfId="11047"/>
    <cellStyle name="Comma 4 3 2 5" xfId="1712"/>
    <cellStyle name="Comma 4 3 2 5 2" xfId="1713"/>
    <cellStyle name="Comma 4 3 2 5 2 2" xfId="1714"/>
    <cellStyle name="Comma 4 3 2 5 2 2 2" xfId="4388"/>
    <cellStyle name="Comma 4 3 2 5 2 2 2 2" xfId="19013"/>
    <cellStyle name="Comma 4 3 2 5 2 2 2 3" xfId="13711"/>
    <cellStyle name="Comma 4 3 2 5 2 2 3" xfId="8225"/>
    <cellStyle name="Comma 4 3 2 5 2 2 3 2" xfId="16383"/>
    <cellStyle name="Comma 4 3 2 5 2 2 4" xfId="11054"/>
    <cellStyle name="Comma 4 3 2 5 2 3" xfId="4387"/>
    <cellStyle name="Comma 4 3 2 5 2 3 2" xfId="19012"/>
    <cellStyle name="Comma 4 3 2 5 2 3 3" xfId="13710"/>
    <cellStyle name="Comma 4 3 2 5 2 4" xfId="8224"/>
    <cellStyle name="Comma 4 3 2 5 2 4 2" xfId="16382"/>
    <cellStyle name="Comma 4 3 2 5 2 5" xfId="11053"/>
    <cellStyle name="Comma 4 3 2 5 3" xfId="1715"/>
    <cellStyle name="Comma 4 3 2 5 3 2" xfId="4389"/>
    <cellStyle name="Comma 4 3 2 5 3 2 2" xfId="19014"/>
    <cellStyle name="Comma 4 3 2 5 3 2 3" xfId="13712"/>
    <cellStyle name="Comma 4 3 2 5 3 3" xfId="8226"/>
    <cellStyle name="Comma 4 3 2 5 3 3 2" xfId="16384"/>
    <cellStyle name="Comma 4 3 2 5 3 4" xfId="11055"/>
    <cellStyle name="Comma 4 3 2 5 4" xfId="1716"/>
    <cellStyle name="Comma 4 3 2 5 4 2" xfId="4390"/>
    <cellStyle name="Comma 4 3 2 5 4 2 2" xfId="19015"/>
    <cellStyle name="Comma 4 3 2 5 4 2 3" xfId="13713"/>
    <cellStyle name="Comma 4 3 2 5 4 3" xfId="8227"/>
    <cellStyle name="Comma 4 3 2 5 4 3 2" xfId="16385"/>
    <cellStyle name="Comma 4 3 2 5 4 4" xfId="11056"/>
    <cellStyle name="Comma 4 3 2 5 5" xfId="4386"/>
    <cellStyle name="Comma 4 3 2 5 5 2" xfId="19011"/>
    <cellStyle name="Comma 4 3 2 5 5 3" xfId="13709"/>
    <cellStyle name="Comma 4 3 2 5 6" xfId="8223"/>
    <cellStyle name="Comma 4 3 2 5 6 2" xfId="16381"/>
    <cellStyle name="Comma 4 3 2 5 7" xfId="11052"/>
    <cellStyle name="Comma 4 3 2 6" xfId="1717"/>
    <cellStyle name="Comma 4 3 2 6 2" xfId="1718"/>
    <cellStyle name="Comma 4 3 2 6 2 2" xfId="4392"/>
    <cellStyle name="Comma 4 3 2 6 2 2 2" xfId="19017"/>
    <cellStyle name="Comma 4 3 2 6 2 2 3" xfId="13715"/>
    <cellStyle name="Comma 4 3 2 6 2 3" xfId="8229"/>
    <cellStyle name="Comma 4 3 2 6 2 3 2" xfId="16387"/>
    <cellStyle name="Comma 4 3 2 6 2 4" xfId="11058"/>
    <cellStyle name="Comma 4 3 2 6 3" xfId="1719"/>
    <cellStyle name="Comma 4 3 2 6 3 2" xfId="4393"/>
    <cellStyle name="Comma 4 3 2 6 3 2 2" xfId="19018"/>
    <cellStyle name="Comma 4 3 2 6 3 2 3" xfId="13716"/>
    <cellStyle name="Comma 4 3 2 6 3 3" xfId="8230"/>
    <cellStyle name="Comma 4 3 2 6 3 3 2" xfId="16388"/>
    <cellStyle name="Comma 4 3 2 6 3 4" xfId="11059"/>
    <cellStyle name="Comma 4 3 2 6 4" xfId="4391"/>
    <cellStyle name="Comma 4 3 2 6 4 2" xfId="19016"/>
    <cellStyle name="Comma 4 3 2 6 4 3" xfId="13714"/>
    <cellStyle name="Comma 4 3 2 6 5" xfId="8228"/>
    <cellStyle name="Comma 4 3 2 6 5 2" xfId="16386"/>
    <cellStyle name="Comma 4 3 2 6 6" xfId="11057"/>
    <cellStyle name="Comma 4 3 2 7" xfId="1720"/>
    <cellStyle name="Comma 4 3 2 7 2" xfId="1721"/>
    <cellStyle name="Comma 4 3 2 7 2 2" xfId="4395"/>
    <cellStyle name="Comma 4 3 2 7 2 2 2" xfId="19020"/>
    <cellStyle name="Comma 4 3 2 7 2 2 3" xfId="13718"/>
    <cellStyle name="Comma 4 3 2 7 2 3" xfId="8232"/>
    <cellStyle name="Comma 4 3 2 7 2 3 2" xfId="16390"/>
    <cellStyle name="Comma 4 3 2 7 2 4" xfId="11061"/>
    <cellStyle name="Comma 4 3 2 7 3" xfId="4394"/>
    <cellStyle name="Comma 4 3 2 7 3 2" xfId="19019"/>
    <cellStyle name="Comma 4 3 2 7 3 3" xfId="13717"/>
    <cellStyle name="Comma 4 3 2 7 4" xfId="8231"/>
    <cellStyle name="Comma 4 3 2 7 4 2" xfId="16389"/>
    <cellStyle name="Comma 4 3 2 7 5" xfId="11060"/>
    <cellStyle name="Comma 4 3 2 8" xfId="1722"/>
    <cellStyle name="Comma 4 3 2 8 2" xfId="4396"/>
    <cellStyle name="Comma 4 3 2 8 2 2" xfId="19021"/>
    <cellStyle name="Comma 4 3 2 8 2 3" xfId="13719"/>
    <cellStyle name="Comma 4 3 2 8 3" xfId="8233"/>
    <cellStyle name="Comma 4 3 2 8 3 2" xfId="16391"/>
    <cellStyle name="Comma 4 3 2 8 4" xfId="11062"/>
    <cellStyle name="Comma 4 3 2 9" xfId="1723"/>
    <cellStyle name="Comma 4 3 2 9 2" xfId="4397"/>
    <cellStyle name="Comma 4 3 2 9 2 2" xfId="19022"/>
    <cellStyle name="Comma 4 3 2 9 2 3" xfId="13720"/>
    <cellStyle name="Comma 4 3 2 9 3" xfId="8234"/>
    <cellStyle name="Comma 4 3 2 9 3 2" xfId="16392"/>
    <cellStyle name="Comma 4 3 2 9 4" xfId="11063"/>
    <cellStyle name="Comma 4 3 3" xfId="1724"/>
    <cellStyle name="Comma 4 3 3 2" xfId="1725"/>
    <cellStyle name="Comma 4 3 3 2 2" xfId="1726"/>
    <cellStyle name="Comma 4 3 3 2 2 2" xfId="4400"/>
    <cellStyle name="Comma 4 3 3 2 2 2 2" xfId="19025"/>
    <cellStyle name="Comma 4 3 3 2 2 2 3" xfId="13723"/>
    <cellStyle name="Comma 4 3 3 2 2 3" xfId="8237"/>
    <cellStyle name="Comma 4 3 3 2 2 3 2" xfId="16395"/>
    <cellStyle name="Comma 4 3 3 2 2 4" xfId="11066"/>
    <cellStyle name="Comma 4 3 3 2 3" xfId="4399"/>
    <cellStyle name="Comma 4 3 3 2 3 2" xfId="19024"/>
    <cellStyle name="Comma 4 3 3 2 3 3" xfId="13722"/>
    <cellStyle name="Comma 4 3 3 2 4" xfId="8236"/>
    <cellStyle name="Comma 4 3 3 2 4 2" xfId="16394"/>
    <cellStyle name="Comma 4 3 3 2 5" xfId="11065"/>
    <cellStyle name="Comma 4 3 3 3" xfId="1727"/>
    <cellStyle name="Comma 4 3 3 3 2" xfId="4401"/>
    <cellStyle name="Comma 4 3 3 3 2 2" xfId="19026"/>
    <cellStyle name="Comma 4 3 3 3 2 3" xfId="13724"/>
    <cellStyle name="Comma 4 3 3 3 3" xfId="8238"/>
    <cellStyle name="Comma 4 3 3 3 3 2" xfId="16396"/>
    <cellStyle name="Comma 4 3 3 3 4" xfId="11067"/>
    <cellStyle name="Comma 4 3 3 4" xfId="1728"/>
    <cellStyle name="Comma 4 3 3 4 2" xfId="4402"/>
    <cellStyle name="Comma 4 3 3 4 2 2" xfId="19027"/>
    <cellStyle name="Comma 4 3 3 4 2 3" xfId="13725"/>
    <cellStyle name="Comma 4 3 3 4 3" xfId="8239"/>
    <cellStyle name="Comma 4 3 3 4 3 2" xfId="16397"/>
    <cellStyle name="Comma 4 3 3 4 4" xfId="11068"/>
    <cellStyle name="Comma 4 3 3 5" xfId="4398"/>
    <cellStyle name="Comma 4 3 3 5 2" xfId="19023"/>
    <cellStyle name="Comma 4 3 3 5 3" xfId="13721"/>
    <cellStyle name="Comma 4 3 3 6" xfId="8235"/>
    <cellStyle name="Comma 4 3 3 6 2" xfId="16393"/>
    <cellStyle name="Comma 4 3 3 7" xfId="11064"/>
    <cellStyle name="Comma 4 3 4" xfId="1729"/>
    <cellStyle name="Comma 4 3 4 2" xfId="1730"/>
    <cellStyle name="Comma 4 3 4 2 2" xfId="1731"/>
    <cellStyle name="Comma 4 3 4 2 2 2" xfId="4405"/>
    <cellStyle name="Comma 4 3 4 2 2 2 2" xfId="19030"/>
    <cellStyle name="Comma 4 3 4 2 2 2 3" xfId="13728"/>
    <cellStyle name="Comma 4 3 4 2 2 3" xfId="8242"/>
    <cellStyle name="Comma 4 3 4 2 2 3 2" xfId="16400"/>
    <cellStyle name="Comma 4 3 4 2 2 4" xfId="11071"/>
    <cellStyle name="Comma 4 3 4 2 3" xfId="4404"/>
    <cellStyle name="Comma 4 3 4 2 3 2" xfId="19029"/>
    <cellStyle name="Comma 4 3 4 2 3 3" xfId="13727"/>
    <cellStyle name="Comma 4 3 4 2 4" xfId="8241"/>
    <cellStyle name="Comma 4 3 4 2 4 2" xfId="16399"/>
    <cellStyle name="Comma 4 3 4 2 5" xfId="11070"/>
    <cellStyle name="Comma 4 3 4 3" xfId="1732"/>
    <cellStyle name="Comma 4 3 4 3 2" xfId="4406"/>
    <cellStyle name="Comma 4 3 4 3 2 2" xfId="19031"/>
    <cellStyle name="Comma 4 3 4 3 2 3" xfId="13729"/>
    <cellStyle name="Comma 4 3 4 3 3" xfId="8243"/>
    <cellStyle name="Comma 4 3 4 3 3 2" xfId="16401"/>
    <cellStyle name="Comma 4 3 4 3 4" xfId="11072"/>
    <cellStyle name="Comma 4 3 4 4" xfId="1733"/>
    <cellStyle name="Comma 4 3 4 4 2" xfId="4407"/>
    <cellStyle name="Comma 4 3 4 4 2 2" xfId="19032"/>
    <cellStyle name="Comma 4 3 4 4 2 3" xfId="13730"/>
    <cellStyle name="Comma 4 3 4 4 3" xfId="8244"/>
    <cellStyle name="Comma 4 3 4 4 3 2" xfId="16402"/>
    <cellStyle name="Comma 4 3 4 4 4" xfId="11073"/>
    <cellStyle name="Comma 4 3 4 5" xfId="4403"/>
    <cellStyle name="Comma 4 3 4 5 2" xfId="19028"/>
    <cellStyle name="Comma 4 3 4 5 3" xfId="13726"/>
    <cellStyle name="Comma 4 3 4 6" xfId="8240"/>
    <cellStyle name="Comma 4 3 4 6 2" xfId="16398"/>
    <cellStyle name="Comma 4 3 4 7" xfId="11069"/>
    <cellStyle name="Comma 4 3 5" xfId="1734"/>
    <cellStyle name="Comma 4 3 5 2" xfId="1735"/>
    <cellStyle name="Comma 4 3 5 2 2" xfId="1736"/>
    <cellStyle name="Comma 4 3 5 2 2 2" xfId="4410"/>
    <cellStyle name="Comma 4 3 5 2 2 2 2" xfId="19035"/>
    <cellStyle name="Comma 4 3 5 2 2 2 3" xfId="13733"/>
    <cellStyle name="Comma 4 3 5 2 2 3" xfId="8247"/>
    <cellStyle name="Comma 4 3 5 2 2 3 2" xfId="16405"/>
    <cellStyle name="Comma 4 3 5 2 2 4" xfId="11076"/>
    <cellStyle name="Comma 4 3 5 2 3" xfId="4409"/>
    <cellStyle name="Comma 4 3 5 2 3 2" xfId="19034"/>
    <cellStyle name="Comma 4 3 5 2 3 3" xfId="13732"/>
    <cellStyle name="Comma 4 3 5 2 4" xfId="8246"/>
    <cellStyle name="Comma 4 3 5 2 4 2" xfId="16404"/>
    <cellStyle name="Comma 4 3 5 2 5" xfId="11075"/>
    <cellStyle name="Comma 4 3 5 3" xfId="1737"/>
    <cellStyle name="Comma 4 3 5 3 2" xfId="4411"/>
    <cellStyle name="Comma 4 3 5 3 2 2" xfId="19036"/>
    <cellStyle name="Comma 4 3 5 3 2 3" xfId="13734"/>
    <cellStyle name="Comma 4 3 5 3 3" xfId="8248"/>
    <cellStyle name="Comma 4 3 5 3 3 2" xfId="16406"/>
    <cellStyle name="Comma 4 3 5 3 4" xfId="11077"/>
    <cellStyle name="Comma 4 3 5 4" xfId="1738"/>
    <cellStyle name="Comma 4 3 5 4 2" xfId="4412"/>
    <cellStyle name="Comma 4 3 5 4 2 2" xfId="19037"/>
    <cellStyle name="Comma 4 3 5 4 2 3" xfId="13735"/>
    <cellStyle name="Comma 4 3 5 4 3" xfId="8249"/>
    <cellStyle name="Comma 4 3 5 4 3 2" xfId="16407"/>
    <cellStyle name="Comma 4 3 5 4 4" xfId="11078"/>
    <cellStyle name="Comma 4 3 5 5" xfId="4408"/>
    <cellStyle name="Comma 4 3 5 5 2" xfId="19033"/>
    <cellStyle name="Comma 4 3 5 5 3" xfId="13731"/>
    <cellStyle name="Comma 4 3 5 6" xfId="8245"/>
    <cellStyle name="Comma 4 3 5 6 2" xfId="16403"/>
    <cellStyle name="Comma 4 3 5 7" xfId="11074"/>
    <cellStyle name="Comma 4 3 6" xfId="1739"/>
    <cellStyle name="Comma 4 3 6 2" xfId="1740"/>
    <cellStyle name="Comma 4 3 6 2 2" xfId="1741"/>
    <cellStyle name="Comma 4 3 6 2 2 2" xfId="4415"/>
    <cellStyle name="Comma 4 3 6 2 2 2 2" xfId="19040"/>
    <cellStyle name="Comma 4 3 6 2 2 2 3" xfId="13738"/>
    <cellStyle name="Comma 4 3 6 2 2 3" xfId="8252"/>
    <cellStyle name="Comma 4 3 6 2 2 3 2" xfId="16410"/>
    <cellStyle name="Comma 4 3 6 2 2 4" xfId="11081"/>
    <cellStyle name="Comma 4 3 6 2 3" xfId="4414"/>
    <cellStyle name="Comma 4 3 6 2 3 2" xfId="19039"/>
    <cellStyle name="Comma 4 3 6 2 3 3" xfId="13737"/>
    <cellStyle name="Comma 4 3 6 2 4" xfId="8251"/>
    <cellStyle name="Comma 4 3 6 2 4 2" xfId="16409"/>
    <cellStyle name="Comma 4 3 6 2 5" xfId="11080"/>
    <cellStyle name="Comma 4 3 6 3" xfId="1742"/>
    <cellStyle name="Comma 4 3 6 3 2" xfId="4416"/>
    <cellStyle name="Comma 4 3 6 3 2 2" xfId="19041"/>
    <cellStyle name="Comma 4 3 6 3 2 3" xfId="13739"/>
    <cellStyle name="Comma 4 3 6 3 3" xfId="8253"/>
    <cellStyle name="Comma 4 3 6 3 3 2" xfId="16411"/>
    <cellStyle name="Comma 4 3 6 3 4" xfId="11082"/>
    <cellStyle name="Comma 4 3 6 4" xfId="1743"/>
    <cellStyle name="Comma 4 3 6 4 2" xfId="4417"/>
    <cellStyle name="Comma 4 3 6 4 2 2" xfId="19042"/>
    <cellStyle name="Comma 4 3 6 4 2 3" xfId="13740"/>
    <cellStyle name="Comma 4 3 6 4 3" xfId="8254"/>
    <cellStyle name="Comma 4 3 6 4 3 2" xfId="16412"/>
    <cellStyle name="Comma 4 3 6 4 4" xfId="11083"/>
    <cellStyle name="Comma 4 3 6 5" xfId="4413"/>
    <cellStyle name="Comma 4 3 6 5 2" xfId="19038"/>
    <cellStyle name="Comma 4 3 6 5 3" xfId="13736"/>
    <cellStyle name="Comma 4 3 6 6" xfId="8250"/>
    <cellStyle name="Comma 4 3 6 6 2" xfId="16408"/>
    <cellStyle name="Comma 4 3 6 7" xfId="11079"/>
    <cellStyle name="Comma 4 3 7" xfId="1744"/>
    <cellStyle name="Comma 4 3 7 2" xfId="1745"/>
    <cellStyle name="Comma 4 3 7 2 2" xfId="4419"/>
    <cellStyle name="Comma 4 3 7 2 2 2" xfId="19044"/>
    <cellStyle name="Comma 4 3 7 2 2 3" xfId="13742"/>
    <cellStyle name="Comma 4 3 7 2 3" xfId="8256"/>
    <cellStyle name="Comma 4 3 7 2 3 2" xfId="16414"/>
    <cellStyle name="Comma 4 3 7 2 4" xfId="11085"/>
    <cellStyle name="Comma 4 3 7 3" xfId="1746"/>
    <cellStyle name="Comma 4 3 7 3 2" xfId="4420"/>
    <cellStyle name="Comma 4 3 7 3 2 2" xfId="19045"/>
    <cellStyle name="Comma 4 3 7 3 2 3" xfId="13743"/>
    <cellStyle name="Comma 4 3 7 3 3" xfId="8257"/>
    <cellStyle name="Comma 4 3 7 3 3 2" xfId="16415"/>
    <cellStyle name="Comma 4 3 7 3 4" xfId="11086"/>
    <cellStyle name="Comma 4 3 7 4" xfId="4418"/>
    <cellStyle name="Comma 4 3 7 4 2" xfId="19043"/>
    <cellStyle name="Comma 4 3 7 4 3" xfId="13741"/>
    <cellStyle name="Comma 4 3 7 5" xfId="8255"/>
    <cellStyle name="Comma 4 3 7 5 2" xfId="16413"/>
    <cellStyle name="Comma 4 3 7 6" xfId="11084"/>
    <cellStyle name="Comma 4 3 8" xfId="1747"/>
    <cellStyle name="Comma 4 3 8 2" xfId="1748"/>
    <cellStyle name="Comma 4 3 8 2 2" xfId="4422"/>
    <cellStyle name="Comma 4 3 8 2 2 2" xfId="19047"/>
    <cellStyle name="Comma 4 3 8 2 2 3" xfId="13745"/>
    <cellStyle name="Comma 4 3 8 2 3" xfId="8259"/>
    <cellStyle name="Comma 4 3 8 2 3 2" xfId="16417"/>
    <cellStyle name="Comma 4 3 8 2 4" xfId="11088"/>
    <cellStyle name="Comma 4 3 8 3" xfId="4421"/>
    <cellStyle name="Comma 4 3 8 3 2" xfId="19046"/>
    <cellStyle name="Comma 4 3 8 3 3" xfId="13744"/>
    <cellStyle name="Comma 4 3 8 4" xfId="8258"/>
    <cellStyle name="Comma 4 3 8 4 2" xfId="16416"/>
    <cellStyle name="Comma 4 3 8 5" xfId="11087"/>
    <cellStyle name="Comma 4 3 9" xfId="1749"/>
    <cellStyle name="Comma 4 3 9 2" xfId="4423"/>
    <cellStyle name="Comma 4 3 9 2 2" xfId="19048"/>
    <cellStyle name="Comma 4 3 9 2 3" xfId="13746"/>
    <cellStyle name="Comma 4 3 9 3" xfId="8260"/>
    <cellStyle name="Comma 4 3 9 3 2" xfId="16418"/>
    <cellStyle name="Comma 4 3 9 4" xfId="11089"/>
    <cellStyle name="Comma 4 4" xfId="1750"/>
    <cellStyle name="Comma 4 4 10" xfId="1751"/>
    <cellStyle name="Comma 4 4 10 2" xfId="4425"/>
    <cellStyle name="Comma 4 4 10 2 2" xfId="19050"/>
    <cellStyle name="Comma 4 4 10 2 3" xfId="13748"/>
    <cellStyle name="Comma 4 4 10 3" xfId="8262"/>
    <cellStyle name="Comma 4 4 10 3 2" xfId="16420"/>
    <cellStyle name="Comma 4 4 10 4" xfId="11091"/>
    <cellStyle name="Comma 4 4 11" xfId="4424"/>
    <cellStyle name="Comma 4 4 11 2" xfId="19049"/>
    <cellStyle name="Comma 4 4 11 3" xfId="13747"/>
    <cellStyle name="Comma 4 4 12" xfId="8261"/>
    <cellStyle name="Comma 4 4 12 2" xfId="16419"/>
    <cellStyle name="Comma 4 4 13" xfId="11090"/>
    <cellStyle name="Comma 4 4 2" xfId="1752"/>
    <cellStyle name="Comma 4 4 2 10" xfId="4426"/>
    <cellStyle name="Comma 4 4 2 10 2" xfId="19051"/>
    <cellStyle name="Comma 4 4 2 10 3" xfId="13749"/>
    <cellStyle name="Comma 4 4 2 11" xfId="8263"/>
    <cellStyle name="Comma 4 4 2 11 2" xfId="16421"/>
    <cellStyle name="Comma 4 4 2 12" xfId="11092"/>
    <cellStyle name="Comma 4 4 2 2" xfId="1753"/>
    <cellStyle name="Comma 4 4 2 2 2" xfId="1754"/>
    <cellStyle name="Comma 4 4 2 2 2 2" xfId="1755"/>
    <cellStyle name="Comma 4 4 2 2 2 2 2" xfId="4429"/>
    <cellStyle name="Comma 4 4 2 2 2 2 2 2" xfId="19054"/>
    <cellStyle name="Comma 4 4 2 2 2 2 2 3" xfId="13752"/>
    <cellStyle name="Comma 4 4 2 2 2 2 3" xfId="8266"/>
    <cellStyle name="Comma 4 4 2 2 2 2 3 2" xfId="16424"/>
    <cellStyle name="Comma 4 4 2 2 2 2 4" xfId="11095"/>
    <cellStyle name="Comma 4 4 2 2 2 3" xfId="4428"/>
    <cellStyle name="Comma 4 4 2 2 2 3 2" xfId="19053"/>
    <cellStyle name="Comma 4 4 2 2 2 3 3" xfId="13751"/>
    <cellStyle name="Comma 4 4 2 2 2 4" xfId="8265"/>
    <cellStyle name="Comma 4 4 2 2 2 4 2" xfId="16423"/>
    <cellStyle name="Comma 4 4 2 2 2 5" xfId="11094"/>
    <cellStyle name="Comma 4 4 2 2 3" xfId="1756"/>
    <cellStyle name="Comma 4 4 2 2 3 2" xfId="4430"/>
    <cellStyle name="Comma 4 4 2 2 3 2 2" xfId="19055"/>
    <cellStyle name="Comma 4 4 2 2 3 2 3" xfId="13753"/>
    <cellStyle name="Comma 4 4 2 2 3 3" xfId="8267"/>
    <cellStyle name="Comma 4 4 2 2 3 3 2" xfId="16425"/>
    <cellStyle name="Comma 4 4 2 2 3 4" xfId="11096"/>
    <cellStyle name="Comma 4 4 2 2 4" xfId="1757"/>
    <cellStyle name="Comma 4 4 2 2 4 2" xfId="4431"/>
    <cellStyle name="Comma 4 4 2 2 4 2 2" xfId="19056"/>
    <cellStyle name="Comma 4 4 2 2 4 2 3" xfId="13754"/>
    <cellStyle name="Comma 4 4 2 2 4 3" xfId="8268"/>
    <cellStyle name="Comma 4 4 2 2 4 3 2" xfId="16426"/>
    <cellStyle name="Comma 4 4 2 2 4 4" xfId="11097"/>
    <cellStyle name="Comma 4 4 2 2 5" xfId="4427"/>
    <cellStyle name="Comma 4 4 2 2 5 2" xfId="19052"/>
    <cellStyle name="Comma 4 4 2 2 5 3" xfId="13750"/>
    <cellStyle name="Comma 4 4 2 2 6" xfId="8264"/>
    <cellStyle name="Comma 4 4 2 2 6 2" xfId="16422"/>
    <cellStyle name="Comma 4 4 2 2 7" xfId="11093"/>
    <cellStyle name="Comma 4 4 2 3" xfId="1758"/>
    <cellStyle name="Comma 4 4 2 3 2" xfId="1759"/>
    <cellStyle name="Comma 4 4 2 3 2 2" xfId="1760"/>
    <cellStyle name="Comma 4 4 2 3 2 2 2" xfId="4434"/>
    <cellStyle name="Comma 4 4 2 3 2 2 2 2" xfId="19059"/>
    <cellStyle name="Comma 4 4 2 3 2 2 2 3" xfId="13757"/>
    <cellStyle name="Comma 4 4 2 3 2 2 3" xfId="8271"/>
    <cellStyle name="Comma 4 4 2 3 2 2 3 2" xfId="16429"/>
    <cellStyle name="Comma 4 4 2 3 2 2 4" xfId="11100"/>
    <cellStyle name="Comma 4 4 2 3 2 3" xfId="4433"/>
    <cellStyle name="Comma 4 4 2 3 2 3 2" xfId="19058"/>
    <cellStyle name="Comma 4 4 2 3 2 3 3" xfId="13756"/>
    <cellStyle name="Comma 4 4 2 3 2 4" xfId="8270"/>
    <cellStyle name="Comma 4 4 2 3 2 4 2" xfId="16428"/>
    <cellStyle name="Comma 4 4 2 3 2 5" xfId="11099"/>
    <cellStyle name="Comma 4 4 2 3 3" xfId="1761"/>
    <cellStyle name="Comma 4 4 2 3 3 2" xfId="4435"/>
    <cellStyle name="Comma 4 4 2 3 3 2 2" xfId="19060"/>
    <cellStyle name="Comma 4 4 2 3 3 2 3" xfId="13758"/>
    <cellStyle name="Comma 4 4 2 3 3 3" xfId="8272"/>
    <cellStyle name="Comma 4 4 2 3 3 3 2" xfId="16430"/>
    <cellStyle name="Comma 4 4 2 3 3 4" xfId="11101"/>
    <cellStyle name="Comma 4 4 2 3 4" xfId="1762"/>
    <cellStyle name="Comma 4 4 2 3 4 2" xfId="4436"/>
    <cellStyle name="Comma 4 4 2 3 4 2 2" xfId="19061"/>
    <cellStyle name="Comma 4 4 2 3 4 2 3" xfId="13759"/>
    <cellStyle name="Comma 4 4 2 3 4 3" xfId="8273"/>
    <cellStyle name="Comma 4 4 2 3 4 3 2" xfId="16431"/>
    <cellStyle name="Comma 4 4 2 3 4 4" xfId="11102"/>
    <cellStyle name="Comma 4 4 2 3 5" xfId="4432"/>
    <cellStyle name="Comma 4 4 2 3 5 2" xfId="19057"/>
    <cellStyle name="Comma 4 4 2 3 5 3" xfId="13755"/>
    <cellStyle name="Comma 4 4 2 3 6" xfId="8269"/>
    <cellStyle name="Comma 4 4 2 3 6 2" xfId="16427"/>
    <cellStyle name="Comma 4 4 2 3 7" xfId="11098"/>
    <cellStyle name="Comma 4 4 2 4" xfId="1763"/>
    <cellStyle name="Comma 4 4 2 4 2" xfId="1764"/>
    <cellStyle name="Comma 4 4 2 4 2 2" xfId="1765"/>
    <cellStyle name="Comma 4 4 2 4 2 2 2" xfId="4439"/>
    <cellStyle name="Comma 4 4 2 4 2 2 2 2" xfId="19064"/>
    <cellStyle name="Comma 4 4 2 4 2 2 2 3" xfId="13762"/>
    <cellStyle name="Comma 4 4 2 4 2 2 3" xfId="8276"/>
    <cellStyle name="Comma 4 4 2 4 2 2 3 2" xfId="16434"/>
    <cellStyle name="Comma 4 4 2 4 2 2 4" xfId="11105"/>
    <cellStyle name="Comma 4 4 2 4 2 3" xfId="4438"/>
    <cellStyle name="Comma 4 4 2 4 2 3 2" xfId="19063"/>
    <cellStyle name="Comma 4 4 2 4 2 3 3" xfId="13761"/>
    <cellStyle name="Comma 4 4 2 4 2 4" xfId="8275"/>
    <cellStyle name="Comma 4 4 2 4 2 4 2" xfId="16433"/>
    <cellStyle name="Comma 4 4 2 4 2 5" xfId="11104"/>
    <cellStyle name="Comma 4 4 2 4 3" xfId="1766"/>
    <cellStyle name="Comma 4 4 2 4 3 2" xfId="4440"/>
    <cellStyle name="Comma 4 4 2 4 3 2 2" xfId="19065"/>
    <cellStyle name="Comma 4 4 2 4 3 2 3" xfId="13763"/>
    <cellStyle name="Comma 4 4 2 4 3 3" xfId="8277"/>
    <cellStyle name="Comma 4 4 2 4 3 3 2" xfId="16435"/>
    <cellStyle name="Comma 4 4 2 4 3 4" xfId="11106"/>
    <cellStyle name="Comma 4 4 2 4 4" xfId="1767"/>
    <cellStyle name="Comma 4 4 2 4 4 2" xfId="4441"/>
    <cellStyle name="Comma 4 4 2 4 4 2 2" xfId="19066"/>
    <cellStyle name="Comma 4 4 2 4 4 2 3" xfId="13764"/>
    <cellStyle name="Comma 4 4 2 4 4 3" xfId="8278"/>
    <cellStyle name="Comma 4 4 2 4 4 3 2" xfId="16436"/>
    <cellStyle name="Comma 4 4 2 4 4 4" xfId="11107"/>
    <cellStyle name="Comma 4 4 2 4 5" xfId="4437"/>
    <cellStyle name="Comma 4 4 2 4 5 2" xfId="19062"/>
    <cellStyle name="Comma 4 4 2 4 5 3" xfId="13760"/>
    <cellStyle name="Comma 4 4 2 4 6" xfId="8274"/>
    <cellStyle name="Comma 4 4 2 4 6 2" xfId="16432"/>
    <cellStyle name="Comma 4 4 2 4 7" xfId="11103"/>
    <cellStyle name="Comma 4 4 2 5" xfId="1768"/>
    <cellStyle name="Comma 4 4 2 5 2" xfId="1769"/>
    <cellStyle name="Comma 4 4 2 5 2 2" xfId="1770"/>
    <cellStyle name="Comma 4 4 2 5 2 2 2" xfId="4444"/>
    <cellStyle name="Comma 4 4 2 5 2 2 2 2" xfId="19069"/>
    <cellStyle name="Comma 4 4 2 5 2 2 2 3" xfId="13767"/>
    <cellStyle name="Comma 4 4 2 5 2 2 3" xfId="8281"/>
    <cellStyle name="Comma 4 4 2 5 2 2 3 2" xfId="16439"/>
    <cellStyle name="Comma 4 4 2 5 2 2 4" xfId="11110"/>
    <cellStyle name="Comma 4 4 2 5 2 3" xfId="4443"/>
    <cellStyle name="Comma 4 4 2 5 2 3 2" xfId="19068"/>
    <cellStyle name="Comma 4 4 2 5 2 3 3" xfId="13766"/>
    <cellStyle name="Comma 4 4 2 5 2 4" xfId="8280"/>
    <cellStyle name="Comma 4 4 2 5 2 4 2" xfId="16438"/>
    <cellStyle name="Comma 4 4 2 5 2 5" xfId="11109"/>
    <cellStyle name="Comma 4 4 2 5 3" xfId="1771"/>
    <cellStyle name="Comma 4 4 2 5 3 2" xfId="4445"/>
    <cellStyle name="Comma 4 4 2 5 3 2 2" xfId="19070"/>
    <cellStyle name="Comma 4 4 2 5 3 2 3" xfId="13768"/>
    <cellStyle name="Comma 4 4 2 5 3 3" xfId="8282"/>
    <cellStyle name="Comma 4 4 2 5 3 3 2" xfId="16440"/>
    <cellStyle name="Comma 4 4 2 5 3 4" xfId="11111"/>
    <cellStyle name="Comma 4 4 2 5 4" xfId="1772"/>
    <cellStyle name="Comma 4 4 2 5 4 2" xfId="4446"/>
    <cellStyle name="Comma 4 4 2 5 4 2 2" xfId="19071"/>
    <cellStyle name="Comma 4 4 2 5 4 2 3" xfId="13769"/>
    <cellStyle name="Comma 4 4 2 5 4 3" xfId="8283"/>
    <cellStyle name="Comma 4 4 2 5 4 3 2" xfId="16441"/>
    <cellStyle name="Comma 4 4 2 5 4 4" xfId="11112"/>
    <cellStyle name="Comma 4 4 2 5 5" xfId="4442"/>
    <cellStyle name="Comma 4 4 2 5 5 2" xfId="19067"/>
    <cellStyle name="Comma 4 4 2 5 5 3" xfId="13765"/>
    <cellStyle name="Comma 4 4 2 5 6" xfId="8279"/>
    <cellStyle name="Comma 4 4 2 5 6 2" xfId="16437"/>
    <cellStyle name="Comma 4 4 2 5 7" xfId="11108"/>
    <cellStyle name="Comma 4 4 2 6" xfId="1773"/>
    <cellStyle name="Comma 4 4 2 6 2" xfId="1774"/>
    <cellStyle name="Comma 4 4 2 6 2 2" xfId="4448"/>
    <cellStyle name="Comma 4 4 2 6 2 2 2" xfId="19073"/>
    <cellStyle name="Comma 4 4 2 6 2 2 3" xfId="13771"/>
    <cellStyle name="Comma 4 4 2 6 2 3" xfId="8285"/>
    <cellStyle name="Comma 4 4 2 6 2 3 2" xfId="16443"/>
    <cellStyle name="Comma 4 4 2 6 2 4" xfId="11114"/>
    <cellStyle name="Comma 4 4 2 6 3" xfId="1775"/>
    <cellStyle name="Comma 4 4 2 6 3 2" xfId="4449"/>
    <cellStyle name="Comma 4 4 2 6 3 2 2" xfId="19074"/>
    <cellStyle name="Comma 4 4 2 6 3 2 3" xfId="13772"/>
    <cellStyle name="Comma 4 4 2 6 3 3" xfId="8286"/>
    <cellStyle name="Comma 4 4 2 6 3 3 2" xfId="16444"/>
    <cellStyle name="Comma 4 4 2 6 3 4" xfId="11115"/>
    <cellStyle name="Comma 4 4 2 6 4" xfId="4447"/>
    <cellStyle name="Comma 4 4 2 6 4 2" xfId="19072"/>
    <cellStyle name="Comma 4 4 2 6 4 3" xfId="13770"/>
    <cellStyle name="Comma 4 4 2 6 5" xfId="8284"/>
    <cellStyle name="Comma 4 4 2 6 5 2" xfId="16442"/>
    <cellStyle name="Comma 4 4 2 6 6" xfId="11113"/>
    <cellStyle name="Comma 4 4 2 7" xfId="1776"/>
    <cellStyle name="Comma 4 4 2 7 2" xfId="1777"/>
    <cellStyle name="Comma 4 4 2 7 2 2" xfId="4451"/>
    <cellStyle name="Comma 4 4 2 7 2 2 2" xfId="19076"/>
    <cellStyle name="Comma 4 4 2 7 2 2 3" xfId="13774"/>
    <cellStyle name="Comma 4 4 2 7 2 3" xfId="8288"/>
    <cellStyle name="Comma 4 4 2 7 2 3 2" xfId="16446"/>
    <cellStyle name="Comma 4 4 2 7 2 4" xfId="11117"/>
    <cellStyle name="Comma 4 4 2 7 3" xfId="4450"/>
    <cellStyle name="Comma 4 4 2 7 3 2" xfId="19075"/>
    <cellStyle name="Comma 4 4 2 7 3 3" xfId="13773"/>
    <cellStyle name="Comma 4 4 2 7 4" xfId="8287"/>
    <cellStyle name="Comma 4 4 2 7 4 2" xfId="16445"/>
    <cellStyle name="Comma 4 4 2 7 5" xfId="11116"/>
    <cellStyle name="Comma 4 4 2 8" xfId="1778"/>
    <cellStyle name="Comma 4 4 2 8 2" xfId="4452"/>
    <cellStyle name="Comma 4 4 2 8 2 2" xfId="19077"/>
    <cellStyle name="Comma 4 4 2 8 2 3" xfId="13775"/>
    <cellStyle name="Comma 4 4 2 8 3" xfId="8289"/>
    <cellStyle name="Comma 4 4 2 8 3 2" xfId="16447"/>
    <cellStyle name="Comma 4 4 2 8 4" xfId="11118"/>
    <cellStyle name="Comma 4 4 2 9" xfId="1779"/>
    <cellStyle name="Comma 4 4 2 9 2" xfId="4453"/>
    <cellStyle name="Comma 4 4 2 9 2 2" xfId="19078"/>
    <cellStyle name="Comma 4 4 2 9 2 3" xfId="13776"/>
    <cellStyle name="Comma 4 4 2 9 3" xfId="8290"/>
    <cellStyle name="Comma 4 4 2 9 3 2" xfId="16448"/>
    <cellStyle name="Comma 4 4 2 9 4" xfId="11119"/>
    <cellStyle name="Comma 4 4 3" xfId="1780"/>
    <cellStyle name="Comma 4 4 3 2" xfId="1781"/>
    <cellStyle name="Comma 4 4 3 2 2" xfId="1782"/>
    <cellStyle name="Comma 4 4 3 2 2 2" xfId="4456"/>
    <cellStyle name="Comma 4 4 3 2 2 2 2" xfId="19081"/>
    <cellStyle name="Comma 4 4 3 2 2 2 3" xfId="13779"/>
    <cellStyle name="Comma 4 4 3 2 2 3" xfId="8293"/>
    <cellStyle name="Comma 4 4 3 2 2 3 2" xfId="16451"/>
    <cellStyle name="Comma 4 4 3 2 2 4" xfId="11122"/>
    <cellStyle name="Comma 4 4 3 2 3" xfId="4455"/>
    <cellStyle name="Comma 4 4 3 2 3 2" xfId="19080"/>
    <cellStyle name="Comma 4 4 3 2 3 3" xfId="13778"/>
    <cellStyle name="Comma 4 4 3 2 4" xfId="8292"/>
    <cellStyle name="Comma 4 4 3 2 4 2" xfId="16450"/>
    <cellStyle name="Comma 4 4 3 2 5" xfId="11121"/>
    <cellStyle name="Comma 4 4 3 3" xfId="1783"/>
    <cellStyle name="Comma 4 4 3 3 2" xfId="4457"/>
    <cellStyle name="Comma 4 4 3 3 2 2" xfId="19082"/>
    <cellStyle name="Comma 4 4 3 3 2 3" xfId="13780"/>
    <cellStyle name="Comma 4 4 3 3 3" xfId="8294"/>
    <cellStyle name="Comma 4 4 3 3 3 2" xfId="16452"/>
    <cellStyle name="Comma 4 4 3 3 4" xfId="11123"/>
    <cellStyle name="Comma 4 4 3 4" xfId="1784"/>
    <cellStyle name="Comma 4 4 3 4 2" xfId="4458"/>
    <cellStyle name="Comma 4 4 3 4 2 2" xfId="19083"/>
    <cellStyle name="Comma 4 4 3 4 2 3" xfId="13781"/>
    <cellStyle name="Comma 4 4 3 4 3" xfId="8295"/>
    <cellStyle name="Comma 4 4 3 4 3 2" xfId="16453"/>
    <cellStyle name="Comma 4 4 3 4 4" xfId="11124"/>
    <cellStyle name="Comma 4 4 3 5" xfId="4454"/>
    <cellStyle name="Comma 4 4 3 5 2" xfId="19079"/>
    <cellStyle name="Comma 4 4 3 5 3" xfId="13777"/>
    <cellStyle name="Comma 4 4 3 6" xfId="8291"/>
    <cellStyle name="Comma 4 4 3 6 2" xfId="16449"/>
    <cellStyle name="Comma 4 4 3 7" xfId="11120"/>
    <cellStyle name="Comma 4 4 4" xfId="1785"/>
    <cellStyle name="Comma 4 4 4 2" xfId="1786"/>
    <cellStyle name="Comma 4 4 4 2 2" xfId="1787"/>
    <cellStyle name="Comma 4 4 4 2 2 2" xfId="4461"/>
    <cellStyle name="Comma 4 4 4 2 2 2 2" xfId="19086"/>
    <cellStyle name="Comma 4 4 4 2 2 2 3" xfId="13784"/>
    <cellStyle name="Comma 4 4 4 2 2 3" xfId="8298"/>
    <cellStyle name="Comma 4 4 4 2 2 3 2" xfId="16456"/>
    <cellStyle name="Comma 4 4 4 2 2 4" xfId="11127"/>
    <cellStyle name="Comma 4 4 4 2 3" xfId="4460"/>
    <cellStyle name="Comma 4 4 4 2 3 2" xfId="19085"/>
    <cellStyle name="Comma 4 4 4 2 3 3" xfId="13783"/>
    <cellStyle name="Comma 4 4 4 2 4" xfId="8297"/>
    <cellStyle name="Comma 4 4 4 2 4 2" xfId="16455"/>
    <cellStyle name="Comma 4 4 4 2 5" xfId="11126"/>
    <cellStyle name="Comma 4 4 4 3" xfId="1788"/>
    <cellStyle name="Comma 4 4 4 3 2" xfId="4462"/>
    <cellStyle name="Comma 4 4 4 3 2 2" xfId="19087"/>
    <cellStyle name="Comma 4 4 4 3 2 3" xfId="13785"/>
    <cellStyle name="Comma 4 4 4 3 3" xfId="8299"/>
    <cellStyle name="Comma 4 4 4 3 3 2" xfId="16457"/>
    <cellStyle name="Comma 4 4 4 3 4" xfId="11128"/>
    <cellStyle name="Comma 4 4 4 4" xfId="1789"/>
    <cellStyle name="Comma 4 4 4 4 2" xfId="4463"/>
    <cellStyle name="Comma 4 4 4 4 2 2" xfId="19088"/>
    <cellStyle name="Comma 4 4 4 4 2 3" xfId="13786"/>
    <cellStyle name="Comma 4 4 4 4 3" xfId="8300"/>
    <cellStyle name="Comma 4 4 4 4 3 2" xfId="16458"/>
    <cellStyle name="Comma 4 4 4 4 4" xfId="11129"/>
    <cellStyle name="Comma 4 4 4 5" xfId="4459"/>
    <cellStyle name="Comma 4 4 4 5 2" xfId="19084"/>
    <cellStyle name="Comma 4 4 4 5 3" xfId="13782"/>
    <cellStyle name="Comma 4 4 4 6" xfId="8296"/>
    <cellStyle name="Comma 4 4 4 6 2" xfId="16454"/>
    <cellStyle name="Comma 4 4 4 7" xfId="11125"/>
    <cellStyle name="Comma 4 4 5" xfId="1790"/>
    <cellStyle name="Comma 4 4 5 2" xfId="1791"/>
    <cellStyle name="Comma 4 4 5 2 2" xfId="1792"/>
    <cellStyle name="Comma 4 4 5 2 2 2" xfId="4466"/>
    <cellStyle name="Comma 4 4 5 2 2 2 2" xfId="19091"/>
    <cellStyle name="Comma 4 4 5 2 2 2 3" xfId="13789"/>
    <cellStyle name="Comma 4 4 5 2 2 3" xfId="8303"/>
    <cellStyle name="Comma 4 4 5 2 2 3 2" xfId="16461"/>
    <cellStyle name="Comma 4 4 5 2 2 4" xfId="11132"/>
    <cellStyle name="Comma 4 4 5 2 3" xfId="4465"/>
    <cellStyle name="Comma 4 4 5 2 3 2" xfId="19090"/>
    <cellStyle name="Comma 4 4 5 2 3 3" xfId="13788"/>
    <cellStyle name="Comma 4 4 5 2 4" xfId="8302"/>
    <cellStyle name="Comma 4 4 5 2 4 2" xfId="16460"/>
    <cellStyle name="Comma 4 4 5 2 5" xfId="11131"/>
    <cellStyle name="Comma 4 4 5 3" xfId="1793"/>
    <cellStyle name="Comma 4 4 5 3 2" xfId="4467"/>
    <cellStyle name="Comma 4 4 5 3 2 2" xfId="19092"/>
    <cellStyle name="Comma 4 4 5 3 2 3" xfId="13790"/>
    <cellStyle name="Comma 4 4 5 3 3" xfId="8304"/>
    <cellStyle name="Comma 4 4 5 3 3 2" xfId="16462"/>
    <cellStyle name="Comma 4 4 5 3 4" xfId="11133"/>
    <cellStyle name="Comma 4 4 5 4" xfId="1794"/>
    <cellStyle name="Comma 4 4 5 4 2" xfId="4468"/>
    <cellStyle name="Comma 4 4 5 4 2 2" xfId="19093"/>
    <cellStyle name="Comma 4 4 5 4 2 3" xfId="13791"/>
    <cellStyle name="Comma 4 4 5 4 3" xfId="8305"/>
    <cellStyle name="Comma 4 4 5 4 3 2" xfId="16463"/>
    <cellStyle name="Comma 4 4 5 4 4" xfId="11134"/>
    <cellStyle name="Comma 4 4 5 5" xfId="4464"/>
    <cellStyle name="Comma 4 4 5 5 2" xfId="19089"/>
    <cellStyle name="Comma 4 4 5 5 3" xfId="13787"/>
    <cellStyle name="Comma 4 4 5 6" xfId="8301"/>
    <cellStyle name="Comma 4 4 5 6 2" xfId="16459"/>
    <cellStyle name="Comma 4 4 5 7" xfId="11130"/>
    <cellStyle name="Comma 4 4 6" xfId="1795"/>
    <cellStyle name="Comma 4 4 6 2" xfId="1796"/>
    <cellStyle name="Comma 4 4 6 2 2" xfId="1797"/>
    <cellStyle name="Comma 4 4 6 2 2 2" xfId="4471"/>
    <cellStyle name="Comma 4 4 6 2 2 2 2" xfId="19096"/>
    <cellStyle name="Comma 4 4 6 2 2 2 3" xfId="13794"/>
    <cellStyle name="Comma 4 4 6 2 2 3" xfId="8308"/>
    <cellStyle name="Comma 4 4 6 2 2 3 2" xfId="16466"/>
    <cellStyle name="Comma 4 4 6 2 2 4" xfId="11137"/>
    <cellStyle name="Comma 4 4 6 2 3" xfId="4470"/>
    <cellStyle name="Comma 4 4 6 2 3 2" xfId="19095"/>
    <cellStyle name="Comma 4 4 6 2 3 3" xfId="13793"/>
    <cellStyle name="Comma 4 4 6 2 4" xfId="8307"/>
    <cellStyle name="Comma 4 4 6 2 4 2" xfId="16465"/>
    <cellStyle name="Comma 4 4 6 2 5" xfId="11136"/>
    <cellStyle name="Comma 4 4 6 3" xfId="1798"/>
    <cellStyle name="Comma 4 4 6 3 2" xfId="4472"/>
    <cellStyle name="Comma 4 4 6 3 2 2" xfId="19097"/>
    <cellStyle name="Comma 4 4 6 3 2 3" xfId="13795"/>
    <cellStyle name="Comma 4 4 6 3 3" xfId="8309"/>
    <cellStyle name="Comma 4 4 6 3 3 2" xfId="16467"/>
    <cellStyle name="Comma 4 4 6 3 4" xfId="11138"/>
    <cellStyle name="Comma 4 4 6 4" xfId="1799"/>
    <cellStyle name="Comma 4 4 6 4 2" xfId="4473"/>
    <cellStyle name="Comma 4 4 6 4 2 2" xfId="19098"/>
    <cellStyle name="Comma 4 4 6 4 2 3" xfId="13796"/>
    <cellStyle name="Comma 4 4 6 4 3" xfId="8310"/>
    <cellStyle name="Comma 4 4 6 4 3 2" xfId="16468"/>
    <cellStyle name="Comma 4 4 6 4 4" xfId="11139"/>
    <cellStyle name="Comma 4 4 6 5" xfId="4469"/>
    <cellStyle name="Comma 4 4 6 5 2" xfId="19094"/>
    <cellStyle name="Comma 4 4 6 5 3" xfId="13792"/>
    <cellStyle name="Comma 4 4 6 6" xfId="8306"/>
    <cellStyle name="Comma 4 4 6 6 2" xfId="16464"/>
    <cellStyle name="Comma 4 4 6 7" xfId="11135"/>
    <cellStyle name="Comma 4 4 7" xfId="1800"/>
    <cellStyle name="Comma 4 4 7 2" xfId="1801"/>
    <cellStyle name="Comma 4 4 7 2 2" xfId="4475"/>
    <cellStyle name="Comma 4 4 7 2 2 2" xfId="19100"/>
    <cellStyle name="Comma 4 4 7 2 2 3" xfId="13798"/>
    <cellStyle name="Comma 4 4 7 2 3" xfId="8312"/>
    <cellStyle name="Comma 4 4 7 2 3 2" xfId="16470"/>
    <cellStyle name="Comma 4 4 7 2 4" xfId="11141"/>
    <cellStyle name="Comma 4 4 7 3" xfId="1802"/>
    <cellStyle name="Comma 4 4 7 3 2" xfId="4476"/>
    <cellStyle name="Comma 4 4 7 3 2 2" xfId="19101"/>
    <cellStyle name="Comma 4 4 7 3 2 3" xfId="13799"/>
    <cellStyle name="Comma 4 4 7 3 3" xfId="8313"/>
    <cellStyle name="Comma 4 4 7 3 3 2" xfId="16471"/>
    <cellStyle name="Comma 4 4 7 3 4" xfId="11142"/>
    <cellStyle name="Comma 4 4 7 4" xfId="4474"/>
    <cellStyle name="Comma 4 4 7 4 2" xfId="19099"/>
    <cellStyle name="Comma 4 4 7 4 3" xfId="13797"/>
    <cellStyle name="Comma 4 4 7 5" xfId="8311"/>
    <cellStyle name="Comma 4 4 7 5 2" xfId="16469"/>
    <cellStyle name="Comma 4 4 7 6" xfId="11140"/>
    <cellStyle name="Comma 4 4 8" xfId="1803"/>
    <cellStyle name="Comma 4 4 8 2" xfId="1804"/>
    <cellStyle name="Comma 4 4 8 2 2" xfId="4478"/>
    <cellStyle name="Comma 4 4 8 2 2 2" xfId="19103"/>
    <cellStyle name="Comma 4 4 8 2 2 3" xfId="13801"/>
    <cellStyle name="Comma 4 4 8 2 3" xfId="8315"/>
    <cellStyle name="Comma 4 4 8 2 3 2" xfId="16473"/>
    <cellStyle name="Comma 4 4 8 2 4" xfId="11144"/>
    <cellStyle name="Comma 4 4 8 3" xfId="4477"/>
    <cellStyle name="Comma 4 4 8 3 2" xfId="19102"/>
    <cellStyle name="Comma 4 4 8 3 3" xfId="13800"/>
    <cellStyle name="Comma 4 4 8 4" xfId="8314"/>
    <cellStyle name="Comma 4 4 8 4 2" xfId="16472"/>
    <cellStyle name="Comma 4 4 8 5" xfId="11143"/>
    <cellStyle name="Comma 4 4 9" xfId="1805"/>
    <cellStyle name="Comma 4 4 9 2" xfId="4479"/>
    <cellStyle name="Comma 4 4 9 2 2" xfId="19104"/>
    <cellStyle name="Comma 4 4 9 2 3" xfId="13802"/>
    <cellStyle name="Comma 4 4 9 3" xfId="8316"/>
    <cellStyle name="Comma 4 4 9 3 2" xfId="16474"/>
    <cellStyle name="Comma 4 4 9 4" xfId="11145"/>
    <cellStyle name="Comma 4 5" xfId="1806"/>
    <cellStyle name="Comma 4 5 10" xfId="4480"/>
    <cellStyle name="Comma 4 5 10 2" xfId="19105"/>
    <cellStyle name="Comma 4 5 10 3" xfId="13803"/>
    <cellStyle name="Comma 4 5 11" xfId="8317"/>
    <cellStyle name="Comma 4 5 11 2" xfId="16475"/>
    <cellStyle name="Comma 4 5 12" xfId="11146"/>
    <cellStyle name="Comma 4 5 2" xfId="1807"/>
    <cellStyle name="Comma 4 5 2 2" xfId="1808"/>
    <cellStyle name="Comma 4 5 2 2 2" xfId="1809"/>
    <cellStyle name="Comma 4 5 2 2 2 2" xfId="4483"/>
    <cellStyle name="Comma 4 5 2 2 2 2 2" xfId="19108"/>
    <cellStyle name="Comma 4 5 2 2 2 2 3" xfId="13806"/>
    <cellStyle name="Comma 4 5 2 2 2 3" xfId="8320"/>
    <cellStyle name="Comma 4 5 2 2 2 3 2" xfId="16478"/>
    <cellStyle name="Comma 4 5 2 2 2 4" xfId="11149"/>
    <cellStyle name="Comma 4 5 2 2 3" xfId="4482"/>
    <cellStyle name="Comma 4 5 2 2 3 2" xfId="19107"/>
    <cellStyle name="Comma 4 5 2 2 3 3" xfId="13805"/>
    <cellStyle name="Comma 4 5 2 2 4" xfId="8319"/>
    <cellStyle name="Comma 4 5 2 2 4 2" xfId="16477"/>
    <cellStyle name="Comma 4 5 2 2 5" xfId="11148"/>
    <cellStyle name="Comma 4 5 2 3" xfId="1810"/>
    <cellStyle name="Comma 4 5 2 3 2" xfId="4484"/>
    <cellStyle name="Comma 4 5 2 3 2 2" xfId="19109"/>
    <cellStyle name="Comma 4 5 2 3 2 3" xfId="13807"/>
    <cellStyle name="Comma 4 5 2 3 3" xfId="8321"/>
    <cellStyle name="Comma 4 5 2 3 3 2" xfId="16479"/>
    <cellStyle name="Comma 4 5 2 3 4" xfId="11150"/>
    <cellStyle name="Comma 4 5 2 4" xfId="1811"/>
    <cellStyle name="Comma 4 5 2 4 2" xfId="4485"/>
    <cellStyle name="Comma 4 5 2 4 2 2" xfId="19110"/>
    <cellStyle name="Comma 4 5 2 4 2 3" xfId="13808"/>
    <cellStyle name="Comma 4 5 2 4 3" xfId="8322"/>
    <cellStyle name="Comma 4 5 2 4 3 2" xfId="16480"/>
    <cellStyle name="Comma 4 5 2 4 4" xfId="11151"/>
    <cellStyle name="Comma 4 5 2 5" xfId="4481"/>
    <cellStyle name="Comma 4 5 2 5 2" xfId="19106"/>
    <cellStyle name="Comma 4 5 2 5 3" xfId="13804"/>
    <cellStyle name="Comma 4 5 2 6" xfId="8318"/>
    <cellStyle name="Comma 4 5 2 6 2" xfId="16476"/>
    <cellStyle name="Comma 4 5 2 7" xfId="11147"/>
    <cellStyle name="Comma 4 5 3" xfId="1812"/>
    <cellStyle name="Comma 4 5 3 2" xfId="1813"/>
    <cellStyle name="Comma 4 5 3 2 2" xfId="1814"/>
    <cellStyle name="Comma 4 5 3 2 2 2" xfId="4488"/>
    <cellStyle name="Comma 4 5 3 2 2 2 2" xfId="19113"/>
    <cellStyle name="Comma 4 5 3 2 2 2 3" xfId="13811"/>
    <cellStyle name="Comma 4 5 3 2 2 3" xfId="8325"/>
    <cellStyle name="Comma 4 5 3 2 2 3 2" xfId="16483"/>
    <cellStyle name="Comma 4 5 3 2 2 4" xfId="11154"/>
    <cellStyle name="Comma 4 5 3 2 3" xfId="4487"/>
    <cellStyle name="Comma 4 5 3 2 3 2" xfId="19112"/>
    <cellStyle name="Comma 4 5 3 2 3 3" xfId="13810"/>
    <cellStyle name="Comma 4 5 3 2 4" xfId="8324"/>
    <cellStyle name="Comma 4 5 3 2 4 2" xfId="16482"/>
    <cellStyle name="Comma 4 5 3 2 5" xfId="11153"/>
    <cellStyle name="Comma 4 5 3 3" xfId="1815"/>
    <cellStyle name="Comma 4 5 3 3 2" xfId="4489"/>
    <cellStyle name="Comma 4 5 3 3 2 2" xfId="19114"/>
    <cellStyle name="Comma 4 5 3 3 2 3" xfId="13812"/>
    <cellStyle name="Comma 4 5 3 3 3" xfId="8326"/>
    <cellStyle name="Comma 4 5 3 3 3 2" xfId="16484"/>
    <cellStyle name="Comma 4 5 3 3 4" xfId="11155"/>
    <cellStyle name="Comma 4 5 3 4" xfId="1816"/>
    <cellStyle name="Comma 4 5 3 4 2" xfId="4490"/>
    <cellStyle name="Comma 4 5 3 4 2 2" xfId="19115"/>
    <cellStyle name="Comma 4 5 3 4 2 3" xfId="13813"/>
    <cellStyle name="Comma 4 5 3 4 3" xfId="8327"/>
    <cellStyle name="Comma 4 5 3 4 3 2" xfId="16485"/>
    <cellStyle name="Comma 4 5 3 4 4" xfId="11156"/>
    <cellStyle name="Comma 4 5 3 5" xfId="4486"/>
    <cellStyle name="Comma 4 5 3 5 2" xfId="19111"/>
    <cellStyle name="Comma 4 5 3 5 3" xfId="13809"/>
    <cellStyle name="Comma 4 5 3 6" xfId="8323"/>
    <cellStyle name="Comma 4 5 3 6 2" xfId="16481"/>
    <cellStyle name="Comma 4 5 3 7" xfId="11152"/>
    <cellStyle name="Comma 4 5 4" xfId="1817"/>
    <cellStyle name="Comma 4 5 4 2" xfId="1818"/>
    <cellStyle name="Comma 4 5 4 2 2" xfId="1819"/>
    <cellStyle name="Comma 4 5 4 2 2 2" xfId="4493"/>
    <cellStyle name="Comma 4 5 4 2 2 2 2" xfId="19118"/>
    <cellStyle name="Comma 4 5 4 2 2 2 3" xfId="13816"/>
    <cellStyle name="Comma 4 5 4 2 2 3" xfId="8330"/>
    <cellStyle name="Comma 4 5 4 2 2 3 2" xfId="16488"/>
    <cellStyle name="Comma 4 5 4 2 2 4" xfId="11159"/>
    <cellStyle name="Comma 4 5 4 2 3" xfId="4492"/>
    <cellStyle name="Comma 4 5 4 2 3 2" xfId="19117"/>
    <cellStyle name="Comma 4 5 4 2 3 3" xfId="13815"/>
    <cellStyle name="Comma 4 5 4 2 4" xfId="8329"/>
    <cellStyle name="Comma 4 5 4 2 4 2" xfId="16487"/>
    <cellStyle name="Comma 4 5 4 2 5" xfId="11158"/>
    <cellStyle name="Comma 4 5 4 3" xfId="1820"/>
    <cellStyle name="Comma 4 5 4 3 2" xfId="4494"/>
    <cellStyle name="Comma 4 5 4 3 2 2" xfId="19119"/>
    <cellStyle name="Comma 4 5 4 3 2 3" xfId="13817"/>
    <cellStyle name="Comma 4 5 4 3 3" xfId="8331"/>
    <cellStyle name="Comma 4 5 4 3 3 2" xfId="16489"/>
    <cellStyle name="Comma 4 5 4 3 4" xfId="11160"/>
    <cellStyle name="Comma 4 5 4 4" xfId="1821"/>
    <cellStyle name="Comma 4 5 4 4 2" xfId="4495"/>
    <cellStyle name="Comma 4 5 4 4 2 2" xfId="19120"/>
    <cellStyle name="Comma 4 5 4 4 2 3" xfId="13818"/>
    <cellStyle name="Comma 4 5 4 4 3" xfId="8332"/>
    <cellStyle name="Comma 4 5 4 4 3 2" xfId="16490"/>
    <cellStyle name="Comma 4 5 4 4 4" xfId="11161"/>
    <cellStyle name="Comma 4 5 4 5" xfId="4491"/>
    <cellStyle name="Comma 4 5 4 5 2" xfId="19116"/>
    <cellStyle name="Comma 4 5 4 5 3" xfId="13814"/>
    <cellStyle name="Comma 4 5 4 6" xfId="8328"/>
    <cellStyle name="Comma 4 5 4 6 2" xfId="16486"/>
    <cellStyle name="Comma 4 5 4 7" xfId="11157"/>
    <cellStyle name="Comma 4 5 5" xfId="1822"/>
    <cellStyle name="Comma 4 5 5 2" xfId="1823"/>
    <cellStyle name="Comma 4 5 5 2 2" xfId="1824"/>
    <cellStyle name="Comma 4 5 5 2 2 2" xfId="4498"/>
    <cellStyle name="Comma 4 5 5 2 2 2 2" xfId="19123"/>
    <cellStyle name="Comma 4 5 5 2 2 2 3" xfId="13821"/>
    <cellStyle name="Comma 4 5 5 2 2 3" xfId="8335"/>
    <cellStyle name="Comma 4 5 5 2 2 3 2" xfId="16493"/>
    <cellStyle name="Comma 4 5 5 2 2 4" xfId="11164"/>
    <cellStyle name="Comma 4 5 5 2 3" xfId="4497"/>
    <cellStyle name="Comma 4 5 5 2 3 2" xfId="19122"/>
    <cellStyle name="Comma 4 5 5 2 3 3" xfId="13820"/>
    <cellStyle name="Comma 4 5 5 2 4" xfId="8334"/>
    <cellStyle name="Comma 4 5 5 2 4 2" xfId="16492"/>
    <cellStyle name="Comma 4 5 5 2 5" xfId="11163"/>
    <cellStyle name="Comma 4 5 5 3" xfId="1825"/>
    <cellStyle name="Comma 4 5 5 3 2" xfId="4499"/>
    <cellStyle name="Comma 4 5 5 3 2 2" xfId="19124"/>
    <cellStyle name="Comma 4 5 5 3 2 3" xfId="13822"/>
    <cellStyle name="Comma 4 5 5 3 3" xfId="8336"/>
    <cellStyle name="Comma 4 5 5 3 3 2" xfId="16494"/>
    <cellStyle name="Comma 4 5 5 3 4" xfId="11165"/>
    <cellStyle name="Comma 4 5 5 4" xfId="1826"/>
    <cellStyle name="Comma 4 5 5 4 2" xfId="4500"/>
    <cellStyle name="Comma 4 5 5 4 2 2" xfId="19125"/>
    <cellStyle name="Comma 4 5 5 4 2 3" xfId="13823"/>
    <cellStyle name="Comma 4 5 5 4 3" xfId="8337"/>
    <cellStyle name="Comma 4 5 5 4 3 2" xfId="16495"/>
    <cellStyle name="Comma 4 5 5 4 4" xfId="11166"/>
    <cellStyle name="Comma 4 5 5 5" xfId="4496"/>
    <cellStyle name="Comma 4 5 5 5 2" xfId="19121"/>
    <cellStyle name="Comma 4 5 5 5 3" xfId="13819"/>
    <cellStyle name="Comma 4 5 5 6" xfId="8333"/>
    <cellStyle name="Comma 4 5 5 6 2" xfId="16491"/>
    <cellStyle name="Comma 4 5 5 7" xfId="11162"/>
    <cellStyle name="Comma 4 5 6" xfId="1827"/>
    <cellStyle name="Comma 4 5 6 2" xfId="1828"/>
    <cellStyle name="Comma 4 5 6 2 2" xfId="4502"/>
    <cellStyle name="Comma 4 5 6 2 2 2" xfId="19127"/>
    <cellStyle name="Comma 4 5 6 2 2 3" xfId="13825"/>
    <cellStyle name="Comma 4 5 6 2 3" xfId="8339"/>
    <cellStyle name="Comma 4 5 6 2 3 2" xfId="16497"/>
    <cellStyle name="Comma 4 5 6 2 4" xfId="11168"/>
    <cellStyle name="Comma 4 5 6 3" xfId="1829"/>
    <cellStyle name="Comma 4 5 6 3 2" xfId="4503"/>
    <cellStyle name="Comma 4 5 6 3 2 2" xfId="19128"/>
    <cellStyle name="Comma 4 5 6 3 2 3" xfId="13826"/>
    <cellStyle name="Comma 4 5 6 3 3" xfId="8340"/>
    <cellStyle name="Comma 4 5 6 3 3 2" xfId="16498"/>
    <cellStyle name="Comma 4 5 6 3 4" xfId="11169"/>
    <cellStyle name="Comma 4 5 6 4" xfId="4501"/>
    <cellStyle name="Comma 4 5 6 4 2" xfId="19126"/>
    <cellStyle name="Comma 4 5 6 4 3" xfId="13824"/>
    <cellStyle name="Comma 4 5 6 5" xfId="8338"/>
    <cellStyle name="Comma 4 5 6 5 2" xfId="16496"/>
    <cellStyle name="Comma 4 5 6 6" xfId="11167"/>
    <cellStyle name="Comma 4 5 7" xfId="1830"/>
    <cellStyle name="Comma 4 5 7 2" xfId="1831"/>
    <cellStyle name="Comma 4 5 7 2 2" xfId="4505"/>
    <cellStyle name="Comma 4 5 7 2 2 2" xfId="19130"/>
    <cellStyle name="Comma 4 5 7 2 2 3" xfId="13828"/>
    <cellStyle name="Comma 4 5 7 2 3" xfId="8342"/>
    <cellStyle name="Comma 4 5 7 2 3 2" xfId="16500"/>
    <cellStyle name="Comma 4 5 7 2 4" xfId="11171"/>
    <cellStyle name="Comma 4 5 7 3" xfId="4504"/>
    <cellStyle name="Comma 4 5 7 3 2" xfId="19129"/>
    <cellStyle name="Comma 4 5 7 3 3" xfId="13827"/>
    <cellStyle name="Comma 4 5 7 4" xfId="8341"/>
    <cellStyle name="Comma 4 5 7 4 2" xfId="16499"/>
    <cellStyle name="Comma 4 5 7 5" xfId="11170"/>
    <cellStyle name="Comma 4 5 8" xfId="1832"/>
    <cellStyle name="Comma 4 5 8 2" xfId="4506"/>
    <cellStyle name="Comma 4 5 8 2 2" xfId="19131"/>
    <cellStyle name="Comma 4 5 8 2 3" xfId="13829"/>
    <cellStyle name="Comma 4 5 8 3" xfId="8343"/>
    <cellStyle name="Comma 4 5 8 3 2" xfId="16501"/>
    <cellStyle name="Comma 4 5 8 4" xfId="11172"/>
    <cellStyle name="Comma 4 5 9" xfId="1833"/>
    <cellStyle name="Comma 4 5 9 2" xfId="4507"/>
    <cellStyle name="Comma 4 5 9 2 2" xfId="19132"/>
    <cellStyle name="Comma 4 5 9 2 3" xfId="13830"/>
    <cellStyle name="Comma 4 5 9 3" xfId="8344"/>
    <cellStyle name="Comma 4 5 9 3 2" xfId="16502"/>
    <cellStyle name="Comma 4 5 9 4" xfId="11173"/>
    <cellStyle name="Comma 4 6" xfId="1834"/>
    <cellStyle name="Comma 4 6 2" xfId="1835"/>
    <cellStyle name="Comma 4 6 2 2" xfId="1836"/>
    <cellStyle name="Comma 4 6 2 2 2" xfId="4510"/>
    <cellStyle name="Comma 4 6 2 2 2 2" xfId="19135"/>
    <cellStyle name="Comma 4 6 2 2 2 3" xfId="13833"/>
    <cellStyle name="Comma 4 6 2 2 3" xfId="8347"/>
    <cellStyle name="Comma 4 6 2 2 3 2" xfId="16505"/>
    <cellStyle name="Comma 4 6 2 2 4" xfId="11176"/>
    <cellStyle name="Comma 4 6 2 3" xfId="4509"/>
    <cellStyle name="Comma 4 6 2 3 2" xfId="19134"/>
    <cellStyle name="Comma 4 6 2 3 3" xfId="13832"/>
    <cellStyle name="Comma 4 6 2 4" xfId="8346"/>
    <cellStyle name="Comma 4 6 2 4 2" xfId="16504"/>
    <cellStyle name="Comma 4 6 2 5" xfId="11175"/>
    <cellStyle name="Comma 4 6 3" xfId="1837"/>
    <cellStyle name="Comma 4 6 3 2" xfId="4511"/>
    <cellStyle name="Comma 4 6 3 2 2" xfId="19136"/>
    <cellStyle name="Comma 4 6 3 2 3" xfId="13834"/>
    <cellStyle name="Comma 4 6 3 3" xfId="8348"/>
    <cellStyle name="Comma 4 6 3 3 2" xfId="16506"/>
    <cellStyle name="Comma 4 6 3 4" xfId="11177"/>
    <cellStyle name="Comma 4 6 4" xfId="1838"/>
    <cellStyle name="Comma 4 6 4 2" xfId="4512"/>
    <cellStyle name="Comma 4 6 4 2 2" xfId="19137"/>
    <cellStyle name="Comma 4 6 4 2 3" xfId="13835"/>
    <cellStyle name="Comma 4 6 4 3" xfId="8349"/>
    <cellStyle name="Comma 4 6 4 3 2" xfId="16507"/>
    <cellStyle name="Comma 4 6 4 4" xfId="11178"/>
    <cellStyle name="Comma 4 6 5" xfId="4508"/>
    <cellStyle name="Comma 4 6 5 2" xfId="19133"/>
    <cellStyle name="Comma 4 6 5 3" xfId="13831"/>
    <cellStyle name="Comma 4 6 6" xfId="8345"/>
    <cellStyle name="Comma 4 6 6 2" xfId="16503"/>
    <cellStyle name="Comma 4 6 7" xfId="11174"/>
    <cellStyle name="Comma 4 7" xfId="1839"/>
    <cellStyle name="Comma 4 7 2" xfId="1840"/>
    <cellStyle name="Comma 4 7 2 2" xfId="1841"/>
    <cellStyle name="Comma 4 7 2 2 2" xfId="4515"/>
    <cellStyle name="Comma 4 7 2 2 2 2" xfId="19140"/>
    <cellStyle name="Comma 4 7 2 2 2 3" xfId="13838"/>
    <cellStyle name="Comma 4 7 2 2 3" xfId="8352"/>
    <cellStyle name="Comma 4 7 2 2 3 2" xfId="16510"/>
    <cellStyle name="Comma 4 7 2 2 4" xfId="11181"/>
    <cellStyle name="Comma 4 7 2 3" xfId="4514"/>
    <cellStyle name="Comma 4 7 2 3 2" xfId="19139"/>
    <cellStyle name="Comma 4 7 2 3 3" xfId="13837"/>
    <cellStyle name="Comma 4 7 2 4" xfId="8351"/>
    <cellStyle name="Comma 4 7 2 4 2" xfId="16509"/>
    <cellStyle name="Comma 4 7 2 5" xfId="11180"/>
    <cellStyle name="Comma 4 7 3" xfId="1842"/>
    <cellStyle name="Comma 4 7 3 2" xfId="4516"/>
    <cellStyle name="Comma 4 7 3 2 2" xfId="19141"/>
    <cellStyle name="Comma 4 7 3 2 3" xfId="13839"/>
    <cellStyle name="Comma 4 7 3 3" xfId="8353"/>
    <cellStyle name="Comma 4 7 3 3 2" xfId="16511"/>
    <cellStyle name="Comma 4 7 3 4" xfId="11182"/>
    <cellStyle name="Comma 4 7 4" xfId="1843"/>
    <cellStyle name="Comma 4 7 4 2" xfId="4517"/>
    <cellStyle name="Comma 4 7 4 2 2" xfId="19142"/>
    <cellStyle name="Comma 4 7 4 2 3" xfId="13840"/>
    <cellStyle name="Comma 4 7 4 3" xfId="8354"/>
    <cellStyle name="Comma 4 7 4 3 2" xfId="16512"/>
    <cellStyle name="Comma 4 7 4 4" xfId="11183"/>
    <cellStyle name="Comma 4 7 5" xfId="4513"/>
    <cellStyle name="Comma 4 7 5 2" xfId="19138"/>
    <cellStyle name="Comma 4 7 5 3" xfId="13836"/>
    <cellStyle name="Comma 4 7 6" xfId="8350"/>
    <cellStyle name="Comma 4 7 6 2" xfId="16508"/>
    <cellStyle name="Comma 4 7 7" xfId="11179"/>
    <cellStyle name="Comma 4 8" xfId="1844"/>
    <cellStyle name="Comma 4 8 2" xfId="1845"/>
    <cellStyle name="Comma 4 8 2 2" xfId="1846"/>
    <cellStyle name="Comma 4 8 2 2 2" xfId="4520"/>
    <cellStyle name="Comma 4 8 2 2 2 2" xfId="19145"/>
    <cellStyle name="Comma 4 8 2 2 2 3" xfId="13843"/>
    <cellStyle name="Comma 4 8 2 2 3" xfId="8357"/>
    <cellStyle name="Comma 4 8 2 2 3 2" xfId="16515"/>
    <cellStyle name="Comma 4 8 2 2 4" xfId="11186"/>
    <cellStyle name="Comma 4 8 2 3" xfId="4519"/>
    <cellStyle name="Comma 4 8 2 3 2" xfId="19144"/>
    <cellStyle name="Comma 4 8 2 3 3" xfId="13842"/>
    <cellStyle name="Comma 4 8 2 4" xfId="8356"/>
    <cellStyle name="Comma 4 8 2 4 2" xfId="16514"/>
    <cellStyle name="Comma 4 8 2 5" xfId="11185"/>
    <cellStyle name="Comma 4 8 3" xfId="1847"/>
    <cellStyle name="Comma 4 8 3 2" xfId="4521"/>
    <cellStyle name="Comma 4 8 3 2 2" xfId="19146"/>
    <cellStyle name="Comma 4 8 3 2 3" xfId="13844"/>
    <cellStyle name="Comma 4 8 3 3" xfId="8358"/>
    <cellStyle name="Comma 4 8 3 3 2" xfId="16516"/>
    <cellStyle name="Comma 4 8 3 4" xfId="11187"/>
    <cellStyle name="Comma 4 8 4" xfId="1848"/>
    <cellStyle name="Comma 4 8 4 2" xfId="4522"/>
    <cellStyle name="Comma 4 8 4 2 2" xfId="19147"/>
    <cellStyle name="Comma 4 8 4 2 3" xfId="13845"/>
    <cellStyle name="Comma 4 8 4 3" xfId="8359"/>
    <cellStyle name="Comma 4 8 4 3 2" xfId="16517"/>
    <cellStyle name="Comma 4 8 4 4" xfId="11188"/>
    <cellStyle name="Comma 4 8 5" xfId="4518"/>
    <cellStyle name="Comma 4 8 5 2" xfId="19143"/>
    <cellStyle name="Comma 4 8 5 3" xfId="13841"/>
    <cellStyle name="Comma 4 8 6" xfId="8355"/>
    <cellStyle name="Comma 4 8 6 2" xfId="16513"/>
    <cellStyle name="Comma 4 8 7" xfId="11184"/>
    <cellStyle name="Comma 4 9" xfId="1849"/>
    <cellStyle name="Comma 4 9 2" xfId="1850"/>
    <cellStyle name="Comma 4 9 2 2" xfId="1851"/>
    <cellStyle name="Comma 4 9 2 2 2" xfId="4525"/>
    <cellStyle name="Comma 4 9 2 2 2 2" xfId="19150"/>
    <cellStyle name="Comma 4 9 2 2 2 3" xfId="13848"/>
    <cellStyle name="Comma 4 9 2 2 3" xfId="8362"/>
    <cellStyle name="Comma 4 9 2 2 3 2" xfId="16520"/>
    <cellStyle name="Comma 4 9 2 2 4" xfId="11191"/>
    <cellStyle name="Comma 4 9 2 3" xfId="4524"/>
    <cellStyle name="Comma 4 9 2 3 2" xfId="19149"/>
    <cellStyle name="Comma 4 9 2 3 3" xfId="13847"/>
    <cellStyle name="Comma 4 9 2 4" xfId="8361"/>
    <cellStyle name="Comma 4 9 2 4 2" xfId="16519"/>
    <cellStyle name="Comma 4 9 2 5" xfId="11190"/>
    <cellStyle name="Comma 4 9 3" xfId="1852"/>
    <cellStyle name="Comma 4 9 3 2" xfId="4526"/>
    <cellStyle name="Comma 4 9 3 2 2" xfId="19151"/>
    <cellStyle name="Comma 4 9 3 2 3" xfId="13849"/>
    <cellStyle name="Comma 4 9 3 3" xfId="8363"/>
    <cellStyle name="Comma 4 9 3 3 2" xfId="16521"/>
    <cellStyle name="Comma 4 9 3 4" xfId="11192"/>
    <cellStyle name="Comma 4 9 4" xfId="1853"/>
    <cellStyle name="Comma 4 9 4 2" xfId="4527"/>
    <cellStyle name="Comma 4 9 4 2 2" xfId="19152"/>
    <cellStyle name="Comma 4 9 4 2 3" xfId="13850"/>
    <cellStyle name="Comma 4 9 4 3" xfId="8364"/>
    <cellStyle name="Comma 4 9 4 3 2" xfId="16522"/>
    <cellStyle name="Comma 4 9 4 4" xfId="11193"/>
    <cellStyle name="Comma 4 9 5" xfId="4523"/>
    <cellStyle name="Comma 4 9 5 2" xfId="19148"/>
    <cellStyle name="Comma 4 9 5 3" xfId="13846"/>
    <cellStyle name="Comma 4 9 6" xfId="8360"/>
    <cellStyle name="Comma 4 9 6 2" xfId="16518"/>
    <cellStyle name="Comma 4 9 7" xfId="11189"/>
    <cellStyle name="Comma 5" xfId="105"/>
    <cellStyle name="Comma 5 10" xfId="1855"/>
    <cellStyle name="Comma 5 10 2" xfId="1856"/>
    <cellStyle name="Comma 5 10 2 2" xfId="4530"/>
    <cellStyle name="Comma 5 10 2 2 2" xfId="19155"/>
    <cellStyle name="Comma 5 10 2 2 3" xfId="13853"/>
    <cellStyle name="Comma 5 10 2 3" xfId="8367"/>
    <cellStyle name="Comma 5 10 2 3 2" xfId="16525"/>
    <cellStyle name="Comma 5 10 2 4" xfId="11196"/>
    <cellStyle name="Comma 5 10 3" xfId="1857"/>
    <cellStyle name="Comma 5 10 3 2" xfId="4531"/>
    <cellStyle name="Comma 5 10 3 2 2" xfId="19156"/>
    <cellStyle name="Comma 5 10 3 2 3" xfId="13854"/>
    <cellStyle name="Comma 5 10 3 3" xfId="8368"/>
    <cellStyle name="Comma 5 10 3 3 2" xfId="16526"/>
    <cellStyle name="Comma 5 10 3 4" xfId="11197"/>
    <cellStyle name="Comma 5 10 4" xfId="4529"/>
    <cellStyle name="Comma 5 10 4 2" xfId="19154"/>
    <cellStyle name="Comma 5 10 4 3" xfId="13852"/>
    <cellStyle name="Comma 5 10 5" xfId="8366"/>
    <cellStyle name="Comma 5 10 5 2" xfId="16524"/>
    <cellStyle name="Comma 5 10 6" xfId="11195"/>
    <cellStyle name="Comma 5 11" xfId="1858"/>
    <cellStyle name="Comma 5 11 2" xfId="1859"/>
    <cellStyle name="Comma 5 11 2 2" xfId="4533"/>
    <cellStyle name="Comma 5 11 2 2 2" xfId="19158"/>
    <cellStyle name="Comma 5 11 2 2 3" xfId="13856"/>
    <cellStyle name="Comma 5 11 2 3" xfId="8370"/>
    <cellStyle name="Comma 5 11 2 3 2" xfId="16528"/>
    <cellStyle name="Comma 5 11 2 4" xfId="11199"/>
    <cellStyle name="Comma 5 11 3" xfId="4532"/>
    <cellStyle name="Comma 5 11 3 2" xfId="19157"/>
    <cellStyle name="Comma 5 11 3 3" xfId="13855"/>
    <cellStyle name="Comma 5 11 4" xfId="8369"/>
    <cellStyle name="Comma 5 11 4 2" xfId="16527"/>
    <cellStyle name="Comma 5 11 5" xfId="11198"/>
    <cellStyle name="Comma 5 12" xfId="1860"/>
    <cellStyle name="Comma 5 12 2" xfId="4534"/>
    <cellStyle name="Comma 5 12 2 2" xfId="19159"/>
    <cellStyle name="Comma 5 12 2 3" xfId="13857"/>
    <cellStyle name="Comma 5 12 3" xfId="8371"/>
    <cellStyle name="Comma 5 12 3 2" xfId="16529"/>
    <cellStyle name="Comma 5 12 4" xfId="11200"/>
    <cellStyle name="Comma 5 13" xfId="1861"/>
    <cellStyle name="Comma 5 13 2" xfId="4535"/>
    <cellStyle name="Comma 5 13 2 2" xfId="19160"/>
    <cellStyle name="Comma 5 13 2 3" xfId="13858"/>
    <cellStyle name="Comma 5 13 3" xfId="8372"/>
    <cellStyle name="Comma 5 13 3 2" xfId="16530"/>
    <cellStyle name="Comma 5 13 4" xfId="11201"/>
    <cellStyle name="Comma 5 14" xfId="2681"/>
    <cellStyle name="Comma 5 14 2" xfId="5309"/>
    <cellStyle name="Comma 5 14 2 2" xfId="19934"/>
    <cellStyle name="Comma 5 14 2 3" xfId="14650"/>
    <cellStyle name="Comma 5 14 3" xfId="9146"/>
    <cellStyle name="Comma 5 14 3 2" xfId="17304"/>
    <cellStyle name="Comma 5 14 4" xfId="11978"/>
    <cellStyle name="Comma 5 15" xfId="1854"/>
    <cellStyle name="Comma 5 15 2" xfId="4528"/>
    <cellStyle name="Comma 5 15 2 2" xfId="19153"/>
    <cellStyle name="Comma 5 15 2 3" xfId="13851"/>
    <cellStyle name="Comma 5 15 3" xfId="8365"/>
    <cellStyle name="Comma 5 15 3 2" xfId="16523"/>
    <cellStyle name="Comma 5 15 4" xfId="11194"/>
    <cellStyle name="Comma 5 16" xfId="5440"/>
    <cellStyle name="Comma 5 16 2" xfId="17415"/>
    <cellStyle name="Comma 5 16 3" xfId="12112"/>
    <cellStyle name="Comma 5 17" xfId="6410"/>
    <cellStyle name="Comma 5 17 2" xfId="14785"/>
    <cellStyle name="Comma 5 18" xfId="2790"/>
    <cellStyle name="Comma 5 18 2" xfId="9456"/>
    <cellStyle name="Comma 5 19" xfId="6627"/>
    <cellStyle name="Comma 5 2" xfId="1862"/>
    <cellStyle name="Comma 5 2 10" xfId="1863"/>
    <cellStyle name="Comma 5 2 10 2" xfId="4537"/>
    <cellStyle name="Comma 5 2 10 2 2" xfId="19162"/>
    <cellStyle name="Comma 5 2 10 2 3" xfId="13860"/>
    <cellStyle name="Comma 5 2 10 3" xfId="8374"/>
    <cellStyle name="Comma 5 2 10 3 2" xfId="16532"/>
    <cellStyle name="Comma 5 2 10 4" xfId="11203"/>
    <cellStyle name="Comma 5 2 11" xfId="6414"/>
    <cellStyle name="Comma 5 2 11 2" xfId="19161"/>
    <cellStyle name="Comma 5 2 11 3" xfId="13859"/>
    <cellStyle name="Comma 5 2 12" xfId="4536"/>
    <cellStyle name="Comma 5 2 12 2" xfId="16531"/>
    <cellStyle name="Comma 5 2 13" xfId="8373"/>
    <cellStyle name="Comma 5 2 14" xfId="11202"/>
    <cellStyle name="Comma 5 2 2" xfId="1864"/>
    <cellStyle name="Comma 5 2 2 10" xfId="4538"/>
    <cellStyle name="Comma 5 2 2 10 2" xfId="19163"/>
    <cellStyle name="Comma 5 2 2 10 3" xfId="13861"/>
    <cellStyle name="Comma 5 2 2 11" xfId="8375"/>
    <cellStyle name="Comma 5 2 2 11 2" xfId="16533"/>
    <cellStyle name="Comma 5 2 2 12" xfId="11204"/>
    <cellStyle name="Comma 5 2 2 2" xfId="1865"/>
    <cellStyle name="Comma 5 2 2 2 2" xfId="1866"/>
    <cellStyle name="Comma 5 2 2 2 2 2" xfId="1867"/>
    <cellStyle name="Comma 5 2 2 2 2 2 2" xfId="4541"/>
    <cellStyle name="Comma 5 2 2 2 2 2 2 2" xfId="19166"/>
    <cellStyle name="Comma 5 2 2 2 2 2 2 3" xfId="13864"/>
    <cellStyle name="Comma 5 2 2 2 2 2 3" xfId="8378"/>
    <cellStyle name="Comma 5 2 2 2 2 2 3 2" xfId="16536"/>
    <cellStyle name="Comma 5 2 2 2 2 2 4" xfId="11207"/>
    <cellStyle name="Comma 5 2 2 2 2 3" xfId="4540"/>
    <cellStyle name="Comma 5 2 2 2 2 3 2" xfId="19165"/>
    <cellStyle name="Comma 5 2 2 2 2 3 3" xfId="13863"/>
    <cellStyle name="Comma 5 2 2 2 2 4" xfId="8377"/>
    <cellStyle name="Comma 5 2 2 2 2 4 2" xfId="16535"/>
    <cellStyle name="Comma 5 2 2 2 2 5" xfId="11206"/>
    <cellStyle name="Comma 5 2 2 2 3" xfId="1868"/>
    <cellStyle name="Comma 5 2 2 2 3 2" xfId="4542"/>
    <cellStyle name="Comma 5 2 2 2 3 2 2" xfId="19167"/>
    <cellStyle name="Comma 5 2 2 2 3 2 3" xfId="13865"/>
    <cellStyle name="Comma 5 2 2 2 3 3" xfId="8379"/>
    <cellStyle name="Comma 5 2 2 2 3 3 2" xfId="16537"/>
    <cellStyle name="Comma 5 2 2 2 3 4" xfId="11208"/>
    <cellStyle name="Comma 5 2 2 2 4" xfId="1869"/>
    <cellStyle name="Comma 5 2 2 2 4 2" xfId="4543"/>
    <cellStyle name="Comma 5 2 2 2 4 2 2" xfId="19168"/>
    <cellStyle name="Comma 5 2 2 2 4 2 3" xfId="13866"/>
    <cellStyle name="Comma 5 2 2 2 4 3" xfId="8380"/>
    <cellStyle name="Comma 5 2 2 2 4 3 2" xfId="16538"/>
    <cellStyle name="Comma 5 2 2 2 4 4" xfId="11209"/>
    <cellStyle name="Comma 5 2 2 2 5" xfId="4539"/>
    <cellStyle name="Comma 5 2 2 2 5 2" xfId="19164"/>
    <cellStyle name="Comma 5 2 2 2 5 3" xfId="13862"/>
    <cellStyle name="Comma 5 2 2 2 6" xfId="8376"/>
    <cellStyle name="Comma 5 2 2 2 6 2" xfId="16534"/>
    <cellStyle name="Comma 5 2 2 2 7" xfId="11205"/>
    <cellStyle name="Comma 5 2 2 3" xfId="1870"/>
    <cellStyle name="Comma 5 2 2 3 2" xfId="1871"/>
    <cellStyle name="Comma 5 2 2 3 2 2" xfId="1872"/>
    <cellStyle name="Comma 5 2 2 3 2 2 2" xfId="4546"/>
    <cellStyle name="Comma 5 2 2 3 2 2 2 2" xfId="19171"/>
    <cellStyle name="Comma 5 2 2 3 2 2 2 3" xfId="13869"/>
    <cellStyle name="Comma 5 2 2 3 2 2 3" xfId="8383"/>
    <cellStyle name="Comma 5 2 2 3 2 2 3 2" xfId="16541"/>
    <cellStyle name="Comma 5 2 2 3 2 2 4" xfId="11212"/>
    <cellStyle name="Comma 5 2 2 3 2 3" xfId="4545"/>
    <cellStyle name="Comma 5 2 2 3 2 3 2" xfId="19170"/>
    <cellStyle name="Comma 5 2 2 3 2 3 3" xfId="13868"/>
    <cellStyle name="Comma 5 2 2 3 2 4" xfId="8382"/>
    <cellStyle name="Comma 5 2 2 3 2 4 2" xfId="16540"/>
    <cellStyle name="Comma 5 2 2 3 2 5" xfId="11211"/>
    <cellStyle name="Comma 5 2 2 3 3" xfId="1873"/>
    <cellStyle name="Comma 5 2 2 3 3 2" xfId="4547"/>
    <cellStyle name="Comma 5 2 2 3 3 2 2" xfId="19172"/>
    <cellStyle name="Comma 5 2 2 3 3 2 3" xfId="13870"/>
    <cellStyle name="Comma 5 2 2 3 3 3" xfId="8384"/>
    <cellStyle name="Comma 5 2 2 3 3 3 2" xfId="16542"/>
    <cellStyle name="Comma 5 2 2 3 3 4" xfId="11213"/>
    <cellStyle name="Comma 5 2 2 3 4" xfId="1874"/>
    <cellStyle name="Comma 5 2 2 3 4 2" xfId="4548"/>
    <cellStyle name="Comma 5 2 2 3 4 2 2" xfId="19173"/>
    <cellStyle name="Comma 5 2 2 3 4 2 3" xfId="13871"/>
    <cellStyle name="Comma 5 2 2 3 4 3" xfId="8385"/>
    <cellStyle name="Comma 5 2 2 3 4 3 2" xfId="16543"/>
    <cellStyle name="Comma 5 2 2 3 4 4" xfId="11214"/>
    <cellStyle name="Comma 5 2 2 3 5" xfId="4544"/>
    <cellStyle name="Comma 5 2 2 3 5 2" xfId="19169"/>
    <cellStyle name="Comma 5 2 2 3 5 3" xfId="13867"/>
    <cellStyle name="Comma 5 2 2 3 6" xfId="8381"/>
    <cellStyle name="Comma 5 2 2 3 6 2" xfId="16539"/>
    <cellStyle name="Comma 5 2 2 3 7" xfId="11210"/>
    <cellStyle name="Comma 5 2 2 4" xfId="1875"/>
    <cellStyle name="Comma 5 2 2 4 2" xfId="1876"/>
    <cellStyle name="Comma 5 2 2 4 2 2" xfId="1877"/>
    <cellStyle name="Comma 5 2 2 4 2 2 2" xfId="4551"/>
    <cellStyle name="Comma 5 2 2 4 2 2 2 2" xfId="19176"/>
    <cellStyle name="Comma 5 2 2 4 2 2 2 3" xfId="13874"/>
    <cellStyle name="Comma 5 2 2 4 2 2 3" xfId="8388"/>
    <cellStyle name="Comma 5 2 2 4 2 2 3 2" xfId="16546"/>
    <cellStyle name="Comma 5 2 2 4 2 2 4" xfId="11217"/>
    <cellStyle name="Comma 5 2 2 4 2 3" xfId="4550"/>
    <cellStyle name="Comma 5 2 2 4 2 3 2" xfId="19175"/>
    <cellStyle name="Comma 5 2 2 4 2 3 3" xfId="13873"/>
    <cellStyle name="Comma 5 2 2 4 2 4" xfId="8387"/>
    <cellStyle name="Comma 5 2 2 4 2 4 2" xfId="16545"/>
    <cellStyle name="Comma 5 2 2 4 2 5" xfId="11216"/>
    <cellStyle name="Comma 5 2 2 4 3" xfId="1878"/>
    <cellStyle name="Comma 5 2 2 4 3 2" xfId="4552"/>
    <cellStyle name="Comma 5 2 2 4 3 2 2" xfId="19177"/>
    <cellStyle name="Comma 5 2 2 4 3 2 3" xfId="13875"/>
    <cellStyle name="Comma 5 2 2 4 3 3" xfId="8389"/>
    <cellStyle name="Comma 5 2 2 4 3 3 2" xfId="16547"/>
    <cellStyle name="Comma 5 2 2 4 3 4" xfId="11218"/>
    <cellStyle name="Comma 5 2 2 4 4" xfId="1879"/>
    <cellStyle name="Comma 5 2 2 4 4 2" xfId="4553"/>
    <cellStyle name="Comma 5 2 2 4 4 2 2" xfId="19178"/>
    <cellStyle name="Comma 5 2 2 4 4 2 3" xfId="13876"/>
    <cellStyle name="Comma 5 2 2 4 4 3" xfId="8390"/>
    <cellStyle name="Comma 5 2 2 4 4 3 2" xfId="16548"/>
    <cellStyle name="Comma 5 2 2 4 4 4" xfId="11219"/>
    <cellStyle name="Comma 5 2 2 4 5" xfId="4549"/>
    <cellStyle name="Comma 5 2 2 4 5 2" xfId="19174"/>
    <cellStyle name="Comma 5 2 2 4 5 3" xfId="13872"/>
    <cellStyle name="Comma 5 2 2 4 6" xfId="8386"/>
    <cellStyle name="Comma 5 2 2 4 6 2" xfId="16544"/>
    <cellStyle name="Comma 5 2 2 4 7" xfId="11215"/>
    <cellStyle name="Comma 5 2 2 5" xfId="1880"/>
    <cellStyle name="Comma 5 2 2 5 2" xfId="1881"/>
    <cellStyle name="Comma 5 2 2 5 2 2" xfId="1882"/>
    <cellStyle name="Comma 5 2 2 5 2 2 2" xfId="4556"/>
    <cellStyle name="Comma 5 2 2 5 2 2 2 2" xfId="19181"/>
    <cellStyle name="Comma 5 2 2 5 2 2 2 3" xfId="13879"/>
    <cellStyle name="Comma 5 2 2 5 2 2 3" xfId="8393"/>
    <cellStyle name="Comma 5 2 2 5 2 2 3 2" xfId="16551"/>
    <cellStyle name="Comma 5 2 2 5 2 2 4" xfId="11222"/>
    <cellStyle name="Comma 5 2 2 5 2 3" xfId="4555"/>
    <cellStyle name="Comma 5 2 2 5 2 3 2" xfId="19180"/>
    <cellStyle name="Comma 5 2 2 5 2 3 3" xfId="13878"/>
    <cellStyle name="Comma 5 2 2 5 2 4" xfId="8392"/>
    <cellStyle name="Comma 5 2 2 5 2 4 2" xfId="16550"/>
    <cellStyle name="Comma 5 2 2 5 2 5" xfId="11221"/>
    <cellStyle name="Comma 5 2 2 5 3" xfId="1883"/>
    <cellStyle name="Comma 5 2 2 5 3 2" xfId="4557"/>
    <cellStyle name="Comma 5 2 2 5 3 2 2" xfId="19182"/>
    <cellStyle name="Comma 5 2 2 5 3 2 3" xfId="13880"/>
    <cellStyle name="Comma 5 2 2 5 3 3" xfId="8394"/>
    <cellStyle name="Comma 5 2 2 5 3 3 2" xfId="16552"/>
    <cellStyle name="Comma 5 2 2 5 3 4" xfId="11223"/>
    <cellStyle name="Comma 5 2 2 5 4" xfId="1884"/>
    <cellStyle name="Comma 5 2 2 5 4 2" xfId="4558"/>
    <cellStyle name="Comma 5 2 2 5 4 2 2" xfId="19183"/>
    <cellStyle name="Comma 5 2 2 5 4 2 3" xfId="13881"/>
    <cellStyle name="Comma 5 2 2 5 4 3" xfId="8395"/>
    <cellStyle name="Comma 5 2 2 5 4 3 2" xfId="16553"/>
    <cellStyle name="Comma 5 2 2 5 4 4" xfId="11224"/>
    <cellStyle name="Comma 5 2 2 5 5" xfId="4554"/>
    <cellStyle name="Comma 5 2 2 5 5 2" xfId="19179"/>
    <cellStyle name="Comma 5 2 2 5 5 3" xfId="13877"/>
    <cellStyle name="Comma 5 2 2 5 6" xfId="8391"/>
    <cellStyle name="Comma 5 2 2 5 6 2" xfId="16549"/>
    <cellStyle name="Comma 5 2 2 5 7" xfId="11220"/>
    <cellStyle name="Comma 5 2 2 6" xfId="1885"/>
    <cellStyle name="Comma 5 2 2 6 2" xfId="1886"/>
    <cellStyle name="Comma 5 2 2 6 2 2" xfId="4560"/>
    <cellStyle name="Comma 5 2 2 6 2 2 2" xfId="19185"/>
    <cellStyle name="Comma 5 2 2 6 2 2 3" xfId="13883"/>
    <cellStyle name="Comma 5 2 2 6 2 3" xfId="8397"/>
    <cellStyle name="Comma 5 2 2 6 2 3 2" xfId="16555"/>
    <cellStyle name="Comma 5 2 2 6 2 4" xfId="11226"/>
    <cellStyle name="Comma 5 2 2 6 3" xfId="1887"/>
    <cellStyle name="Comma 5 2 2 6 3 2" xfId="4561"/>
    <cellStyle name="Comma 5 2 2 6 3 2 2" xfId="19186"/>
    <cellStyle name="Comma 5 2 2 6 3 2 3" xfId="13884"/>
    <cellStyle name="Comma 5 2 2 6 3 3" xfId="8398"/>
    <cellStyle name="Comma 5 2 2 6 3 3 2" xfId="16556"/>
    <cellStyle name="Comma 5 2 2 6 3 4" xfId="11227"/>
    <cellStyle name="Comma 5 2 2 6 4" xfId="4559"/>
    <cellStyle name="Comma 5 2 2 6 4 2" xfId="19184"/>
    <cellStyle name="Comma 5 2 2 6 4 3" xfId="13882"/>
    <cellStyle name="Comma 5 2 2 6 5" xfId="8396"/>
    <cellStyle name="Comma 5 2 2 6 5 2" xfId="16554"/>
    <cellStyle name="Comma 5 2 2 6 6" xfId="11225"/>
    <cellStyle name="Comma 5 2 2 7" xfId="1888"/>
    <cellStyle name="Comma 5 2 2 7 2" xfId="1889"/>
    <cellStyle name="Comma 5 2 2 7 2 2" xfId="4563"/>
    <cellStyle name="Comma 5 2 2 7 2 2 2" xfId="19188"/>
    <cellStyle name="Comma 5 2 2 7 2 2 3" xfId="13886"/>
    <cellStyle name="Comma 5 2 2 7 2 3" xfId="8400"/>
    <cellStyle name="Comma 5 2 2 7 2 3 2" xfId="16558"/>
    <cellStyle name="Comma 5 2 2 7 2 4" xfId="11229"/>
    <cellStyle name="Comma 5 2 2 7 3" xfId="4562"/>
    <cellStyle name="Comma 5 2 2 7 3 2" xfId="19187"/>
    <cellStyle name="Comma 5 2 2 7 3 3" xfId="13885"/>
    <cellStyle name="Comma 5 2 2 7 4" xfId="8399"/>
    <cellStyle name="Comma 5 2 2 7 4 2" xfId="16557"/>
    <cellStyle name="Comma 5 2 2 7 5" xfId="11228"/>
    <cellStyle name="Comma 5 2 2 8" xfId="1890"/>
    <cellStyle name="Comma 5 2 2 8 2" xfId="4564"/>
    <cellStyle name="Comma 5 2 2 8 2 2" xfId="19189"/>
    <cellStyle name="Comma 5 2 2 8 2 3" xfId="13887"/>
    <cellStyle name="Comma 5 2 2 8 3" xfId="8401"/>
    <cellStyle name="Comma 5 2 2 8 3 2" xfId="16559"/>
    <cellStyle name="Comma 5 2 2 8 4" xfId="11230"/>
    <cellStyle name="Comma 5 2 2 9" xfId="1891"/>
    <cellStyle name="Comma 5 2 2 9 2" xfId="4565"/>
    <cellStyle name="Comma 5 2 2 9 2 2" xfId="19190"/>
    <cellStyle name="Comma 5 2 2 9 2 3" xfId="13888"/>
    <cellStyle name="Comma 5 2 2 9 3" xfId="8402"/>
    <cellStyle name="Comma 5 2 2 9 3 2" xfId="16560"/>
    <cellStyle name="Comma 5 2 2 9 4" xfId="11231"/>
    <cellStyle name="Comma 5 2 3" xfId="1892"/>
    <cellStyle name="Comma 5 2 3 2" xfId="1893"/>
    <cellStyle name="Comma 5 2 3 2 2" xfId="1894"/>
    <cellStyle name="Comma 5 2 3 2 2 2" xfId="4568"/>
    <cellStyle name="Comma 5 2 3 2 2 2 2" xfId="19193"/>
    <cellStyle name="Comma 5 2 3 2 2 2 3" xfId="13891"/>
    <cellStyle name="Comma 5 2 3 2 2 3" xfId="8405"/>
    <cellStyle name="Comma 5 2 3 2 2 3 2" xfId="16563"/>
    <cellStyle name="Comma 5 2 3 2 2 4" xfId="11234"/>
    <cellStyle name="Comma 5 2 3 2 3" xfId="4567"/>
    <cellStyle name="Comma 5 2 3 2 3 2" xfId="19192"/>
    <cellStyle name="Comma 5 2 3 2 3 3" xfId="13890"/>
    <cellStyle name="Comma 5 2 3 2 4" xfId="8404"/>
    <cellStyle name="Comma 5 2 3 2 4 2" xfId="16562"/>
    <cellStyle name="Comma 5 2 3 2 5" xfId="11233"/>
    <cellStyle name="Comma 5 2 3 3" xfId="1895"/>
    <cellStyle name="Comma 5 2 3 3 2" xfId="4569"/>
    <cellStyle name="Comma 5 2 3 3 2 2" xfId="19194"/>
    <cellStyle name="Comma 5 2 3 3 2 3" xfId="13892"/>
    <cellStyle name="Comma 5 2 3 3 3" xfId="8406"/>
    <cellStyle name="Comma 5 2 3 3 3 2" xfId="16564"/>
    <cellStyle name="Comma 5 2 3 3 4" xfId="11235"/>
    <cellStyle name="Comma 5 2 3 4" xfId="1896"/>
    <cellStyle name="Comma 5 2 3 4 2" xfId="4570"/>
    <cellStyle name="Comma 5 2 3 4 2 2" xfId="19195"/>
    <cellStyle name="Comma 5 2 3 4 2 3" xfId="13893"/>
    <cellStyle name="Comma 5 2 3 4 3" xfId="8407"/>
    <cellStyle name="Comma 5 2 3 4 3 2" xfId="16565"/>
    <cellStyle name="Comma 5 2 3 4 4" xfId="11236"/>
    <cellStyle name="Comma 5 2 3 5" xfId="4566"/>
    <cellStyle name="Comma 5 2 3 5 2" xfId="19191"/>
    <cellStyle name="Comma 5 2 3 5 3" xfId="13889"/>
    <cellStyle name="Comma 5 2 3 6" xfId="8403"/>
    <cellStyle name="Comma 5 2 3 6 2" xfId="16561"/>
    <cellStyle name="Comma 5 2 3 7" xfId="11232"/>
    <cellStyle name="Comma 5 2 4" xfId="1897"/>
    <cellStyle name="Comma 5 2 4 2" xfId="1898"/>
    <cellStyle name="Comma 5 2 4 2 2" xfId="1899"/>
    <cellStyle name="Comma 5 2 4 2 2 2" xfId="4573"/>
    <cellStyle name="Comma 5 2 4 2 2 2 2" xfId="19198"/>
    <cellStyle name="Comma 5 2 4 2 2 2 3" xfId="13896"/>
    <cellStyle name="Comma 5 2 4 2 2 3" xfId="8410"/>
    <cellStyle name="Comma 5 2 4 2 2 3 2" xfId="16568"/>
    <cellStyle name="Comma 5 2 4 2 2 4" xfId="11239"/>
    <cellStyle name="Comma 5 2 4 2 3" xfId="4572"/>
    <cellStyle name="Comma 5 2 4 2 3 2" xfId="19197"/>
    <cellStyle name="Comma 5 2 4 2 3 3" xfId="13895"/>
    <cellStyle name="Comma 5 2 4 2 4" xfId="8409"/>
    <cellStyle name="Comma 5 2 4 2 4 2" xfId="16567"/>
    <cellStyle name="Comma 5 2 4 2 5" xfId="11238"/>
    <cellStyle name="Comma 5 2 4 3" xfId="1900"/>
    <cellStyle name="Comma 5 2 4 3 2" xfId="4574"/>
    <cellStyle name="Comma 5 2 4 3 2 2" xfId="19199"/>
    <cellStyle name="Comma 5 2 4 3 2 3" xfId="13897"/>
    <cellStyle name="Comma 5 2 4 3 3" xfId="8411"/>
    <cellStyle name="Comma 5 2 4 3 3 2" xfId="16569"/>
    <cellStyle name="Comma 5 2 4 3 4" xfId="11240"/>
    <cellStyle name="Comma 5 2 4 4" xfId="1901"/>
    <cellStyle name="Comma 5 2 4 4 2" xfId="4575"/>
    <cellStyle name="Comma 5 2 4 4 2 2" xfId="19200"/>
    <cellStyle name="Comma 5 2 4 4 2 3" xfId="13898"/>
    <cellStyle name="Comma 5 2 4 4 3" xfId="8412"/>
    <cellStyle name="Comma 5 2 4 4 3 2" xfId="16570"/>
    <cellStyle name="Comma 5 2 4 4 4" xfId="11241"/>
    <cellStyle name="Comma 5 2 4 5" xfId="4571"/>
    <cellStyle name="Comma 5 2 4 5 2" xfId="19196"/>
    <cellStyle name="Comma 5 2 4 5 3" xfId="13894"/>
    <cellStyle name="Comma 5 2 4 6" xfId="8408"/>
    <cellStyle name="Comma 5 2 4 6 2" xfId="16566"/>
    <cellStyle name="Comma 5 2 4 7" xfId="11237"/>
    <cellStyle name="Comma 5 2 5" xfId="1902"/>
    <cellStyle name="Comma 5 2 5 2" xfId="1903"/>
    <cellStyle name="Comma 5 2 5 2 2" xfId="1904"/>
    <cellStyle name="Comma 5 2 5 2 2 2" xfId="4578"/>
    <cellStyle name="Comma 5 2 5 2 2 2 2" xfId="19203"/>
    <cellStyle name="Comma 5 2 5 2 2 2 3" xfId="13901"/>
    <cellStyle name="Comma 5 2 5 2 2 3" xfId="8415"/>
    <cellStyle name="Comma 5 2 5 2 2 3 2" xfId="16573"/>
    <cellStyle name="Comma 5 2 5 2 2 4" xfId="11244"/>
    <cellStyle name="Comma 5 2 5 2 3" xfId="4577"/>
    <cellStyle name="Comma 5 2 5 2 3 2" xfId="19202"/>
    <cellStyle name="Comma 5 2 5 2 3 3" xfId="13900"/>
    <cellStyle name="Comma 5 2 5 2 4" xfId="8414"/>
    <cellStyle name="Comma 5 2 5 2 4 2" xfId="16572"/>
    <cellStyle name="Comma 5 2 5 2 5" xfId="11243"/>
    <cellStyle name="Comma 5 2 5 3" xfId="1905"/>
    <cellStyle name="Comma 5 2 5 3 2" xfId="4579"/>
    <cellStyle name="Comma 5 2 5 3 2 2" xfId="19204"/>
    <cellStyle name="Comma 5 2 5 3 2 3" xfId="13902"/>
    <cellStyle name="Comma 5 2 5 3 3" xfId="8416"/>
    <cellStyle name="Comma 5 2 5 3 3 2" xfId="16574"/>
    <cellStyle name="Comma 5 2 5 3 4" xfId="11245"/>
    <cellStyle name="Comma 5 2 5 4" xfId="1906"/>
    <cellStyle name="Comma 5 2 5 4 2" xfId="4580"/>
    <cellStyle name="Comma 5 2 5 4 2 2" xfId="19205"/>
    <cellStyle name="Comma 5 2 5 4 2 3" xfId="13903"/>
    <cellStyle name="Comma 5 2 5 4 3" xfId="8417"/>
    <cellStyle name="Comma 5 2 5 4 3 2" xfId="16575"/>
    <cellStyle name="Comma 5 2 5 4 4" xfId="11246"/>
    <cellStyle name="Comma 5 2 5 5" xfId="4576"/>
    <cellStyle name="Comma 5 2 5 5 2" xfId="19201"/>
    <cellStyle name="Comma 5 2 5 5 3" xfId="13899"/>
    <cellStyle name="Comma 5 2 5 6" xfId="8413"/>
    <cellStyle name="Comma 5 2 5 6 2" xfId="16571"/>
    <cellStyle name="Comma 5 2 5 7" xfId="11242"/>
    <cellStyle name="Comma 5 2 6" xfId="1907"/>
    <cellStyle name="Comma 5 2 6 2" xfId="1908"/>
    <cellStyle name="Comma 5 2 6 2 2" xfId="1909"/>
    <cellStyle name="Comma 5 2 6 2 2 2" xfId="4583"/>
    <cellStyle name="Comma 5 2 6 2 2 2 2" xfId="19208"/>
    <cellStyle name="Comma 5 2 6 2 2 2 3" xfId="13906"/>
    <cellStyle name="Comma 5 2 6 2 2 3" xfId="8420"/>
    <cellStyle name="Comma 5 2 6 2 2 3 2" xfId="16578"/>
    <cellStyle name="Comma 5 2 6 2 2 4" xfId="11249"/>
    <cellStyle name="Comma 5 2 6 2 3" xfId="4582"/>
    <cellStyle name="Comma 5 2 6 2 3 2" xfId="19207"/>
    <cellStyle name="Comma 5 2 6 2 3 3" xfId="13905"/>
    <cellStyle name="Comma 5 2 6 2 4" xfId="8419"/>
    <cellStyle name="Comma 5 2 6 2 4 2" xfId="16577"/>
    <cellStyle name="Comma 5 2 6 2 5" xfId="11248"/>
    <cellStyle name="Comma 5 2 6 3" xfId="1910"/>
    <cellStyle name="Comma 5 2 6 3 2" xfId="4584"/>
    <cellStyle name="Comma 5 2 6 3 2 2" xfId="19209"/>
    <cellStyle name="Comma 5 2 6 3 2 3" xfId="13907"/>
    <cellStyle name="Comma 5 2 6 3 3" xfId="8421"/>
    <cellStyle name="Comma 5 2 6 3 3 2" xfId="16579"/>
    <cellStyle name="Comma 5 2 6 3 4" xfId="11250"/>
    <cellStyle name="Comma 5 2 6 4" xfId="1911"/>
    <cellStyle name="Comma 5 2 6 4 2" xfId="4585"/>
    <cellStyle name="Comma 5 2 6 4 2 2" xfId="19210"/>
    <cellStyle name="Comma 5 2 6 4 2 3" xfId="13908"/>
    <cellStyle name="Comma 5 2 6 4 3" xfId="8422"/>
    <cellStyle name="Comma 5 2 6 4 3 2" xfId="16580"/>
    <cellStyle name="Comma 5 2 6 4 4" xfId="11251"/>
    <cellStyle name="Comma 5 2 6 5" xfId="4581"/>
    <cellStyle name="Comma 5 2 6 5 2" xfId="19206"/>
    <cellStyle name="Comma 5 2 6 5 3" xfId="13904"/>
    <cellStyle name="Comma 5 2 6 6" xfId="8418"/>
    <cellStyle name="Comma 5 2 6 6 2" xfId="16576"/>
    <cellStyle name="Comma 5 2 6 7" xfId="11247"/>
    <cellStyle name="Comma 5 2 7" xfId="1912"/>
    <cellStyle name="Comma 5 2 7 2" xfId="1913"/>
    <cellStyle name="Comma 5 2 7 2 2" xfId="4587"/>
    <cellStyle name="Comma 5 2 7 2 2 2" xfId="19212"/>
    <cellStyle name="Comma 5 2 7 2 2 3" xfId="13910"/>
    <cellStyle name="Comma 5 2 7 2 3" xfId="8424"/>
    <cellStyle name="Comma 5 2 7 2 3 2" xfId="16582"/>
    <cellStyle name="Comma 5 2 7 2 4" xfId="11253"/>
    <cellStyle name="Comma 5 2 7 3" xfId="1914"/>
    <cellStyle name="Comma 5 2 7 3 2" xfId="4588"/>
    <cellStyle name="Comma 5 2 7 3 2 2" xfId="19213"/>
    <cellStyle name="Comma 5 2 7 3 2 3" xfId="13911"/>
    <cellStyle name="Comma 5 2 7 3 3" xfId="8425"/>
    <cellStyle name="Comma 5 2 7 3 3 2" xfId="16583"/>
    <cellStyle name="Comma 5 2 7 3 4" xfId="11254"/>
    <cellStyle name="Comma 5 2 7 4" xfId="4586"/>
    <cellStyle name="Comma 5 2 7 4 2" xfId="19211"/>
    <cellStyle name="Comma 5 2 7 4 3" xfId="13909"/>
    <cellStyle name="Comma 5 2 7 5" xfId="8423"/>
    <cellStyle name="Comma 5 2 7 5 2" xfId="16581"/>
    <cellStyle name="Comma 5 2 7 6" xfId="11252"/>
    <cellStyle name="Comma 5 2 8" xfId="1915"/>
    <cellStyle name="Comma 5 2 8 2" xfId="1916"/>
    <cellStyle name="Comma 5 2 8 2 2" xfId="4590"/>
    <cellStyle name="Comma 5 2 8 2 2 2" xfId="19215"/>
    <cellStyle name="Comma 5 2 8 2 2 3" xfId="13913"/>
    <cellStyle name="Comma 5 2 8 2 3" xfId="8427"/>
    <cellStyle name="Comma 5 2 8 2 3 2" xfId="16585"/>
    <cellStyle name="Comma 5 2 8 2 4" xfId="11256"/>
    <cellStyle name="Comma 5 2 8 3" xfId="4589"/>
    <cellStyle name="Comma 5 2 8 3 2" xfId="19214"/>
    <cellStyle name="Comma 5 2 8 3 3" xfId="13912"/>
    <cellStyle name="Comma 5 2 8 4" xfId="8426"/>
    <cellStyle name="Comma 5 2 8 4 2" xfId="16584"/>
    <cellStyle name="Comma 5 2 8 5" xfId="11255"/>
    <cellStyle name="Comma 5 2 9" xfId="1917"/>
    <cellStyle name="Comma 5 2 9 2" xfId="4591"/>
    <cellStyle name="Comma 5 2 9 2 2" xfId="19216"/>
    <cellStyle name="Comma 5 2 9 2 3" xfId="13914"/>
    <cellStyle name="Comma 5 2 9 3" xfId="8428"/>
    <cellStyle name="Comma 5 2 9 3 2" xfId="16586"/>
    <cellStyle name="Comma 5 2 9 4" xfId="11257"/>
    <cellStyle name="Comma 5 20" xfId="9273"/>
    <cellStyle name="Comma 5 3" xfId="1918"/>
    <cellStyle name="Comma 5 3 10" xfId="1919"/>
    <cellStyle name="Comma 5 3 10 2" xfId="4593"/>
    <cellStyle name="Comma 5 3 10 2 2" xfId="19218"/>
    <cellStyle name="Comma 5 3 10 2 3" xfId="13916"/>
    <cellStyle name="Comma 5 3 10 3" xfId="8430"/>
    <cellStyle name="Comma 5 3 10 3 2" xfId="16588"/>
    <cellStyle name="Comma 5 3 10 4" xfId="11259"/>
    <cellStyle name="Comma 5 3 11" xfId="4592"/>
    <cellStyle name="Comma 5 3 11 2" xfId="19217"/>
    <cellStyle name="Comma 5 3 11 3" xfId="13915"/>
    <cellStyle name="Comma 5 3 12" xfId="8429"/>
    <cellStyle name="Comma 5 3 12 2" xfId="16587"/>
    <cellStyle name="Comma 5 3 13" xfId="11258"/>
    <cellStyle name="Comma 5 3 2" xfId="1920"/>
    <cellStyle name="Comma 5 3 2 10" xfId="4594"/>
    <cellStyle name="Comma 5 3 2 10 2" xfId="19219"/>
    <cellStyle name="Comma 5 3 2 10 3" xfId="13917"/>
    <cellStyle name="Comma 5 3 2 11" xfId="8431"/>
    <cellStyle name="Comma 5 3 2 11 2" xfId="16589"/>
    <cellStyle name="Comma 5 3 2 12" xfId="11260"/>
    <cellStyle name="Comma 5 3 2 2" xfId="1921"/>
    <cellStyle name="Comma 5 3 2 2 2" xfId="1922"/>
    <cellStyle name="Comma 5 3 2 2 2 2" xfId="1923"/>
    <cellStyle name="Comma 5 3 2 2 2 2 2" xfId="4597"/>
    <cellStyle name="Comma 5 3 2 2 2 2 2 2" xfId="19222"/>
    <cellStyle name="Comma 5 3 2 2 2 2 2 3" xfId="13920"/>
    <cellStyle name="Comma 5 3 2 2 2 2 3" xfId="8434"/>
    <cellStyle name="Comma 5 3 2 2 2 2 3 2" xfId="16592"/>
    <cellStyle name="Comma 5 3 2 2 2 2 4" xfId="11263"/>
    <cellStyle name="Comma 5 3 2 2 2 3" xfId="4596"/>
    <cellStyle name="Comma 5 3 2 2 2 3 2" xfId="19221"/>
    <cellStyle name="Comma 5 3 2 2 2 3 3" xfId="13919"/>
    <cellStyle name="Comma 5 3 2 2 2 4" xfId="8433"/>
    <cellStyle name="Comma 5 3 2 2 2 4 2" xfId="16591"/>
    <cellStyle name="Comma 5 3 2 2 2 5" xfId="11262"/>
    <cellStyle name="Comma 5 3 2 2 3" xfId="1924"/>
    <cellStyle name="Comma 5 3 2 2 3 2" xfId="4598"/>
    <cellStyle name="Comma 5 3 2 2 3 2 2" xfId="19223"/>
    <cellStyle name="Comma 5 3 2 2 3 2 3" xfId="13921"/>
    <cellStyle name="Comma 5 3 2 2 3 3" xfId="8435"/>
    <cellStyle name="Comma 5 3 2 2 3 3 2" xfId="16593"/>
    <cellStyle name="Comma 5 3 2 2 3 4" xfId="11264"/>
    <cellStyle name="Comma 5 3 2 2 4" xfId="1925"/>
    <cellStyle name="Comma 5 3 2 2 4 2" xfId="4599"/>
    <cellStyle name="Comma 5 3 2 2 4 2 2" xfId="19224"/>
    <cellStyle name="Comma 5 3 2 2 4 2 3" xfId="13922"/>
    <cellStyle name="Comma 5 3 2 2 4 3" xfId="8436"/>
    <cellStyle name="Comma 5 3 2 2 4 3 2" xfId="16594"/>
    <cellStyle name="Comma 5 3 2 2 4 4" xfId="11265"/>
    <cellStyle name="Comma 5 3 2 2 5" xfId="4595"/>
    <cellStyle name="Comma 5 3 2 2 5 2" xfId="19220"/>
    <cellStyle name="Comma 5 3 2 2 5 3" xfId="13918"/>
    <cellStyle name="Comma 5 3 2 2 6" xfId="8432"/>
    <cellStyle name="Comma 5 3 2 2 6 2" xfId="16590"/>
    <cellStyle name="Comma 5 3 2 2 7" xfId="11261"/>
    <cellStyle name="Comma 5 3 2 3" xfId="1926"/>
    <cellStyle name="Comma 5 3 2 3 2" xfId="1927"/>
    <cellStyle name="Comma 5 3 2 3 2 2" xfId="1928"/>
    <cellStyle name="Comma 5 3 2 3 2 2 2" xfId="4602"/>
    <cellStyle name="Comma 5 3 2 3 2 2 2 2" xfId="19227"/>
    <cellStyle name="Comma 5 3 2 3 2 2 2 3" xfId="13925"/>
    <cellStyle name="Comma 5 3 2 3 2 2 3" xfId="8439"/>
    <cellStyle name="Comma 5 3 2 3 2 2 3 2" xfId="16597"/>
    <cellStyle name="Comma 5 3 2 3 2 2 4" xfId="11268"/>
    <cellStyle name="Comma 5 3 2 3 2 3" xfId="4601"/>
    <cellStyle name="Comma 5 3 2 3 2 3 2" xfId="19226"/>
    <cellStyle name="Comma 5 3 2 3 2 3 3" xfId="13924"/>
    <cellStyle name="Comma 5 3 2 3 2 4" xfId="8438"/>
    <cellStyle name="Comma 5 3 2 3 2 4 2" xfId="16596"/>
    <cellStyle name="Comma 5 3 2 3 2 5" xfId="11267"/>
    <cellStyle name="Comma 5 3 2 3 3" xfId="1929"/>
    <cellStyle name="Comma 5 3 2 3 3 2" xfId="4603"/>
    <cellStyle name="Comma 5 3 2 3 3 2 2" xfId="19228"/>
    <cellStyle name="Comma 5 3 2 3 3 2 3" xfId="13926"/>
    <cellStyle name="Comma 5 3 2 3 3 3" xfId="8440"/>
    <cellStyle name="Comma 5 3 2 3 3 3 2" xfId="16598"/>
    <cellStyle name="Comma 5 3 2 3 3 4" xfId="11269"/>
    <cellStyle name="Comma 5 3 2 3 4" xfId="1930"/>
    <cellStyle name="Comma 5 3 2 3 4 2" xfId="4604"/>
    <cellStyle name="Comma 5 3 2 3 4 2 2" xfId="19229"/>
    <cellStyle name="Comma 5 3 2 3 4 2 3" xfId="13927"/>
    <cellStyle name="Comma 5 3 2 3 4 3" xfId="8441"/>
    <cellStyle name="Comma 5 3 2 3 4 3 2" xfId="16599"/>
    <cellStyle name="Comma 5 3 2 3 4 4" xfId="11270"/>
    <cellStyle name="Comma 5 3 2 3 5" xfId="4600"/>
    <cellStyle name="Comma 5 3 2 3 5 2" xfId="19225"/>
    <cellStyle name="Comma 5 3 2 3 5 3" xfId="13923"/>
    <cellStyle name="Comma 5 3 2 3 6" xfId="8437"/>
    <cellStyle name="Comma 5 3 2 3 6 2" xfId="16595"/>
    <cellStyle name="Comma 5 3 2 3 7" xfId="11266"/>
    <cellStyle name="Comma 5 3 2 4" xfId="1931"/>
    <cellStyle name="Comma 5 3 2 4 2" xfId="1932"/>
    <cellStyle name="Comma 5 3 2 4 2 2" xfId="1933"/>
    <cellStyle name="Comma 5 3 2 4 2 2 2" xfId="4607"/>
    <cellStyle name="Comma 5 3 2 4 2 2 2 2" xfId="19232"/>
    <cellStyle name="Comma 5 3 2 4 2 2 2 3" xfId="13930"/>
    <cellStyle name="Comma 5 3 2 4 2 2 3" xfId="8444"/>
    <cellStyle name="Comma 5 3 2 4 2 2 3 2" xfId="16602"/>
    <cellStyle name="Comma 5 3 2 4 2 2 4" xfId="11273"/>
    <cellStyle name="Comma 5 3 2 4 2 3" xfId="4606"/>
    <cellStyle name="Comma 5 3 2 4 2 3 2" xfId="19231"/>
    <cellStyle name="Comma 5 3 2 4 2 3 3" xfId="13929"/>
    <cellStyle name="Comma 5 3 2 4 2 4" xfId="8443"/>
    <cellStyle name="Comma 5 3 2 4 2 4 2" xfId="16601"/>
    <cellStyle name="Comma 5 3 2 4 2 5" xfId="11272"/>
    <cellStyle name="Comma 5 3 2 4 3" xfId="1934"/>
    <cellStyle name="Comma 5 3 2 4 3 2" xfId="4608"/>
    <cellStyle name="Comma 5 3 2 4 3 2 2" xfId="19233"/>
    <cellStyle name="Comma 5 3 2 4 3 2 3" xfId="13931"/>
    <cellStyle name="Comma 5 3 2 4 3 3" xfId="8445"/>
    <cellStyle name="Comma 5 3 2 4 3 3 2" xfId="16603"/>
    <cellStyle name="Comma 5 3 2 4 3 4" xfId="11274"/>
    <cellStyle name="Comma 5 3 2 4 4" xfId="1935"/>
    <cellStyle name="Comma 5 3 2 4 4 2" xfId="4609"/>
    <cellStyle name="Comma 5 3 2 4 4 2 2" xfId="19234"/>
    <cellStyle name="Comma 5 3 2 4 4 2 3" xfId="13932"/>
    <cellStyle name="Comma 5 3 2 4 4 3" xfId="8446"/>
    <cellStyle name="Comma 5 3 2 4 4 3 2" xfId="16604"/>
    <cellStyle name="Comma 5 3 2 4 4 4" xfId="11275"/>
    <cellStyle name="Comma 5 3 2 4 5" xfId="4605"/>
    <cellStyle name="Comma 5 3 2 4 5 2" xfId="19230"/>
    <cellStyle name="Comma 5 3 2 4 5 3" xfId="13928"/>
    <cellStyle name="Comma 5 3 2 4 6" xfId="8442"/>
    <cellStyle name="Comma 5 3 2 4 6 2" xfId="16600"/>
    <cellStyle name="Comma 5 3 2 4 7" xfId="11271"/>
    <cellStyle name="Comma 5 3 2 5" xfId="1936"/>
    <cellStyle name="Comma 5 3 2 5 2" xfId="1937"/>
    <cellStyle name="Comma 5 3 2 5 2 2" xfId="1938"/>
    <cellStyle name="Comma 5 3 2 5 2 2 2" xfId="4612"/>
    <cellStyle name="Comma 5 3 2 5 2 2 2 2" xfId="19237"/>
    <cellStyle name="Comma 5 3 2 5 2 2 2 3" xfId="13935"/>
    <cellStyle name="Comma 5 3 2 5 2 2 3" xfId="8449"/>
    <cellStyle name="Comma 5 3 2 5 2 2 3 2" xfId="16607"/>
    <cellStyle name="Comma 5 3 2 5 2 2 4" xfId="11278"/>
    <cellStyle name="Comma 5 3 2 5 2 3" xfId="4611"/>
    <cellStyle name="Comma 5 3 2 5 2 3 2" xfId="19236"/>
    <cellStyle name="Comma 5 3 2 5 2 3 3" xfId="13934"/>
    <cellStyle name="Comma 5 3 2 5 2 4" xfId="8448"/>
    <cellStyle name="Comma 5 3 2 5 2 4 2" xfId="16606"/>
    <cellStyle name="Comma 5 3 2 5 2 5" xfId="11277"/>
    <cellStyle name="Comma 5 3 2 5 3" xfId="1939"/>
    <cellStyle name="Comma 5 3 2 5 3 2" xfId="4613"/>
    <cellStyle name="Comma 5 3 2 5 3 2 2" xfId="19238"/>
    <cellStyle name="Comma 5 3 2 5 3 2 3" xfId="13936"/>
    <cellStyle name="Comma 5 3 2 5 3 3" xfId="8450"/>
    <cellStyle name="Comma 5 3 2 5 3 3 2" xfId="16608"/>
    <cellStyle name="Comma 5 3 2 5 3 4" xfId="11279"/>
    <cellStyle name="Comma 5 3 2 5 4" xfId="1940"/>
    <cellStyle name="Comma 5 3 2 5 4 2" xfId="4614"/>
    <cellStyle name="Comma 5 3 2 5 4 2 2" xfId="19239"/>
    <cellStyle name="Comma 5 3 2 5 4 2 3" xfId="13937"/>
    <cellStyle name="Comma 5 3 2 5 4 3" xfId="8451"/>
    <cellStyle name="Comma 5 3 2 5 4 3 2" xfId="16609"/>
    <cellStyle name="Comma 5 3 2 5 4 4" xfId="11280"/>
    <cellStyle name="Comma 5 3 2 5 5" xfId="4610"/>
    <cellStyle name="Comma 5 3 2 5 5 2" xfId="19235"/>
    <cellStyle name="Comma 5 3 2 5 5 3" xfId="13933"/>
    <cellStyle name="Comma 5 3 2 5 6" xfId="8447"/>
    <cellStyle name="Comma 5 3 2 5 6 2" xfId="16605"/>
    <cellStyle name="Comma 5 3 2 5 7" xfId="11276"/>
    <cellStyle name="Comma 5 3 2 6" xfId="1941"/>
    <cellStyle name="Comma 5 3 2 6 2" xfId="1942"/>
    <cellStyle name="Comma 5 3 2 6 2 2" xfId="4616"/>
    <cellStyle name="Comma 5 3 2 6 2 2 2" xfId="19241"/>
    <cellStyle name="Comma 5 3 2 6 2 2 3" xfId="13939"/>
    <cellStyle name="Comma 5 3 2 6 2 3" xfId="8453"/>
    <cellStyle name="Comma 5 3 2 6 2 3 2" xfId="16611"/>
    <cellStyle name="Comma 5 3 2 6 2 4" xfId="11282"/>
    <cellStyle name="Comma 5 3 2 6 3" xfId="1943"/>
    <cellStyle name="Comma 5 3 2 6 3 2" xfId="4617"/>
    <cellStyle name="Comma 5 3 2 6 3 2 2" xfId="19242"/>
    <cellStyle name="Comma 5 3 2 6 3 2 3" xfId="13940"/>
    <cellStyle name="Comma 5 3 2 6 3 3" xfId="8454"/>
    <cellStyle name="Comma 5 3 2 6 3 3 2" xfId="16612"/>
    <cellStyle name="Comma 5 3 2 6 3 4" xfId="11283"/>
    <cellStyle name="Comma 5 3 2 6 4" xfId="4615"/>
    <cellStyle name="Comma 5 3 2 6 4 2" xfId="19240"/>
    <cellStyle name="Comma 5 3 2 6 4 3" xfId="13938"/>
    <cellStyle name="Comma 5 3 2 6 5" xfId="8452"/>
    <cellStyle name="Comma 5 3 2 6 5 2" xfId="16610"/>
    <cellStyle name="Comma 5 3 2 6 6" xfId="11281"/>
    <cellStyle name="Comma 5 3 2 7" xfId="1944"/>
    <cellStyle name="Comma 5 3 2 7 2" xfId="1945"/>
    <cellStyle name="Comma 5 3 2 7 2 2" xfId="4619"/>
    <cellStyle name="Comma 5 3 2 7 2 2 2" xfId="19244"/>
    <cellStyle name="Comma 5 3 2 7 2 2 3" xfId="13942"/>
    <cellStyle name="Comma 5 3 2 7 2 3" xfId="8456"/>
    <cellStyle name="Comma 5 3 2 7 2 3 2" xfId="16614"/>
    <cellStyle name="Comma 5 3 2 7 2 4" xfId="11285"/>
    <cellStyle name="Comma 5 3 2 7 3" xfId="4618"/>
    <cellStyle name="Comma 5 3 2 7 3 2" xfId="19243"/>
    <cellStyle name="Comma 5 3 2 7 3 3" xfId="13941"/>
    <cellStyle name="Comma 5 3 2 7 4" xfId="8455"/>
    <cellStyle name="Comma 5 3 2 7 4 2" xfId="16613"/>
    <cellStyle name="Comma 5 3 2 7 5" xfId="11284"/>
    <cellStyle name="Comma 5 3 2 8" xfId="1946"/>
    <cellStyle name="Comma 5 3 2 8 2" xfId="4620"/>
    <cellStyle name="Comma 5 3 2 8 2 2" xfId="19245"/>
    <cellStyle name="Comma 5 3 2 8 2 3" xfId="13943"/>
    <cellStyle name="Comma 5 3 2 8 3" xfId="8457"/>
    <cellStyle name="Comma 5 3 2 8 3 2" xfId="16615"/>
    <cellStyle name="Comma 5 3 2 8 4" xfId="11286"/>
    <cellStyle name="Comma 5 3 2 9" xfId="1947"/>
    <cellStyle name="Comma 5 3 2 9 2" xfId="4621"/>
    <cellStyle name="Comma 5 3 2 9 2 2" xfId="19246"/>
    <cellStyle name="Comma 5 3 2 9 2 3" xfId="13944"/>
    <cellStyle name="Comma 5 3 2 9 3" xfId="8458"/>
    <cellStyle name="Comma 5 3 2 9 3 2" xfId="16616"/>
    <cellStyle name="Comma 5 3 2 9 4" xfId="11287"/>
    <cellStyle name="Comma 5 3 3" xfId="1948"/>
    <cellStyle name="Comma 5 3 3 2" xfId="1949"/>
    <cellStyle name="Comma 5 3 3 2 2" xfId="1950"/>
    <cellStyle name="Comma 5 3 3 2 2 2" xfId="4624"/>
    <cellStyle name="Comma 5 3 3 2 2 2 2" xfId="19249"/>
    <cellStyle name="Comma 5 3 3 2 2 2 3" xfId="13947"/>
    <cellStyle name="Comma 5 3 3 2 2 3" xfId="8461"/>
    <cellStyle name="Comma 5 3 3 2 2 3 2" xfId="16619"/>
    <cellStyle name="Comma 5 3 3 2 2 4" xfId="11290"/>
    <cellStyle name="Comma 5 3 3 2 3" xfId="4623"/>
    <cellStyle name="Comma 5 3 3 2 3 2" xfId="19248"/>
    <cellStyle name="Comma 5 3 3 2 3 3" xfId="13946"/>
    <cellStyle name="Comma 5 3 3 2 4" xfId="8460"/>
    <cellStyle name="Comma 5 3 3 2 4 2" xfId="16618"/>
    <cellStyle name="Comma 5 3 3 2 5" xfId="11289"/>
    <cellStyle name="Comma 5 3 3 3" xfId="1951"/>
    <cellStyle name="Comma 5 3 3 3 2" xfId="4625"/>
    <cellStyle name="Comma 5 3 3 3 2 2" xfId="19250"/>
    <cellStyle name="Comma 5 3 3 3 2 3" xfId="13948"/>
    <cellStyle name="Comma 5 3 3 3 3" xfId="8462"/>
    <cellStyle name="Comma 5 3 3 3 3 2" xfId="16620"/>
    <cellStyle name="Comma 5 3 3 3 4" xfId="11291"/>
    <cellStyle name="Comma 5 3 3 4" xfId="1952"/>
    <cellStyle name="Comma 5 3 3 4 2" xfId="4626"/>
    <cellStyle name="Comma 5 3 3 4 2 2" xfId="19251"/>
    <cellStyle name="Comma 5 3 3 4 2 3" xfId="13949"/>
    <cellStyle name="Comma 5 3 3 4 3" xfId="8463"/>
    <cellStyle name="Comma 5 3 3 4 3 2" xfId="16621"/>
    <cellStyle name="Comma 5 3 3 4 4" xfId="11292"/>
    <cellStyle name="Comma 5 3 3 5" xfId="4622"/>
    <cellStyle name="Comma 5 3 3 5 2" xfId="19247"/>
    <cellStyle name="Comma 5 3 3 5 3" xfId="13945"/>
    <cellStyle name="Comma 5 3 3 6" xfId="8459"/>
    <cellStyle name="Comma 5 3 3 6 2" xfId="16617"/>
    <cellStyle name="Comma 5 3 3 7" xfId="11288"/>
    <cellStyle name="Comma 5 3 4" xfId="1953"/>
    <cellStyle name="Comma 5 3 4 2" xfId="1954"/>
    <cellStyle name="Comma 5 3 4 2 2" xfId="1955"/>
    <cellStyle name="Comma 5 3 4 2 2 2" xfId="4629"/>
    <cellStyle name="Comma 5 3 4 2 2 2 2" xfId="19254"/>
    <cellStyle name="Comma 5 3 4 2 2 2 3" xfId="13952"/>
    <cellStyle name="Comma 5 3 4 2 2 3" xfId="8466"/>
    <cellStyle name="Comma 5 3 4 2 2 3 2" xfId="16624"/>
    <cellStyle name="Comma 5 3 4 2 2 4" xfId="11295"/>
    <cellStyle name="Comma 5 3 4 2 3" xfId="4628"/>
    <cellStyle name="Comma 5 3 4 2 3 2" xfId="19253"/>
    <cellStyle name="Comma 5 3 4 2 3 3" xfId="13951"/>
    <cellStyle name="Comma 5 3 4 2 4" xfId="8465"/>
    <cellStyle name="Comma 5 3 4 2 4 2" xfId="16623"/>
    <cellStyle name="Comma 5 3 4 2 5" xfId="11294"/>
    <cellStyle name="Comma 5 3 4 3" xfId="1956"/>
    <cellStyle name="Comma 5 3 4 3 2" xfId="4630"/>
    <cellStyle name="Comma 5 3 4 3 2 2" xfId="19255"/>
    <cellStyle name="Comma 5 3 4 3 2 3" xfId="13953"/>
    <cellStyle name="Comma 5 3 4 3 3" xfId="8467"/>
    <cellStyle name="Comma 5 3 4 3 3 2" xfId="16625"/>
    <cellStyle name="Comma 5 3 4 3 4" xfId="11296"/>
    <cellStyle name="Comma 5 3 4 4" xfId="1957"/>
    <cellStyle name="Comma 5 3 4 4 2" xfId="4631"/>
    <cellStyle name="Comma 5 3 4 4 2 2" xfId="19256"/>
    <cellStyle name="Comma 5 3 4 4 2 3" xfId="13954"/>
    <cellStyle name="Comma 5 3 4 4 3" xfId="8468"/>
    <cellStyle name="Comma 5 3 4 4 3 2" xfId="16626"/>
    <cellStyle name="Comma 5 3 4 4 4" xfId="11297"/>
    <cellStyle name="Comma 5 3 4 5" xfId="4627"/>
    <cellStyle name="Comma 5 3 4 5 2" xfId="19252"/>
    <cellStyle name="Comma 5 3 4 5 3" xfId="13950"/>
    <cellStyle name="Comma 5 3 4 6" xfId="8464"/>
    <cellStyle name="Comma 5 3 4 6 2" xfId="16622"/>
    <cellStyle name="Comma 5 3 4 7" xfId="11293"/>
    <cellStyle name="Comma 5 3 5" xfId="1958"/>
    <cellStyle name="Comma 5 3 5 2" xfId="1959"/>
    <cellStyle name="Comma 5 3 5 2 2" xfId="1960"/>
    <cellStyle name="Comma 5 3 5 2 2 2" xfId="4634"/>
    <cellStyle name="Comma 5 3 5 2 2 2 2" xfId="19259"/>
    <cellStyle name="Comma 5 3 5 2 2 2 3" xfId="13957"/>
    <cellStyle name="Comma 5 3 5 2 2 3" xfId="8471"/>
    <cellStyle name="Comma 5 3 5 2 2 3 2" xfId="16629"/>
    <cellStyle name="Comma 5 3 5 2 2 4" xfId="11300"/>
    <cellStyle name="Comma 5 3 5 2 3" xfId="4633"/>
    <cellStyle name="Comma 5 3 5 2 3 2" xfId="19258"/>
    <cellStyle name="Comma 5 3 5 2 3 3" xfId="13956"/>
    <cellStyle name="Comma 5 3 5 2 4" xfId="8470"/>
    <cellStyle name="Comma 5 3 5 2 4 2" xfId="16628"/>
    <cellStyle name="Comma 5 3 5 2 5" xfId="11299"/>
    <cellStyle name="Comma 5 3 5 3" xfId="1961"/>
    <cellStyle name="Comma 5 3 5 3 2" xfId="4635"/>
    <cellStyle name="Comma 5 3 5 3 2 2" xfId="19260"/>
    <cellStyle name="Comma 5 3 5 3 2 3" xfId="13958"/>
    <cellStyle name="Comma 5 3 5 3 3" xfId="8472"/>
    <cellStyle name="Comma 5 3 5 3 3 2" xfId="16630"/>
    <cellStyle name="Comma 5 3 5 3 4" xfId="11301"/>
    <cellStyle name="Comma 5 3 5 4" xfId="1962"/>
    <cellStyle name="Comma 5 3 5 4 2" xfId="4636"/>
    <cellStyle name="Comma 5 3 5 4 2 2" xfId="19261"/>
    <cellStyle name="Comma 5 3 5 4 2 3" xfId="13959"/>
    <cellStyle name="Comma 5 3 5 4 3" xfId="8473"/>
    <cellStyle name="Comma 5 3 5 4 3 2" xfId="16631"/>
    <cellStyle name="Comma 5 3 5 4 4" xfId="11302"/>
    <cellStyle name="Comma 5 3 5 5" xfId="4632"/>
    <cellStyle name="Comma 5 3 5 5 2" xfId="19257"/>
    <cellStyle name="Comma 5 3 5 5 3" xfId="13955"/>
    <cellStyle name="Comma 5 3 5 6" xfId="8469"/>
    <cellStyle name="Comma 5 3 5 6 2" xfId="16627"/>
    <cellStyle name="Comma 5 3 5 7" xfId="11298"/>
    <cellStyle name="Comma 5 3 6" xfId="1963"/>
    <cellStyle name="Comma 5 3 6 2" xfId="1964"/>
    <cellStyle name="Comma 5 3 6 2 2" xfId="1965"/>
    <cellStyle name="Comma 5 3 6 2 2 2" xfId="4639"/>
    <cellStyle name="Comma 5 3 6 2 2 2 2" xfId="19264"/>
    <cellStyle name="Comma 5 3 6 2 2 2 3" xfId="13962"/>
    <cellStyle name="Comma 5 3 6 2 2 3" xfId="8476"/>
    <cellStyle name="Comma 5 3 6 2 2 3 2" xfId="16634"/>
    <cellStyle name="Comma 5 3 6 2 2 4" xfId="11305"/>
    <cellStyle name="Comma 5 3 6 2 3" xfId="4638"/>
    <cellStyle name="Comma 5 3 6 2 3 2" xfId="19263"/>
    <cellStyle name="Comma 5 3 6 2 3 3" xfId="13961"/>
    <cellStyle name="Comma 5 3 6 2 4" xfId="8475"/>
    <cellStyle name="Comma 5 3 6 2 4 2" xfId="16633"/>
    <cellStyle name="Comma 5 3 6 2 5" xfId="11304"/>
    <cellStyle name="Comma 5 3 6 3" xfId="1966"/>
    <cellStyle name="Comma 5 3 6 3 2" xfId="4640"/>
    <cellStyle name="Comma 5 3 6 3 2 2" xfId="19265"/>
    <cellStyle name="Comma 5 3 6 3 2 3" xfId="13963"/>
    <cellStyle name="Comma 5 3 6 3 3" xfId="8477"/>
    <cellStyle name="Comma 5 3 6 3 3 2" xfId="16635"/>
    <cellStyle name="Comma 5 3 6 3 4" xfId="11306"/>
    <cellStyle name="Comma 5 3 6 4" xfId="1967"/>
    <cellStyle name="Comma 5 3 6 4 2" xfId="4641"/>
    <cellStyle name="Comma 5 3 6 4 2 2" xfId="19266"/>
    <cellStyle name="Comma 5 3 6 4 2 3" xfId="13964"/>
    <cellStyle name="Comma 5 3 6 4 3" xfId="8478"/>
    <cellStyle name="Comma 5 3 6 4 3 2" xfId="16636"/>
    <cellStyle name="Comma 5 3 6 4 4" xfId="11307"/>
    <cellStyle name="Comma 5 3 6 5" xfId="4637"/>
    <cellStyle name="Comma 5 3 6 5 2" xfId="19262"/>
    <cellStyle name="Comma 5 3 6 5 3" xfId="13960"/>
    <cellStyle name="Comma 5 3 6 6" xfId="8474"/>
    <cellStyle name="Comma 5 3 6 6 2" xfId="16632"/>
    <cellStyle name="Comma 5 3 6 7" xfId="11303"/>
    <cellStyle name="Comma 5 3 7" xfId="1968"/>
    <cellStyle name="Comma 5 3 7 2" xfId="1969"/>
    <cellStyle name="Comma 5 3 7 2 2" xfId="4643"/>
    <cellStyle name="Comma 5 3 7 2 2 2" xfId="19268"/>
    <cellStyle name="Comma 5 3 7 2 2 3" xfId="13966"/>
    <cellStyle name="Comma 5 3 7 2 3" xfId="8480"/>
    <cellStyle name="Comma 5 3 7 2 3 2" xfId="16638"/>
    <cellStyle name="Comma 5 3 7 2 4" xfId="11309"/>
    <cellStyle name="Comma 5 3 7 3" xfId="1970"/>
    <cellStyle name="Comma 5 3 7 3 2" xfId="4644"/>
    <cellStyle name="Comma 5 3 7 3 2 2" xfId="19269"/>
    <cellStyle name="Comma 5 3 7 3 2 3" xfId="13967"/>
    <cellStyle name="Comma 5 3 7 3 3" xfId="8481"/>
    <cellStyle name="Comma 5 3 7 3 3 2" xfId="16639"/>
    <cellStyle name="Comma 5 3 7 3 4" xfId="11310"/>
    <cellStyle name="Comma 5 3 7 4" xfId="4642"/>
    <cellStyle name="Comma 5 3 7 4 2" xfId="19267"/>
    <cellStyle name="Comma 5 3 7 4 3" xfId="13965"/>
    <cellStyle name="Comma 5 3 7 5" xfId="8479"/>
    <cellStyle name="Comma 5 3 7 5 2" xfId="16637"/>
    <cellStyle name="Comma 5 3 7 6" xfId="11308"/>
    <cellStyle name="Comma 5 3 8" xfId="1971"/>
    <cellStyle name="Comma 5 3 8 2" xfId="1972"/>
    <cellStyle name="Comma 5 3 8 2 2" xfId="4646"/>
    <cellStyle name="Comma 5 3 8 2 2 2" xfId="19271"/>
    <cellStyle name="Comma 5 3 8 2 2 3" xfId="13969"/>
    <cellStyle name="Comma 5 3 8 2 3" xfId="8483"/>
    <cellStyle name="Comma 5 3 8 2 3 2" xfId="16641"/>
    <cellStyle name="Comma 5 3 8 2 4" xfId="11312"/>
    <cellStyle name="Comma 5 3 8 3" xfId="4645"/>
    <cellStyle name="Comma 5 3 8 3 2" xfId="19270"/>
    <cellStyle name="Comma 5 3 8 3 3" xfId="13968"/>
    <cellStyle name="Comma 5 3 8 4" xfId="8482"/>
    <cellStyle name="Comma 5 3 8 4 2" xfId="16640"/>
    <cellStyle name="Comma 5 3 8 5" xfId="11311"/>
    <cellStyle name="Comma 5 3 9" xfId="1973"/>
    <cellStyle name="Comma 5 3 9 2" xfId="4647"/>
    <cellStyle name="Comma 5 3 9 2 2" xfId="19272"/>
    <cellStyle name="Comma 5 3 9 2 3" xfId="13970"/>
    <cellStyle name="Comma 5 3 9 3" xfId="8484"/>
    <cellStyle name="Comma 5 3 9 3 2" xfId="16642"/>
    <cellStyle name="Comma 5 3 9 4" xfId="11313"/>
    <cellStyle name="Comma 5 4" xfId="1974"/>
    <cellStyle name="Comma 5 4 10" xfId="1975"/>
    <cellStyle name="Comma 5 4 10 2" xfId="4649"/>
    <cellStyle name="Comma 5 4 10 2 2" xfId="19274"/>
    <cellStyle name="Comma 5 4 10 2 3" xfId="13972"/>
    <cellStyle name="Comma 5 4 10 3" xfId="8486"/>
    <cellStyle name="Comma 5 4 10 3 2" xfId="16644"/>
    <cellStyle name="Comma 5 4 10 4" xfId="11315"/>
    <cellStyle name="Comma 5 4 11" xfId="4648"/>
    <cellStyle name="Comma 5 4 11 2" xfId="19273"/>
    <cellStyle name="Comma 5 4 11 3" xfId="13971"/>
    <cellStyle name="Comma 5 4 12" xfId="8485"/>
    <cellStyle name="Comma 5 4 12 2" xfId="16643"/>
    <cellStyle name="Comma 5 4 13" xfId="11314"/>
    <cellStyle name="Comma 5 4 2" xfId="1976"/>
    <cellStyle name="Comma 5 4 2 10" xfId="4650"/>
    <cellStyle name="Comma 5 4 2 10 2" xfId="19275"/>
    <cellStyle name="Comma 5 4 2 10 3" xfId="13973"/>
    <cellStyle name="Comma 5 4 2 11" xfId="8487"/>
    <cellStyle name="Comma 5 4 2 11 2" xfId="16645"/>
    <cellStyle name="Comma 5 4 2 12" xfId="11316"/>
    <cellStyle name="Comma 5 4 2 2" xfId="1977"/>
    <cellStyle name="Comma 5 4 2 2 2" xfId="1978"/>
    <cellStyle name="Comma 5 4 2 2 2 2" xfId="1979"/>
    <cellStyle name="Comma 5 4 2 2 2 2 2" xfId="4653"/>
    <cellStyle name="Comma 5 4 2 2 2 2 2 2" xfId="19278"/>
    <cellStyle name="Comma 5 4 2 2 2 2 2 3" xfId="13976"/>
    <cellStyle name="Comma 5 4 2 2 2 2 3" xfId="8490"/>
    <cellStyle name="Comma 5 4 2 2 2 2 3 2" xfId="16648"/>
    <cellStyle name="Comma 5 4 2 2 2 2 4" xfId="11319"/>
    <cellStyle name="Comma 5 4 2 2 2 3" xfId="4652"/>
    <cellStyle name="Comma 5 4 2 2 2 3 2" xfId="19277"/>
    <cellStyle name="Comma 5 4 2 2 2 3 3" xfId="13975"/>
    <cellStyle name="Comma 5 4 2 2 2 4" xfId="8489"/>
    <cellStyle name="Comma 5 4 2 2 2 4 2" xfId="16647"/>
    <cellStyle name="Comma 5 4 2 2 2 5" xfId="11318"/>
    <cellStyle name="Comma 5 4 2 2 3" xfId="1980"/>
    <cellStyle name="Comma 5 4 2 2 3 2" xfId="4654"/>
    <cellStyle name="Comma 5 4 2 2 3 2 2" xfId="19279"/>
    <cellStyle name="Comma 5 4 2 2 3 2 3" xfId="13977"/>
    <cellStyle name="Comma 5 4 2 2 3 3" xfId="8491"/>
    <cellStyle name="Comma 5 4 2 2 3 3 2" xfId="16649"/>
    <cellStyle name="Comma 5 4 2 2 3 4" xfId="11320"/>
    <cellStyle name="Comma 5 4 2 2 4" xfId="1981"/>
    <cellStyle name="Comma 5 4 2 2 4 2" xfId="4655"/>
    <cellStyle name="Comma 5 4 2 2 4 2 2" xfId="19280"/>
    <cellStyle name="Comma 5 4 2 2 4 2 3" xfId="13978"/>
    <cellStyle name="Comma 5 4 2 2 4 3" xfId="8492"/>
    <cellStyle name="Comma 5 4 2 2 4 3 2" xfId="16650"/>
    <cellStyle name="Comma 5 4 2 2 4 4" xfId="11321"/>
    <cellStyle name="Comma 5 4 2 2 5" xfId="4651"/>
    <cellStyle name="Comma 5 4 2 2 5 2" xfId="19276"/>
    <cellStyle name="Comma 5 4 2 2 5 3" xfId="13974"/>
    <cellStyle name="Comma 5 4 2 2 6" xfId="8488"/>
    <cellStyle name="Comma 5 4 2 2 6 2" xfId="16646"/>
    <cellStyle name="Comma 5 4 2 2 7" xfId="11317"/>
    <cellStyle name="Comma 5 4 2 3" xfId="1982"/>
    <cellStyle name="Comma 5 4 2 3 2" xfId="1983"/>
    <cellStyle name="Comma 5 4 2 3 2 2" xfId="1984"/>
    <cellStyle name="Comma 5 4 2 3 2 2 2" xfId="4658"/>
    <cellStyle name="Comma 5 4 2 3 2 2 2 2" xfId="19283"/>
    <cellStyle name="Comma 5 4 2 3 2 2 2 3" xfId="13981"/>
    <cellStyle name="Comma 5 4 2 3 2 2 3" xfId="8495"/>
    <cellStyle name="Comma 5 4 2 3 2 2 3 2" xfId="16653"/>
    <cellStyle name="Comma 5 4 2 3 2 2 4" xfId="11324"/>
    <cellStyle name="Comma 5 4 2 3 2 3" xfId="4657"/>
    <cellStyle name="Comma 5 4 2 3 2 3 2" xfId="19282"/>
    <cellStyle name="Comma 5 4 2 3 2 3 3" xfId="13980"/>
    <cellStyle name="Comma 5 4 2 3 2 4" xfId="8494"/>
    <cellStyle name="Comma 5 4 2 3 2 4 2" xfId="16652"/>
    <cellStyle name="Comma 5 4 2 3 2 5" xfId="11323"/>
    <cellStyle name="Comma 5 4 2 3 3" xfId="1985"/>
    <cellStyle name="Comma 5 4 2 3 3 2" xfId="4659"/>
    <cellStyle name="Comma 5 4 2 3 3 2 2" xfId="19284"/>
    <cellStyle name="Comma 5 4 2 3 3 2 3" xfId="13982"/>
    <cellStyle name="Comma 5 4 2 3 3 3" xfId="8496"/>
    <cellStyle name="Comma 5 4 2 3 3 3 2" xfId="16654"/>
    <cellStyle name="Comma 5 4 2 3 3 4" xfId="11325"/>
    <cellStyle name="Comma 5 4 2 3 4" xfId="1986"/>
    <cellStyle name="Comma 5 4 2 3 4 2" xfId="4660"/>
    <cellStyle name="Comma 5 4 2 3 4 2 2" xfId="19285"/>
    <cellStyle name="Comma 5 4 2 3 4 2 3" xfId="13983"/>
    <cellStyle name="Comma 5 4 2 3 4 3" xfId="8497"/>
    <cellStyle name="Comma 5 4 2 3 4 3 2" xfId="16655"/>
    <cellStyle name="Comma 5 4 2 3 4 4" xfId="11326"/>
    <cellStyle name="Comma 5 4 2 3 5" xfId="4656"/>
    <cellStyle name="Comma 5 4 2 3 5 2" xfId="19281"/>
    <cellStyle name="Comma 5 4 2 3 5 3" xfId="13979"/>
    <cellStyle name="Comma 5 4 2 3 6" xfId="8493"/>
    <cellStyle name="Comma 5 4 2 3 6 2" xfId="16651"/>
    <cellStyle name="Comma 5 4 2 3 7" xfId="11322"/>
    <cellStyle name="Comma 5 4 2 4" xfId="1987"/>
    <cellStyle name="Comma 5 4 2 4 2" xfId="1988"/>
    <cellStyle name="Comma 5 4 2 4 2 2" xfId="1989"/>
    <cellStyle name="Comma 5 4 2 4 2 2 2" xfId="4663"/>
    <cellStyle name="Comma 5 4 2 4 2 2 2 2" xfId="19288"/>
    <cellStyle name="Comma 5 4 2 4 2 2 2 3" xfId="13986"/>
    <cellStyle name="Comma 5 4 2 4 2 2 3" xfId="8500"/>
    <cellStyle name="Comma 5 4 2 4 2 2 3 2" xfId="16658"/>
    <cellStyle name="Comma 5 4 2 4 2 2 4" xfId="11329"/>
    <cellStyle name="Comma 5 4 2 4 2 3" xfId="4662"/>
    <cellStyle name="Comma 5 4 2 4 2 3 2" xfId="19287"/>
    <cellStyle name="Comma 5 4 2 4 2 3 3" xfId="13985"/>
    <cellStyle name="Comma 5 4 2 4 2 4" xfId="8499"/>
    <cellStyle name="Comma 5 4 2 4 2 4 2" xfId="16657"/>
    <cellStyle name="Comma 5 4 2 4 2 5" xfId="11328"/>
    <cellStyle name="Comma 5 4 2 4 3" xfId="1990"/>
    <cellStyle name="Comma 5 4 2 4 3 2" xfId="4664"/>
    <cellStyle name="Comma 5 4 2 4 3 2 2" xfId="19289"/>
    <cellStyle name="Comma 5 4 2 4 3 2 3" xfId="13987"/>
    <cellStyle name="Comma 5 4 2 4 3 3" xfId="8501"/>
    <cellStyle name="Comma 5 4 2 4 3 3 2" xfId="16659"/>
    <cellStyle name="Comma 5 4 2 4 3 4" xfId="11330"/>
    <cellStyle name="Comma 5 4 2 4 4" xfId="1991"/>
    <cellStyle name="Comma 5 4 2 4 4 2" xfId="4665"/>
    <cellStyle name="Comma 5 4 2 4 4 2 2" xfId="19290"/>
    <cellStyle name="Comma 5 4 2 4 4 2 3" xfId="13988"/>
    <cellStyle name="Comma 5 4 2 4 4 3" xfId="8502"/>
    <cellStyle name="Comma 5 4 2 4 4 3 2" xfId="16660"/>
    <cellStyle name="Comma 5 4 2 4 4 4" xfId="11331"/>
    <cellStyle name="Comma 5 4 2 4 5" xfId="4661"/>
    <cellStyle name="Comma 5 4 2 4 5 2" xfId="19286"/>
    <cellStyle name="Comma 5 4 2 4 5 3" xfId="13984"/>
    <cellStyle name="Comma 5 4 2 4 6" xfId="8498"/>
    <cellStyle name="Comma 5 4 2 4 6 2" xfId="16656"/>
    <cellStyle name="Comma 5 4 2 4 7" xfId="11327"/>
    <cellStyle name="Comma 5 4 2 5" xfId="1992"/>
    <cellStyle name="Comma 5 4 2 5 2" xfId="1993"/>
    <cellStyle name="Comma 5 4 2 5 2 2" xfId="1994"/>
    <cellStyle name="Comma 5 4 2 5 2 2 2" xfId="4668"/>
    <cellStyle name="Comma 5 4 2 5 2 2 2 2" xfId="19293"/>
    <cellStyle name="Comma 5 4 2 5 2 2 2 3" xfId="13991"/>
    <cellStyle name="Comma 5 4 2 5 2 2 3" xfId="8505"/>
    <cellStyle name="Comma 5 4 2 5 2 2 3 2" xfId="16663"/>
    <cellStyle name="Comma 5 4 2 5 2 2 4" xfId="11334"/>
    <cellStyle name="Comma 5 4 2 5 2 3" xfId="4667"/>
    <cellStyle name="Comma 5 4 2 5 2 3 2" xfId="19292"/>
    <cellStyle name="Comma 5 4 2 5 2 3 3" xfId="13990"/>
    <cellStyle name="Comma 5 4 2 5 2 4" xfId="8504"/>
    <cellStyle name="Comma 5 4 2 5 2 4 2" xfId="16662"/>
    <cellStyle name="Comma 5 4 2 5 2 5" xfId="11333"/>
    <cellStyle name="Comma 5 4 2 5 3" xfId="1995"/>
    <cellStyle name="Comma 5 4 2 5 3 2" xfId="4669"/>
    <cellStyle name="Comma 5 4 2 5 3 2 2" xfId="19294"/>
    <cellStyle name="Comma 5 4 2 5 3 2 3" xfId="13992"/>
    <cellStyle name="Comma 5 4 2 5 3 3" xfId="8506"/>
    <cellStyle name="Comma 5 4 2 5 3 3 2" xfId="16664"/>
    <cellStyle name="Comma 5 4 2 5 3 4" xfId="11335"/>
    <cellStyle name="Comma 5 4 2 5 4" xfId="1996"/>
    <cellStyle name="Comma 5 4 2 5 4 2" xfId="4670"/>
    <cellStyle name="Comma 5 4 2 5 4 2 2" xfId="19295"/>
    <cellStyle name="Comma 5 4 2 5 4 2 3" xfId="13993"/>
    <cellStyle name="Comma 5 4 2 5 4 3" xfId="8507"/>
    <cellStyle name="Comma 5 4 2 5 4 3 2" xfId="16665"/>
    <cellStyle name="Comma 5 4 2 5 4 4" xfId="11336"/>
    <cellStyle name="Comma 5 4 2 5 5" xfId="4666"/>
    <cellStyle name="Comma 5 4 2 5 5 2" xfId="19291"/>
    <cellStyle name="Comma 5 4 2 5 5 3" xfId="13989"/>
    <cellStyle name="Comma 5 4 2 5 6" xfId="8503"/>
    <cellStyle name="Comma 5 4 2 5 6 2" xfId="16661"/>
    <cellStyle name="Comma 5 4 2 5 7" xfId="11332"/>
    <cellStyle name="Comma 5 4 2 6" xfId="1997"/>
    <cellStyle name="Comma 5 4 2 6 2" xfId="1998"/>
    <cellStyle name="Comma 5 4 2 6 2 2" xfId="4672"/>
    <cellStyle name="Comma 5 4 2 6 2 2 2" xfId="19297"/>
    <cellStyle name="Comma 5 4 2 6 2 2 3" xfId="13995"/>
    <cellStyle name="Comma 5 4 2 6 2 3" xfId="8509"/>
    <cellStyle name="Comma 5 4 2 6 2 3 2" xfId="16667"/>
    <cellStyle name="Comma 5 4 2 6 2 4" xfId="11338"/>
    <cellStyle name="Comma 5 4 2 6 3" xfId="1999"/>
    <cellStyle name="Comma 5 4 2 6 3 2" xfId="4673"/>
    <cellStyle name="Comma 5 4 2 6 3 2 2" xfId="19298"/>
    <cellStyle name="Comma 5 4 2 6 3 2 3" xfId="13996"/>
    <cellStyle name="Comma 5 4 2 6 3 3" xfId="8510"/>
    <cellStyle name="Comma 5 4 2 6 3 3 2" xfId="16668"/>
    <cellStyle name="Comma 5 4 2 6 3 4" xfId="11339"/>
    <cellStyle name="Comma 5 4 2 6 4" xfId="4671"/>
    <cellStyle name="Comma 5 4 2 6 4 2" xfId="19296"/>
    <cellStyle name="Comma 5 4 2 6 4 3" xfId="13994"/>
    <cellStyle name="Comma 5 4 2 6 5" xfId="8508"/>
    <cellStyle name="Comma 5 4 2 6 5 2" xfId="16666"/>
    <cellStyle name="Comma 5 4 2 6 6" xfId="11337"/>
    <cellStyle name="Comma 5 4 2 7" xfId="2000"/>
    <cellStyle name="Comma 5 4 2 7 2" xfId="2001"/>
    <cellStyle name="Comma 5 4 2 7 2 2" xfId="4675"/>
    <cellStyle name="Comma 5 4 2 7 2 2 2" xfId="19300"/>
    <cellStyle name="Comma 5 4 2 7 2 2 3" xfId="13998"/>
    <cellStyle name="Comma 5 4 2 7 2 3" xfId="8512"/>
    <cellStyle name="Comma 5 4 2 7 2 3 2" xfId="16670"/>
    <cellStyle name="Comma 5 4 2 7 2 4" xfId="11341"/>
    <cellStyle name="Comma 5 4 2 7 3" xfId="4674"/>
    <cellStyle name="Comma 5 4 2 7 3 2" xfId="19299"/>
    <cellStyle name="Comma 5 4 2 7 3 3" xfId="13997"/>
    <cellStyle name="Comma 5 4 2 7 4" xfId="8511"/>
    <cellStyle name="Comma 5 4 2 7 4 2" xfId="16669"/>
    <cellStyle name="Comma 5 4 2 7 5" xfId="11340"/>
    <cellStyle name="Comma 5 4 2 8" xfId="2002"/>
    <cellStyle name="Comma 5 4 2 8 2" xfId="4676"/>
    <cellStyle name="Comma 5 4 2 8 2 2" xfId="19301"/>
    <cellStyle name="Comma 5 4 2 8 2 3" xfId="13999"/>
    <cellStyle name="Comma 5 4 2 8 3" xfId="8513"/>
    <cellStyle name="Comma 5 4 2 8 3 2" xfId="16671"/>
    <cellStyle name="Comma 5 4 2 8 4" xfId="11342"/>
    <cellStyle name="Comma 5 4 2 9" xfId="2003"/>
    <cellStyle name="Comma 5 4 2 9 2" xfId="4677"/>
    <cellStyle name="Comma 5 4 2 9 2 2" xfId="19302"/>
    <cellStyle name="Comma 5 4 2 9 2 3" xfId="14000"/>
    <cellStyle name="Comma 5 4 2 9 3" xfId="8514"/>
    <cellStyle name="Comma 5 4 2 9 3 2" xfId="16672"/>
    <cellStyle name="Comma 5 4 2 9 4" xfId="11343"/>
    <cellStyle name="Comma 5 4 3" xfId="2004"/>
    <cellStyle name="Comma 5 4 3 2" xfId="2005"/>
    <cellStyle name="Comma 5 4 3 2 2" xfId="2006"/>
    <cellStyle name="Comma 5 4 3 2 2 2" xfId="4680"/>
    <cellStyle name="Comma 5 4 3 2 2 2 2" xfId="19305"/>
    <cellStyle name="Comma 5 4 3 2 2 2 3" xfId="14003"/>
    <cellStyle name="Comma 5 4 3 2 2 3" xfId="8517"/>
    <cellStyle name="Comma 5 4 3 2 2 3 2" xfId="16675"/>
    <cellStyle name="Comma 5 4 3 2 2 4" xfId="11346"/>
    <cellStyle name="Comma 5 4 3 2 3" xfId="4679"/>
    <cellStyle name="Comma 5 4 3 2 3 2" xfId="19304"/>
    <cellStyle name="Comma 5 4 3 2 3 3" xfId="14002"/>
    <cellStyle name="Comma 5 4 3 2 4" xfId="8516"/>
    <cellStyle name="Comma 5 4 3 2 4 2" xfId="16674"/>
    <cellStyle name="Comma 5 4 3 2 5" xfId="11345"/>
    <cellStyle name="Comma 5 4 3 3" xfId="2007"/>
    <cellStyle name="Comma 5 4 3 3 2" xfId="4681"/>
    <cellStyle name="Comma 5 4 3 3 2 2" xfId="19306"/>
    <cellStyle name="Comma 5 4 3 3 2 3" xfId="14004"/>
    <cellStyle name="Comma 5 4 3 3 3" xfId="8518"/>
    <cellStyle name="Comma 5 4 3 3 3 2" xfId="16676"/>
    <cellStyle name="Comma 5 4 3 3 4" xfId="11347"/>
    <cellStyle name="Comma 5 4 3 4" xfId="2008"/>
    <cellStyle name="Comma 5 4 3 4 2" xfId="4682"/>
    <cellStyle name="Comma 5 4 3 4 2 2" xfId="19307"/>
    <cellStyle name="Comma 5 4 3 4 2 3" xfId="14005"/>
    <cellStyle name="Comma 5 4 3 4 3" xfId="8519"/>
    <cellStyle name="Comma 5 4 3 4 3 2" xfId="16677"/>
    <cellStyle name="Comma 5 4 3 4 4" xfId="11348"/>
    <cellStyle name="Comma 5 4 3 5" xfId="4678"/>
    <cellStyle name="Comma 5 4 3 5 2" xfId="19303"/>
    <cellStyle name="Comma 5 4 3 5 3" xfId="14001"/>
    <cellStyle name="Comma 5 4 3 6" xfId="8515"/>
    <cellStyle name="Comma 5 4 3 6 2" xfId="16673"/>
    <cellStyle name="Comma 5 4 3 7" xfId="11344"/>
    <cellStyle name="Comma 5 4 4" xfId="2009"/>
    <cellStyle name="Comma 5 4 4 2" xfId="2010"/>
    <cellStyle name="Comma 5 4 4 2 2" xfId="2011"/>
    <cellStyle name="Comma 5 4 4 2 2 2" xfId="4685"/>
    <cellStyle name="Comma 5 4 4 2 2 2 2" xfId="19310"/>
    <cellStyle name="Comma 5 4 4 2 2 2 3" xfId="14008"/>
    <cellStyle name="Comma 5 4 4 2 2 3" xfId="8522"/>
    <cellStyle name="Comma 5 4 4 2 2 3 2" xfId="16680"/>
    <cellStyle name="Comma 5 4 4 2 2 4" xfId="11351"/>
    <cellStyle name="Comma 5 4 4 2 3" xfId="4684"/>
    <cellStyle name="Comma 5 4 4 2 3 2" xfId="19309"/>
    <cellStyle name="Comma 5 4 4 2 3 3" xfId="14007"/>
    <cellStyle name="Comma 5 4 4 2 4" xfId="8521"/>
    <cellStyle name="Comma 5 4 4 2 4 2" xfId="16679"/>
    <cellStyle name="Comma 5 4 4 2 5" xfId="11350"/>
    <cellStyle name="Comma 5 4 4 3" xfId="2012"/>
    <cellStyle name="Comma 5 4 4 3 2" xfId="4686"/>
    <cellStyle name="Comma 5 4 4 3 2 2" xfId="19311"/>
    <cellStyle name="Comma 5 4 4 3 2 3" xfId="14009"/>
    <cellStyle name="Comma 5 4 4 3 3" xfId="8523"/>
    <cellStyle name="Comma 5 4 4 3 3 2" xfId="16681"/>
    <cellStyle name="Comma 5 4 4 3 4" xfId="11352"/>
    <cellStyle name="Comma 5 4 4 4" xfId="2013"/>
    <cellStyle name="Comma 5 4 4 4 2" xfId="4687"/>
    <cellStyle name="Comma 5 4 4 4 2 2" xfId="19312"/>
    <cellStyle name="Comma 5 4 4 4 2 3" xfId="14010"/>
    <cellStyle name="Comma 5 4 4 4 3" xfId="8524"/>
    <cellStyle name="Comma 5 4 4 4 3 2" xfId="16682"/>
    <cellStyle name="Comma 5 4 4 4 4" xfId="11353"/>
    <cellStyle name="Comma 5 4 4 5" xfId="4683"/>
    <cellStyle name="Comma 5 4 4 5 2" xfId="19308"/>
    <cellStyle name="Comma 5 4 4 5 3" xfId="14006"/>
    <cellStyle name="Comma 5 4 4 6" xfId="8520"/>
    <cellStyle name="Comma 5 4 4 6 2" xfId="16678"/>
    <cellStyle name="Comma 5 4 4 7" xfId="11349"/>
    <cellStyle name="Comma 5 4 5" xfId="2014"/>
    <cellStyle name="Comma 5 4 5 2" xfId="2015"/>
    <cellStyle name="Comma 5 4 5 2 2" xfId="2016"/>
    <cellStyle name="Comma 5 4 5 2 2 2" xfId="4690"/>
    <cellStyle name="Comma 5 4 5 2 2 2 2" xfId="19315"/>
    <cellStyle name="Comma 5 4 5 2 2 2 3" xfId="14013"/>
    <cellStyle name="Comma 5 4 5 2 2 3" xfId="8527"/>
    <cellStyle name="Comma 5 4 5 2 2 3 2" xfId="16685"/>
    <cellStyle name="Comma 5 4 5 2 2 4" xfId="11356"/>
    <cellStyle name="Comma 5 4 5 2 3" xfId="4689"/>
    <cellStyle name="Comma 5 4 5 2 3 2" xfId="19314"/>
    <cellStyle name="Comma 5 4 5 2 3 3" xfId="14012"/>
    <cellStyle name="Comma 5 4 5 2 4" xfId="8526"/>
    <cellStyle name="Comma 5 4 5 2 4 2" xfId="16684"/>
    <cellStyle name="Comma 5 4 5 2 5" xfId="11355"/>
    <cellStyle name="Comma 5 4 5 3" xfId="2017"/>
    <cellStyle name="Comma 5 4 5 3 2" xfId="4691"/>
    <cellStyle name="Comma 5 4 5 3 2 2" xfId="19316"/>
    <cellStyle name="Comma 5 4 5 3 2 3" xfId="14014"/>
    <cellStyle name="Comma 5 4 5 3 3" xfId="8528"/>
    <cellStyle name="Comma 5 4 5 3 3 2" xfId="16686"/>
    <cellStyle name="Comma 5 4 5 3 4" xfId="11357"/>
    <cellStyle name="Comma 5 4 5 4" xfId="2018"/>
    <cellStyle name="Comma 5 4 5 4 2" xfId="4692"/>
    <cellStyle name="Comma 5 4 5 4 2 2" xfId="19317"/>
    <cellStyle name="Comma 5 4 5 4 2 3" xfId="14015"/>
    <cellStyle name="Comma 5 4 5 4 3" xfId="8529"/>
    <cellStyle name="Comma 5 4 5 4 3 2" xfId="16687"/>
    <cellStyle name="Comma 5 4 5 4 4" xfId="11358"/>
    <cellStyle name="Comma 5 4 5 5" xfId="4688"/>
    <cellStyle name="Comma 5 4 5 5 2" xfId="19313"/>
    <cellStyle name="Comma 5 4 5 5 3" xfId="14011"/>
    <cellStyle name="Comma 5 4 5 6" xfId="8525"/>
    <cellStyle name="Comma 5 4 5 6 2" xfId="16683"/>
    <cellStyle name="Comma 5 4 5 7" xfId="11354"/>
    <cellStyle name="Comma 5 4 6" xfId="2019"/>
    <cellStyle name="Comma 5 4 6 2" xfId="2020"/>
    <cellStyle name="Comma 5 4 6 2 2" xfId="2021"/>
    <cellStyle name="Comma 5 4 6 2 2 2" xfId="4695"/>
    <cellStyle name="Comma 5 4 6 2 2 2 2" xfId="19320"/>
    <cellStyle name="Comma 5 4 6 2 2 2 3" xfId="14018"/>
    <cellStyle name="Comma 5 4 6 2 2 3" xfId="8532"/>
    <cellStyle name="Comma 5 4 6 2 2 3 2" xfId="16690"/>
    <cellStyle name="Comma 5 4 6 2 2 4" xfId="11361"/>
    <cellStyle name="Comma 5 4 6 2 3" xfId="4694"/>
    <cellStyle name="Comma 5 4 6 2 3 2" xfId="19319"/>
    <cellStyle name="Comma 5 4 6 2 3 3" xfId="14017"/>
    <cellStyle name="Comma 5 4 6 2 4" xfId="8531"/>
    <cellStyle name="Comma 5 4 6 2 4 2" xfId="16689"/>
    <cellStyle name="Comma 5 4 6 2 5" xfId="11360"/>
    <cellStyle name="Comma 5 4 6 3" xfId="2022"/>
    <cellStyle name="Comma 5 4 6 3 2" xfId="4696"/>
    <cellStyle name="Comma 5 4 6 3 2 2" xfId="19321"/>
    <cellStyle name="Comma 5 4 6 3 2 3" xfId="14019"/>
    <cellStyle name="Comma 5 4 6 3 3" xfId="8533"/>
    <cellStyle name="Comma 5 4 6 3 3 2" xfId="16691"/>
    <cellStyle name="Comma 5 4 6 3 4" xfId="11362"/>
    <cellStyle name="Comma 5 4 6 4" xfId="2023"/>
    <cellStyle name="Comma 5 4 6 4 2" xfId="4697"/>
    <cellStyle name="Comma 5 4 6 4 2 2" xfId="19322"/>
    <cellStyle name="Comma 5 4 6 4 2 3" xfId="14020"/>
    <cellStyle name="Comma 5 4 6 4 3" xfId="8534"/>
    <cellStyle name="Comma 5 4 6 4 3 2" xfId="16692"/>
    <cellStyle name="Comma 5 4 6 4 4" xfId="11363"/>
    <cellStyle name="Comma 5 4 6 5" xfId="4693"/>
    <cellStyle name="Comma 5 4 6 5 2" xfId="19318"/>
    <cellStyle name="Comma 5 4 6 5 3" xfId="14016"/>
    <cellStyle name="Comma 5 4 6 6" xfId="8530"/>
    <cellStyle name="Comma 5 4 6 6 2" xfId="16688"/>
    <cellStyle name="Comma 5 4 6 7" xfId="11359"/>
    <cellStyle name="Comma 5 4 7" xfId="2024"/>
    <cellStyle name="Comma 5 4 7 2" xfId="2025"/>
    <cellStyle name="Comma 5 4 7 2 2" xfId="4699"/>
    <cellStyle name="Comma 5 4 7 2 2 2" xfId="19324"/>
    <cellStyle name="Comma 5 4 7 2 2 3" xfId="14022"/>
    <cellStyle name="Comma 5 4 7 2 3" xfId="8536"/>
    <cellStyle name="Comma 5 4 7 2 3 2" xfId="16694"/>
    <cellStyle name="Comma 5 4 7 2 4" xfId="11365"/>
    <cellStyle name="Comma 5 4 7 3" xfId="2026"/>
    <cellStyle name="Comma 5 4 7 3 2" xfId="4700"/>
    <cellStyle name="Comma 5 4 7 3 2 2" xfId="19325"/>
    <cellStyle name="Comma 5 4 7 3 2 3" xfId="14023"/>
    <cellStyle name="Comma 5 4 7 3 3" xfId="8537"/>
    <cellStyle name="Comma 5 4 7 3 3 2" xfId="16695"/>
    <cellStyle name="Comma 5 4 7 3 4" xfId="11366"/>
    <cellStyle name="Comma 5 4 7 4" xfId="4698"/>
    <cellStyle name="Comma 5 4 7 4 2" xfId="19323"/>
    <cellStyle name="Comma 5 4 7 4 3" xfId="14021"/>
    <cellStyle name="Comma 5 4 7 5" xfId="8535"/>
    <cellStyle name="Comma 5 4 7 5 2" xfId="16693"/>
    <cellStyle name="Comma 5 4 7 6" xfId="11364"/>
    <cellStyle name="Comma 5 4 8" xfId="2027"/>
    <cellStyle name="Comma 5 4 8 2" xfId="2028"/>
    <cellStyle name="Comma 5 4 8 2 2" xfId="4702"/>
    <cellStyle name="Comma 5 4 8 2 2 2" xfId="19327"/>
    <cellStyle name="Comma 5 4 8 2 2 3" xfId="14025"/>
    <cellStyle name="Comma 5 4 8 2 3" xfId="8539"/>
    <cellStyle name="Comma 5 4 8 2 3 2" xfId="16697"/>
    <cellStyle name="Comma 5 4 8 2 4" xfId="11368"/>
    <cellStyle name="Comma 5 4 8 3" xfId="4701"/>
    <cellStyle name="Comma 5 4 8 3 2" xfId="19326"/>
    <cellStyle name="Comma 5 4 8 3 3" xfId="14024"/>
    <cellStyle name="Comma 5 4 8 4" xfId="8538"/>
    <cellStyle name="Comma 5 4 8 4 2" xfId="16696"/>
    <cellStyle name="Comma 5 4 8 5" xfId="11367"/>
    <cellStyle name="Comma 5 4 9" xfId="2029"/>
    <cellStyle name="Comma 5 4 9 2" xfId="4703"/>
    <cellStyle name="Comma 5 4 9 2 2" xfId="19328"/>
    <cellStyle name="Comma 5 4 9 2 3" xfId="14026"/>
    <cellStyle name="Comma 5 4 9 3" xfId="8540"/>
    <cellStyle name="Comma 5 4 9 3 2" xfId="16698"/>
    <cellStyle name="Comma 5 4 9 4" xfId="11369"/>
    <cellStyle name="Comma 5 5" xfId="2030"/>
    <cellStyle name="Comma 5 5 10" xfId="4704"/>
    <cellStyle name="Comma 5 5 10 2" xfId="19329"/>
    <cellStyle name="Comma 5 5 10 3" xfId="14027"/>
    <cellStyle name="Comma 5 5 11" xfId="8541"/>
    <cellStyle name="Comma 5 5 11 2" xfId="16699"/>
    <cellStyle name="Comma 5 5 12" xfId="11370"/>
    <cellStyle name="Comma 5 5 2" xfId="2031"/>
    <cellStyle name="Comma 5 5 2 2" xfId="2032"/>
    <cellStyle name="Comma 5 5 2 2 2" xfId="2033"/>
    <cellStyle name="Comma 5 5 2 2 2 2" xfId="4707"/>
    <cellStyle name="Comma 5 5 2 2 2 2 2" xfId="19332"/>
    <cellStyle name="Comma 5 5 2 2 2 2 3" xfId="14030"/>
    <cellStyle name="Comma 5 5 2 2 2 3" xfId="8544"/>
    <cellStyle name="Comma 5 5 2 2 2 3 2" xfId="16702"/>
    <cellStyle name="Comma 5 5 2 2 2 4" xfId="11373"/>
    <cellStyle name="Comma 5 5 2 2 3" xfId="4706"/>
    <cellStyle name="Comma 5 5 2 2 3 2" xfId="19331"/>
    <cellStyle name="Comma 5 5 2 2 3 3" xfId="14029"/>
    <cellStyle name="Comma 5 5 2 2 4" xfId="8543"/>
    <cellStyle name="Comma 5 5 2 2 4 2" xfId="16701"/>
    <cellStyle name="Comma 5 5 2 2 5" xfId="11372"/>
    <cellStyle name="Comma 5 5 2 3" xfId="2034"/>
    <cellStyle name="Comma 5 5 2 3 2" xfId="4708"/>
    <cellStyle name="Comma 5 5 2 3 2 2" xfId="19333"/>
    <cellStyle name="Comma 5 5 2 3 2 3" xfId="14031"/>
    <cellStyle name="Comma 5 5 2 3 3" xfId="8545"/>
    <cellStyle name="Comma 5 5 2 3 3 2" xfId="16703"/>
    <cellStyle name="Comma 5 5 2 3 4" xfId="11374"/>
    <cellStyle name="Comma 5 5 2 4" xfId="2035"/>
    <cellStyle name="Comma 5 5 2 4 2" xfId="4709"/>
    <cellStyle name="Comma 5 5 2 4 2 2" xfId="19334"/>
    <cellStyle name="Comma 5 5 2 4 2 3" xfId="14032"/>
    <cellStyle name="Comma 5 5 2 4 3" xfId="8546"/>
    <cellStyle name="Comma 5 5 2 4 3 2" xfId="16704"/>
    <cellStyle name="Comma 5 5 2 4 4" xfId="11375"/>
    <cellStyle name="Comma 5 5 2 5" xfId="4705"/>
    <cellStyle name="Comma 5 5 2 5 2" xfId="19330"/>
    <cellStyle name="Comma 5 5 2 5 3" xfId="14028"/>
    <cellStyle name="Comma 5 5 2 6" xfId="8542"/>
    <cellStyle name="Comma 5 5 2 6 2" xfId="16700"/>
    <cellStyle name="Comma 5 5 2 7" xfId="11371"/>
    <cellStyle name="Comma 5 5 3" xfId="2036"/>
    <cellStyle name="Comma 5 5 3 2" xfId="2037"/>
    <cellStyle name="Comma 5 5 3 2 2" xfId="2038"/>
    <cellStyle name="Comma 5 5 3 2 2 2" xfId="4712"/>
    <cellStyle name="Comma 5 5 3 2 2 2 2" xfId="19337"/>
    <cellStyle name="Comma 5 5 3 2 2 2 3" xfId="14035"/>
    <cellStyle name="Comma 5 5 3 2 2 3" xfId="8549"/>
    <cellStyle name="Comma 5 5 3 2 2 3 2" xfId="16707"/>
    <cellStyle name="Comma 5 5 3 2 2 4" xfId="11378"/>
    <cellStyle name="Comma 5 5 3 2 3" xfId="4711"/>
    <cellStyle name="Comma 5 5 3 2 3 2" xfId="19336"/>
    <cellStyle name="Comma 5 5 3 2 3 3" xfId="14034"/>
    <cellStyle name="Comma 5 5 3 2 4" xfId="8548"/>
    <cellStyle name="Comma 5 5 3 2 4 2" xfId="16706"/>
    <cellStyle name="Comma 5 5 3 2 5" xfId="11377"/>
    <cellStyle name="Comma 5 5 3 3" xfId="2039"/>
    <cellStyle name="Comma 5 5 3 3 2" xfId="4713"/>
    <cellStyle name="Comma 5 5 3 3 2 2" xfId="19338"/>
    <cellStyle name="Comma 5 5 3 3 2 3" xfId="14036"/>
    <cellStyle name="Comma 5 5 3 3 3" xfId="8550"/>
    <cellStyle name="Comma 5 5 3 3 3 2" xfId="16708"/>
    <cellStyle name="Comma 5 5 3 3 4" xfId="11379"/>
    <cellStyle name="Comma 5 5 3 4" xfId="2040"/>
    <cellStyle name="Comma 5 5 3 4 2" xfId="4714"/>
    <cellStyle name="Comma 5 5 3 4 2 2" xfId="19339"/>
    <cellStyle name="Comma 5 5 3 4 2 3" xfId="14037"/>
    <cellStyle name="Comma 5 5 3 4 3" xfId="8551"/>
    <cellStyle name="Comma 5 5 3 4 3 2" xfId="16709"/>
    <cellStyle name="Comma 5 5 3 4 4" xfId="11380"/>
    <cellStyle name="Comma 5 5 3 5" xfId="4710"/>
    <cellStyle name="Comma 5 5 3 5 2" xfId="19335"/>
    <cellStyle name="Comma 5 5 3 5 3" xfId="14033"/>
    <cellStyle name="Comma 5 5 3 6" xfId="8547"/>
    <cellStyle name="Comma 5 5 3 6 2" xfId="16705"/>
    <cellStyle name="Comma 5 5 3 7" xfId="11376"/>
    <cellStyle name="Comma 5 5 4" xfId="2041"/>
    <cellStyle name="Comma 5 5 4 2" xfId="2042"/>
    <cellStyle name="Comma 5 5 4 2 2" xfId="2043"/>
    <cellStyle name="Comma 5 5 4 2 2 2" xfId="4717"/>
    <cellStyle name="Comma 5 5 4 2 2 2 2" xfId="19342"/>
    <cellStyle name="Comma 5 5 4 2 2 2 3" xfId="14040"/>
    <cellStyle name="Comma 5 5 4 2 2 3" xfId="8554"/>
    <cellStyle name="Comma 5 5 4 2 2 3 2" xfId="16712"/>
    <cellStyle name="Comma 5 5 4 2 2 4" xfId="11383"/>
    <cellStyle name="Comma 5 5 4 2 3" xfId="4716"/>
    <cellStyle name="Comma 5 5 4 2 3 2" xfId="19341"/>
    <cellStyle name="Comma 5 5 4 2 3 3" xfId="14039"/>
    <cellStyle name="Comma 5 5 4 2 4" xfId="8553"/>
    <cellStyle name="Comma 5 5 4 2 4 2" xfId="16711"/>
    <cellStyle name="Comma 5 5 4 2 5" xfId="11382"/>
    <cellStyle name="Comma 5 5 4 3" xfId="2044"/>
    <cellStyle name="Comma 5 5 4 3 2" xfId="4718"/>
    <cellStyle name="Comma 5 5 4 3 2 2" xfId="19343"/>
    <cellStyle name="Comma 5 5 4 3 2 3" xfId="14041"/>
    <cellStyle name="Comma 5 5 4 3 3" xfId="8555"/>
    <cellStyle name="Comma 5 5 4 3 3 2" xfId="16713"/>
    <cellStyle name="Comma 5 5 4 3 4" xfId="11384"/>
    <cellStyle name="Comma 5 5 4 4" xfId="2045"/>
    <cellStyle name="Comma 5 5 4 4 2" xfId="4719"/>
    <cellStyle name="Comma 5 5 4 4 2 2" xfId="19344"/>
    <cellStyle name="Comma 5 5 4 4 2 3" xfId="14042"/>
    <cellStyle name="Comma 5 5 4 4 3" xfId="8556"/>
    <cellStyle name="Comma 5 5 4 4 3 2" xfId="16714"/>
    <cellStyle name="Comma 5 5 4 4 4" xfId="11385"/>
    <cellStyle name="Comma 5 5 4 5" xfId="4715"/>
    <cellStyle name="Comma 5 5 4 5 2" xfId="19340"/>
    <cellStyle name="Comma 5 5 4 5 3" xfId="14038"/>
    <cellStyle name="Comma 5 5 4 6" xfId="8552"/>
    <cellStyle name="Comma 5 5 4 6 2" xfId="16710"/>
    <cellStyle name="Comma 5 5 4 7" xfId="11381"/>
    <cellStyle name="Comma 5 5 5" xfId="2046"/>
    <cellStyle name="Comma 5 5 5 2" xfId="2047"/>
    <cellStyle name="Comma 5 5 5 2 2" xfId="2048"/>
    <cellStyle name="Comma 5 5 5 2 2 2" xfId="4722"/>
    <cellStyle name="Comma 5 5 5 2 2 2 2" xfId="19347"/>
    <cellStyle name="Comma 5 5 5 2 2 2 3" xfId="14045"/>
    <cellStyle name="Comma 5 5 5 2 2 3" xfId="8559"/>
    <cellStyle name="Comma 5 5 5 2 2 3 2" xfId="16717"/>
    <cellStyle name="Comma 5 5 5 2 2 4" xfId="11388"/>
    <cellStyle name="Comma 5 5 5 2 3" xfId="4721"/>
    <cellStyle name="Comma 5 5 5 2 3 2" xfId="19346"/>
    <cellStyle name="Comma 5 5 5 2 3 3" xfId="14044"/>
    <cellStyle name="Comma 5 5 5 2 4" xfId="8558"/>
    <cellStyle name="Comma 5 5 5 2 4 2" xfId="16716"/>
    <cellStyle name="Comma 5 5 5 2 5" xfId="11387"/>
    <cellStyle name="Comma 5 5 5 3" xfId="2049"/>
    <cellStyle name="Comma 5 5 5 3 2" xfId="4723"/>
    <cellStyle name="Comma 5 5 5 3 2 2" xfId="19348"/>
    <cellStyle name="Comma 5 5 5 3 2 3" xfId="14046"/>
    <cellStyle name="Comma 5 5 5 3 3" xfId="8560"/>
    <cellStyle name="Comma 5 5 5 3 3 2" xfId="16718"/>
    <cellStyle name="Comma 5 5 5 3 4" xfId="11389"/>
    <cellStyle name="Comma 5 5 5 4" xfId="2050"/>
    <cellStyle name="Comma 5 5 5 4 2" xfId="4724"/>
    <cellStyle name="Comma 5 5 5 4 2 2" xfId="19349"/>
    <cellStyle name="Comma 5 5 5 4 2 3" xfId="14047"/>
    <cellStyle name="Comma 5 5 5 4 3" xfId="8561"/>
    <cellStyle name="Comma 5 5 5 4 3 2" xfId="16719"/>
    <cellStyle name="Comma 5 5 5 4 4" xfId="11390"/>
    <cellStyle name="Comma 5 5 5 5" xfId="4720"/>
    <cellStyle name="Comma 5 5 5 5 2" xfId="19345"/>
    <cellStyle name="Comma 5 5 5 5 3" xfId="14043"/>
    <cellStyle name="Comma 5 5 5 6" xfId="8557"/>
    <cellStyle name="Comma 5 5 5 6 2" xfId="16715"/>
    <cellStyle name="Comma 5 5 5 7" xfId="11386"/>
    <cellStyle name="Comma 5 5 6" xfId="2051"/>
    <cellStyle name="Comma 5 5 6 2" xfId="2052"/>
    <cellStyle name="Comma 5 5 6 2 2" xfId="4726"/>
    <cellStyle name="Comma 5 5 6 2 2 2" xfId="19351"/>
    <cellStyle name="Comma 5 5 6 2 2 3" xfId="14049"/>
    <cellStyle name="Comma 5 5 6 2 3" xfId="8563"/>
    <cellStyle name="Comma 5 5 6 2 3 2" xfId="16721"/>
    <cellStyle name="Comma 5 5 6 2 4" xfId="11392"/>
    <cellStyle name="Comma 5 5 6 3" xfId="2053"/>
    <cellStyle name="Comma 5 5 6 3 2" xfId="4727"/>
    <cellStyle name="Comma 5 5 6 3 2 2" xfId="19352"/>
    <cellStyle name="Comma 5 5 6 3 2 3" xfId="14050"/>
    <cellStyle name="Comma 5 5 6 3 3" xfId="8564"/>
    <cellStyle name="Comma 5 5 6 3 3 2" xfId="16722"/>
    <cellStyle name="Comma 5 5 6 3 4" xfId="11393"/>
    <cellStyle name="Comma 5 5 6 4" xfId="4725"/>
    <cellStyle name="Comma 5 5 6 4 2" xfId="19350"/>
    <cellStyle name="Comma 5 5 6 4 3" xfId="14048"/>
    <cellStyle name="Comma 5 5 6 5" xfId="8562"/>
    <cellStyle name="Comma 5 5 6 5 2" xfId="16720"/>
    <cellStyle name="Comma 5 5 6 6" xfId="11391"/>
    <cellStyle name="Comma 5 5 7" xfId="2054"/>
    <cellStyle name="Comma 5 5 7 2" xfId="2055"/>
    <cellStyle name="Comma 5 5 7 2 2" xfId="4729"/>
    <cellStyle name="Comma 5 5 7 2 2 2" xfId="19354"/>
    <cellStyle name="Comma 5 5 7 2 2 3" xfId="14052"/>
    <cellStyle name="Comma 5 5 7 2 3" xfId="8566"/>
    <cellStyle name="Comma 5 5 7 2 3 2" xfId="16724"/>
    <cellStyle name="Comma 5 5 7 2 4" xfId="11395"/>
    <cellStyle name="Comma 5 5 7 3" xfId="4728"/>
    <cellStyle name="Comma 5 5 7 3 2" xfId="19353"/>
    <cellStyle name="Comma 5 5 7 3 3" xfId="14051"/>
    <cellStyle name="Comma 5 5 7 4" xfId="8565"/>
    <cellStyle name="Comma 5 5 7 4 2" xfId="16723"/>
    <cellStyle name="Comma 5 5 7 5" xfId="11394"/>
    <cellStyle name="Comma 5 5 8" xfId="2056"/>
    <cellStyle name="Comma 5 5 8 2" xfId="4730"/>
    <cellStyle name="Comma 5 5 8 2 2" xfId="19355"/>
    <cellStyle name="Comma 5 5 8 2 3" xfId="14053"/>
    <cellStyle name="Comma 5 5 8 3" xfId="8567"/>
    <cellStyle name="Comma 5 5 8 3 2" xfId="16725"/>
    <cellStyle name="Comma 5 5 8 4" xfId="11396"/>
    <cellStyle name="Comma 5 5 9" xfId="2057"/>
    <cellStyle name="Comma 5 5 9 2" xfId="4731"/>
    <cellStyle name="Comma 5 5 9 2 2" xfId="19356"/>
    <cellStyle name="Comma 5 5 9 2 3" xfId="14054"/>
    <cellStyle name="Comma 5 5 9 3" xfId="8568"/>
    <cellStyle name="Comma 5 5 9 3 2" xfId="16726"/>
    <cellStyle name="Comma 5 5 9 4" xfId="11397"/>
    <cellStyle name="Comma 5 6" xfId="2058"/>
    <cellStyle name="Comma 5 6 2" xfId="2059"/>
    <cellStyle name="Comma 5 6 2 2" xfId="2060"/>
    <cellStyle name="Comma 5 6 2 2 2" xfId="4734"/>
    <cellStyle name="Comma 5 6 2 2 2 2" xfId="19359"/>
    <cellStyle name="Comma 5 6 2 2 2 3" xfId="14057"/>
    <cellStyle name="Comma 5 6 2 2 3" xfId="8571"/>
    <cellStyle name="Comma 5 6 2 2 3 2" xfId="16729"/>
    <cellStyle name="Comma 5 6 2 2 4" xfId="11400"/>
    <cellStyle name="Comma 5 6 2 3" xfId="4733"/>
    <cellStyle name="Comma 5 6 2 3 2" xfId="19358"/>
    <cellStyle name="Comma 5 6 2 3 3" xfId="14056"/>
    <cellStyle name="Comma 5 6 2 4" xfId="8570"/>
    <cellStyle name="Comma 5 6 2 4 2" xfId="16728"/>
    <cellStyle name="Comma 5 6 2 5" xfId="11399"/>
    <cellStyle name="Comma 5 6 3" xfId="2061"/>
    <cellStyle name="Comma 5 6 3 2" xfId="4735"/>
    <cellStyle name="Comma 5 6 3 2 2" xfId="19360"/>
    <cellStyle name="Comma 5 6 3 2 3" xfId="14058"/>
    <cellStyle name="Comma 5 6 3 3" xfId="8572"/>
    <cellStyle name="Comma 5 6 3 3 2" xfId="16730"/>
    <cellStyle name="Comma 5 6 3 4" xfId="11401"/>
    <cellStyle name="Comma 5 6 4" xfId="2062"/>
    <cellStyle name="Comma 5 6 4 2" xfId="4736"/>
    <cellStyle name="Comma 5 6 4 2 2" xfId="19361"/>
    <cellStyle name="Comma 5 6 4 2 3" xfId="14059"/>
    <cellStyle name="Comma 5 6 4 3" xfId="8573"/>
    <cellStyle name="Comma 5 6 4 3 2" xfId="16731"/>
    <cellStyle name="Comma 5 6 4 4" xfId="11402"/>
    <cellStyle name="Comma 5 6 5" xfId="4732"/>
    <cellStyle name="Comma 5 6 5 2" xfId="19357"/>
    <cellStyle name="Comma 5 6 5 3" xfId="14055"/>
    <cellStyle name="Comma 5 6 6" xfId="8569"/>
    <cellStyle name="Comma 5 6 6 2" xfId="16727"/>
    <cellStyle name="Comma 5 6 7" xfId="11398"/>
    <cellStyle name="Comma 5 7" xfId="2063"/>
    <cellStyle name="Comma 5 7 2" xfId="2064"/>
    <cellStyle name="Comma 5 7 2 2" xfId="2065"/>
    <cellStyle name="Comma 5 7 2 2 2" xfId="4739"/>
    <cellStyle name="Comma 5 7 2 2 2 2" xfId="19364"/>
    <cellStyle name="Comma 5 7 2 2 2 3" xfId="14062"/>
    <cellStyle name="Comma 5 7 2 2 3" xfId="8576"/>
    <cellStyle name="Comma 5 7 2 2 3 2" xfId="16734"/>
    <cellStyle name="Comma 5 7 2 2 4" xfId="11405"/>
    <cellStyle name="Comma 5 7 2 3" xfId="4738"/>
    <cellStyle name="Comma 5 7 2 3 2" xfId="19363"/>
    <cellStyle name="Comma 5 7 2 3 3" xfId="14061"/>
    <cellStyle name="Comma 5 7 2 4" xfId="8575"/>
    <cellStyle name="Comma 5 7 2 4 2" xfId="16733"/>
    <cellStyle name="Comma 5 7 2 5" xfId="11404"/>
    <cellStyle name="Comma 5 7 3" xfId="2066"/>
    <cellStyle name="Comma 5 7 3 2" xfId="4740"/>
    <cellStyle name="Comma 5 7 3 2 2" xfId="19365"/>
    <cellStyle name="Comma 5 7 3 2 3" xfId="14063"/>
    <cellStyle name="Comma 5 7 3 3" xfId="8577"/>
    <cellStyle name="Comma 5 7 3 3 2" xfId="16735"/>
    <cellStyle name="Comma 5 7 3 4" xfId="11406"/>
    <cellStyle name="Comma 5 7 4" xfId="2067"/>
    <cellStyle name="Comma 5 7 4 2" xfId="4741"/>
    <cellStyle name="Comma 5 7 4 2 2" xfId="19366"/>
    <cellStyle name="Comma 5 7 4 2 3" xfId="14064"/>
    <cellStyle name="Comma 5 7 4 3" xfId="8578"/>
    <cellStyle name="Comma 5 7 4 3 2" xfId="16736"/>
    <cellStyle name="Comma 5 7 4 4" xfId="11407"/>
    <cellStyle name="Comma 5 7 5" xfId="4737"/>
    <cellStyle name="Comma 5 7 5 2" xfId="19362"/>
    <cellStyle name="Comma 5 7 5 3" xfId="14060"/>
    <cellStyle name="Comma 5 7 6" xfId="8574"/>
    <cellStyle name="Comma 5 7 6 2" xfId="16732"/>
    <cellStyle name="Comma 5 7 7" xfId="11403"/>
    <cellStyle name="Comma 5 8" xfId="2068"/>
    <cellStyle name="Comma 5 8 2" xfId="2069"/>
    <cellStyle name="Comma 5 8 2 2" xfId="2070"/>
    <cellStyle name="Comma 5 8 2 2 2" xfId="4744"/>
    <cellStyle name="Comma 5 8 2 2 2 2" xfId="19369"/>
    <cellStyle name="Comma 5 8 2 2 2 3" xfId="14067"/>
    <cellStyle name="Comma 5 8 2 2 3" xfId="8581"/>
    <cellStyle name="Comma 5 8 2 2 3 2" xfId="16739"/>
    <cellStyle name="Comma 5 8 2 2 4" xfId="11410"/>
    <cellStyle name="Comma 5 8 2 3" xfId="4743"/>
    <cellStyle name="Comma 5 8 2 3 2" xfId="19368"/>
    <cellStyle name="Comma 5 8 2 3 3" xfId="14066"/>
    <cellStyle name="Comma 5 8 2 4" xfId="8580"/>
    <cellStyle name="Comma 5 8 2 4 2" xfId="16738"/>
    <cellStyle name="Comma 5 8 2 5" xfId="11409"/>
    <cellStyle name="Comma 5 8 3" xfId="2071"/>
    <cellStyle name="Comma 5 8 3 2" xfId="4745"/>
    <cellStyle name="Comma 5 8 3 2 2" xfId="19370"/>
    <cellStyle name="Comma 5 8 3 2 3" xfId="14068"/>
    <cellStyle name="Comma 5 8 3 3" xfId="8582"/>
    <cellStyle name="Comma 5 8 3 3 2" xfId="16740"/>
    <cellStyle name="Comma 5 8 3 4" xfId="11411"/>
    <cellStyle name="Comma 5 8 4" xfId="2072"/>
    <cellStyle name="Comma 5 8 4 2" xfId="4746"/>
    <cellStyle name="Comma 5 8 4 2 2" xfId="19371"/>
    <cellStyle name="Comma 5 8 4 2 3" xfId="14069"/>
    <cellStyle name="Comma 5 8 4 3" xfId="8583"/>
    <cellStyle name="Comma 5 8 4 3 2" xfId="16741"/>
    <cellStyle name="Comma 5 8 4 4" xfId="11412"/>
    <cellStyle name="Comma 5 8 5" xfId="4742"/>
    <cellStyle name="Comma 5 8 5 2" xfId="19367"/>
    <cellStyle name="Comma 5 8 5 3" xfId="14065"/>
    <cellStyle name="Comma 5 8 6" xfId="8579"/>
    <cellStyle name="Comma 5 8 6 2" xfId="16737"/>
    <cellStyle name="Comma 5 8 7" xfId="11408"/>
    <cellStyle name="Comma 5 9" xfId="2073"/>
    <cellStyle name="Comma 5 9 2" xfId="2074"/>
    <cellStyle name="Comma 5 9 2 2" xfId="2075"/>
    <cellStyle name="Comma 5 9 2 2 2" xfId="4749"/>
    <cellStyle name="Comma 5 9 2 2 2 2" xfId="19374"/>
    <cellStyle name="Comma 5 9 2 2 2 3" xfId="14072"/>
    <cellStyle name="Comma 5 9 2 2 3" xfId="8586"/>
    <cellStyle name="Comma 5 9 2 2 3 2" xfId="16744"/>
    <cellStyle name="Comma 5 9 2 2 4" xfId="11415"/>
    <cellStyle name="Comma 5 9 2 3" xfId="4748"/>
    <cellStyle name="Comma 5 9 2 3 2" xfId="19373"/>
    <cellStyle name="Comma 5 9 2 3 3" xfId="14071"/>
    <cellStyle name="Comma 5 9 2 4" xfId="8585"/>
    <cellStyle name="Comma 5 9 2 4 2" xfId="16743"/>
    <cellStyle name="Comma 5 9 2 5" xfId="11414"/>
    <cellStyle name="Comma 5 9 3" xfId="2076"/>
    <cellStyle name="Comma 5 9 3 2" xfId="4750"/>
    <cellStyle name="Comma 5 9 3 2 2" xfId="19375"/>
    <cellStyle name="Comma 5 9 3 2 3" xfId="14073"/>
    <cellStyle name="Comma 5 9 3 3" xfId="8587"/>
    <cellStyle name="Comma 5 9 3 3 2" xfId="16745"/>
    <cellStyle name="Comma 5 9 3 4" xfId="11416"/>
    <cellStyle name="Comma 5 9 4" xfId="2077"/>
    <cellStyle name="Comma 5 9 4 2" xfId="4751"/>
    <cellStyle name="Comma 5 9 4 2 2" xfId="19376"/>
    <cellStyle name="Comma 5 9 4 2 3" xfId="14074"/>
    <cellStyle name="Comma 5 9 4 3" xfId="8588"/>
    <cellStyle name="Comma 5 9 4 3 2" xfId="16746"/>
    <cellStyle name="Comma 5 9 4 4" xfId="11417"/>
    <cellStyle name="Comma 5 9 5" xfId="4747"/>
    <cellStyle name="Comma 5 9 5 2" xfId="19372"/>
    <cellStyle name="Comma 5 9 5 3" xfId="14070"/>
    <cellStyle name="Comma 5 9 6" xfId="8584"/>
    <cellStyle name="Comma 5 9 6 2" xfId="16742"/>
    <cellStyle name="Comma 5 9 7" xfId="11413"/>
    <cellStyle name="Comma 6" xfId="2078"/>
    <cellStyle name="Comma 6 10" xfId="2079"/>
    <cellStyle name="Comma 6 10 2" xfId="2080"/>
    <cellStyle name="Comma 6 10 2 2" xfId="4754"/>
    <cellStyle name="Comma 6 10 2 2 2" xfId="19379"/>
    <cellStyle name="Comma 6 10 2 2 3" xfId="14077"/>
    <cellStyle name="Comma 6 10 2 3" xfId="8591"/>
    <cellStyle name="Comma 6 10 2 3 2" xfId="16749"/>
    <cellStyle name="Comma 6 10 2 4" xfId="11420"/>
    <cellStyle name="Comma 6 10 3" xfId="2081"/>
    <cellStyle name="Comma 6 10 3 2" xfId="4755"/>
    <cellStyle name="Comma 6 10 3 2 2" xfId="19380"/>
    <cellStyle name="Comma 6 10 3 2 3" xfId="14078"/>
    <cellStyle name="Comma 6 10 3 3" xfId="8592"/>
    <cellStyle name="Comma 6 10 3 3 2" xfId="16750"/>
    <cellStyle name="Comma 6 10 3 4" xfId="11421"/>
    <cellStyle name="Comma 6 10 4" xfId="4753"/>
    <cellStyle name="Comma 6 10 4 2" xfId="19378"/>
    <cellStyle name="Comma 6 10 4 3" xfId="14076"/>
    <cellStyle name="Comma 6 10 5" xfId="8590"/>
    <cellStyle name="Comma 6 10 5 2" xfId="16748"/>
    <cellStyle name="Comma 6 10 6" xfId="11419"/>
    <cellStyle name="Comma 6 11" xfId="2082"/>
    <cellStyle name="Comma 6 11 2" xfId="2083"/>
    <cellStyle name="Comma 6 11 2 2" xfId="4757"/>
    <cellStyle name="Comma 6 11 2 2 2" xfId="19382"/>
    <cellStyle name="Comma 6 11 2 2 3" xfId="14080"/>
    <cellStyle name="Comma 6 11 2 3" xfId="8594"/>
    <cellStyle name="Comma 6 11 2 3 2" xfId="16752"/>
    <cellStyle name="Comma 6 11 2 4" xfId="11423"/>
    <cellStyle name="Comma 6 11 3" xfId="4756"/>
    <cellStyle name="Comma 6 11 3 2" xfId="19381"/>
    <cellStyle name="Comma 6 11 3 3" xfId="14079"/>
    <cellStyle name="Comma 6 11 4" xfId="8593"/>
    <cellStyle name="Comma 6 11 4 2" xfId="16751"/>
    <cellStyle name="Comma 6 11 5" xfId="11422"/>
    <cellStyle name="Comma 6 12" xfId="2084"/>
    <cellStyle name="Comma 6 12 2" xfId="4758"/>
    <cellStyle name="Comma 6 12 2 2" xfId="19383"/>
    <cellStyle name="Comma 6 12 2 3" xfId="14081"/>
    <cellStyle name="Comma 6 12 3" xfId="8595"/>
    <cellStyle name="Comma 6 12 3 2" xfId="16753"/>
    <cellStyle name="Comma 6 12 4" xfId="11424"/>
    <cellStyle name="Comma 6 13" xfId="2085"/>
    <cellStyle name="Comma 6 13 2" xfId="4759"/>
    <cellStyle name="Comma 6 13 2 2" xfId="19384"/>
    <cellStyle name="Comma 6 13 2 3" xfId="14082"/>
    <cellStyle name="Comma 6 13 3" xfId="8596"/>
    <cellStyle name="Comma 6 13 3 2" xfId="16754"/>
    <cellStyle name="Comma 6 13 4" xfId="11425"/>
    <cellStyle name="Comma 6 14" xfId="6411"/>
    <cellStyle name="Comma 6 14 2" xfId="19377"/>
    <cellStyle name="Comma 6 14 3" xfId="14075"/>
    <cellStyle name="Comma 6 15" xfId="4752"/>
    <cellStyle name="Comma 6 15 2" xfId="16747"/>
    <cellStyle name="Comma 6 16" xfId="8589"/>
    <cellStyle name="Comma 6 17" xfId="11418"/>
    <cellStyle name="Comma 6 2" xfId="2086"/>
    <cellStyle name="Comma 6 2 10" xfId="2087"/>
    <cellStyle name="Comma 6 2 10 2" xfId="4761"/>
    <cellStyle name="Comma 6 2 10 2 2" xfId="19386"/>
    <cellStyle name="Comma 6 2 10 2 3" xfId="14084"/>
    <cellStyle name="Comma 6 2 10 3" xfId="8598"/>
    <cellStyle name="Comma 6 2 10 3 2" xfId="16756"/>
    <cellStyle name="Comma 6 2 10 4" xfId="11427"/>
    <cellStyle name="Comma 6 2 11" xfId="4760"/>
    <cellStyle name="Comma 6 2 11 2" xfId="19385"/>
    <cellStyle name="Comma 6 2 11 3" xfId="14083"/>
    <cellStyle name="Comma 6 2 12" xfId="8597"/>
    <cellStyle name="Comma 6 2 12 2" xfId="16755"/>
    <cellStyle name="Comma 6 2 13" xfId="11426"/>
    <cellStyle name="Comma 6 2 2" xfId="2088"/>
    <cellStyle name="Comma 6 2 2 10" xfId="4762"/>
    <cellStyle name="Comma 6 2 2 10 2" xfId="19387"/>
    <cellStyle name="Comma 6 2 2 10 3" xfId="14085"/>
    <cellStyle name="Comma 6 2 2 11" xfId="8599"/>
    <cellStyle name="Comma 6 2 2 11 2" xfId="16757"/>
    <cellStyle name="Comma 6 2 2 12" xfId="11428"/>
    <cellStyle name="Comma 6 2 2 2" xfId="2089"/>
    <cellStyle name="Comma 6 2 2 2 2" xfId="2090"/>
    <cellStyle name="Comma 6 2 2 2 2 2" xfId="2091"/>
    <cellStyle name="Comma 6 2 2 2 2 2 2" xfId="4765"/>
    <cellStyle name="Comma 6 2 2 2 2 2 2 2" xfId="19390"/>
    <cellStyle name="Comma 6 2 2 2 2 2 2 3" xfId="14088"/>
    <cellStyle name="Comma 6 2 2 2 2 2 3" xfId="8602"/>
    <cellStyle name="Comma 6 2 2 2 2 2 3 2" xfId="16760"/>
    <cellStyle name="Comma 6 2 2 2 2 2 4" xfId="11431"/>
    <cellStyle name="Comma 6 2 2 2 2 3" xfId="4764"/>
    <cellStyle name="Comma 6 2 2 2 2 3 2" xfId="19389"/>
    <cellStyle name="Comma 6 2 2 2 2 3 3" xfId="14087"/>
    <cellStyle name="Comma 6 2 2 2 2 4" xfId="8601"/>
    <cellStyle name="Comma 6 2 2 2 2 4 2" xfId="16759"/>
    <cellStyle name="Comma 6 2 2 2 2 5" xfId="11430"/>
    <cellStyle name="Comma 6 2 2 2 3" xfId="2092"/>
    <cellStyle name="Comma 6 2 2 2 3 2" xfId="4766"/>
    <cellStyle name="Comma 6 2 2 2 3 2 2" xfId="19391"/>
    <cellStyle name="Comma 6 2 2 2 3 2 3" xfId="14089"/>
    <cellStyle name="Comma 6 2 2 2 3 3" xfId="8603"/>
    <cellStyle name="Comma 6 2 2 2 3 3 2" xfId="16761"/>
    <cellStyle name="Comma 6 2 2 2 3 4" xfId="11432"/>
    <cellStyle name="Comma 6 2 2 2 4" xfId="2093"/>
    <cellStyle name="Comma 6 2 2 2 4 2" xfId="4767"/>
    <cellStyle name="Comma 6 2 2 2 4 2 2" xfId="19392"/>
    <cellStyle name="Comma 6 2 2 2 4 2 3" xfId="14090"/>
    <cellStyle name="Comma 6 2 2 2 4 3" xfId="8604"/>
    <cellStyle name="Comma 6 2 2 2 4 3 2" xfId="16762"/>
    <cellStyle name="Comma 6 2 2 2 4 4" xfId="11433"/>
    <cellStyle name="Comma 6 2 2 2 5" xfId="4763"/>
    <cellStyle name="Comma 6 2 2 2 5 2" xfId="19388"/>
    <cellStyle name="Comma 6 2 2 2 5 3" xfId="14086"/>
    <cellStyle name="Comma 6 2 2 2 6" xfId="8600"/>
    <cellStyle name="Comma 6 2 2 2 6 2" xfId="16758"/>
    <cellStyle name="Comma 6 2 2 2 7" xfId="11429"/>
    <cellStyle name="Comma 6 2 2 3" xfId="2094"/>
    <cellStyle name="Comma 6 2 2 3 2" xfId="2095"/>
    <cellStyle name="Comma 6 2 2 3 2 2" xfId="2096"/>
    <cellStyle name="Comma 6 2 2 3 2 2 2" xfId="4770"/>
    <cellStyle name="Comma 6 2 2 3 2 2 2 2" xfId="19395"/>
    <cellStyle name="Comma 6 2 2 3 2 2 2 3" xfId="14093"/>
    <cellStyle name="Comma 6 2 2 3 2 2 3" xfId="8607"/>
    <cellStyle name="Comma 6 2 2 3 2 2 3 2" xfId="16765"/>
    <cellStyle name="Comma 6 2 2 3 2 2 4" xfId="11436"/>
    <cellStyle name="Comma 6 2 2 3 2 3" xfId="4769"/>
    <cellStyle name="Comma 6 2 2 3 2 3 2" xfId="19394"/>
    <cellStyle name="Comma 6 2 2 3 2 3 3" xfId="14092"/>
    <cellStyle name="Comma 6 2 2 3 2 4" xfId="8606"/>
    <cellStyle name="Comma 6 2 2 3 2 4 2" xfId="16764"/>
    <cellStyle name="Comma 6 2 2 3 2 5" xfId="11435"/>
    <cellStyle name="Comma 6 2 2 3 3" xfId="2097"/>
    <cellStyle name="Comma 6 2 2 3 3 2" xfId="4771"/>
    <cellStyle name="Comma 6 2 2 3 3 2 2" xfId="19396"/>
    <cellStyle name="Comma 6 2 2 3 3 2 3" xfId="14094"/>
    <cellStyle name="Comma 6 2 2 3 3 3" xfId="8608"/>
    <cellStyle name="Comma 6 2 2 3 3 3 2" xfId="16766"/>
    <cellStyle name="Comma 6 2 2 3 3 4" xfId="11437"/>
    <cellStyle name="Comma 6 2 2 3 4" xfId="2098"/>
    <cellStyle name="Comma 6 2 2 3 4 2" xfId="4772"/>
    <cellStyle name="Comma 6 2 2 3 4 2 2" xfId="19397"/>
    <cellStyle name="Comma 6 2 2 3 4 2 3" xfId="14095"/>
    <cellStyle name="Comma 6 2 2 3 4 3" xfId="8609"/>
    <cellStyle name="Comma 6 2 2 3 4 3 2" xfId="16767"/>
    <cellStyle name="Comma 6 2 2 3 4 4" xfId="11438"/>
    <cellStyle name="Comma 6 2 2 3 5" xfId="4768"/>
    <cellStyle name="Comma 6 2 2 3 5 2" xfId="19393"/>
    <cellStyle name="Comma 6 2 2 3 5 3" xfId="14091"/>
    <cellStyle name="Comma 6 2 2 3 6" xfId="8605"/>
    <cellStyle name="Comma 6 2 2 3 6 2" xfId="16763"/>
    <cellStyle name="Comma 6 2 2 3 7" xfId="11434"/>
    <cellStyle name="Comma 6 2 2 4" xfId="2099"/>
    <cellStyle name="Comma 6 2 2 4 2" xfId="2100"/>
    <cellStyle name="Comma 6 2 2 4 2 2" xfId="2101"/>
    <cellStyle name="Comma 6 2 2 4 2 2 2" xfId="4775"/>
    <cellStyle name="Comma 6 2 2 4 2 2 2 2" xfId="19400"/>
    <cellStyle name="Comma 6 2 2 4 2 2 2 3" xfId="14098"/>
    <cellStyle name="Comma 6 2 2 4 2 2 3" xfId="8612"/>
    <cellStyle name="Comma 6 2 2 4 2 2 3 2" xfId="16770"/>
    <cellStyle name="Comma 6 2 2 4 2 2 4" xfId="11441"/>
    <cellStyle name="Comma 6 2 2 4 2 3" xfId="4774"/>
    <cellStyle name="Comma 6 2 2 4 2 3 2" xfId="19399"/>
    <cellStyle name="Comma 6 2 2 4 2 3 3" xfId="14097"/>
    <cellStyle name="Comma 6 2 2 4 2 4" xfId="8611"/>
    <cellStyle name="Comma 6 2 2 4 2 4 2" xfId="16769"/>
    <cellStyle name="Comma 6 2 2 4 2 5" xfId="11440"/>
    <cellStyle name="Comma 6 2 2 4 3" xfId="2102"/>
    <cellStyle name="Comma 6 2 2 4 3 2" xfId="4776"/>
    <cellStyle name="Comma 6 2 2 4 3 2 2" xfId="19401"/>
    <cellStyle name="Comma 6 2 2 4 3 2 3" xfId="14099"/>
    <cellStyle name="Comma 6 2 2 4 3 3" xfId="8613"/>
    <cellStyle name="Comma 6 2 2 4 3 3 2" xfId="16771"/>
    <cellStyle name="Comma 6 2 2 4 3 4" xfId="11442"/>
    <cellStyle name="Comma 6 2 2 4 4" xfId="2103"/>
    <cellStyle name="Comma 6 2 2 4 4 2" xfId="4777"/>
    <cellStyle name="Comma 6 2 2 4 4 2 2" xfId="19402"/>
    <cellStyle name="Comma 6 2 2 4 4 2 3" xfId="14100"/>
    <cellStyle name="Comma 6 2 2 4 4 3" xfId="8614"/>
    <cellStyle name="Comma 6 2 2 4 4 3 2" xfId="16772"/>
    <cellStyle name="Comma 6 2 2 4 4 4" xfId="11443"/>
    <cellStyle name="Comma 6 2 2 4 5" xfId="4773"/>
    <cellStyle name="Comma 6 2 2 4 5 2" xfId="19398"/>
    <cellStyle name="Comma 6 2 2 4 5 3" xfId="14096"/>
    <cellStyle name="Comma 6 2 2 4 6" xfId="8610"/>
    <cellStyle name="Comma 6 2 2 4 6 2" xfId="16768"/>
    <cellStyle name="Comma 6 2 2 4 7" xfId="11439"/>
    <cellStyle name="Comma 6 2 2 5" xfId="2104"/>
    <cellStyle name="Comma 6 2 2 5 2" xfId="2105"/>
    <cellStyle name="Comma 6 2 2 5 2 2" xfId="2106"/>
    <cellStyle name="Comma 6 2 2 5 2 2 2" xfId="4780"/>
    <cellStyle name="Comma 6 2 2 5 2 2 2 2" xfId="19405"/>
    <cellStyle name="Comma 6 2 2 5 2 2 2 3" xfId="14103"/>
    <cellStyle name="Comma 6 2 2 5 2 2 3" xfId="8617"/>
    <cellStyle name="Comma 6 2 2 5 2 2 3 2" xfId="16775"/>
    <cellStyle name="Comma 6 2 2 5 2 2 4" xfId="11446"/>
    <cellStyle name="Comma 6 2 2 5 2 3" xfId="4779"/>
    <cellStyle name="Comma 6 2 2 5 2 3 2" xfId="19404"/>
    <cellStyle name="Comma 6 2 2 5 2 3 3" xfId="14102"/>
    <cellStyle name="Comma 6 2 2 5 2 4" xfId="8616"/>
    <cellStyle name="Comma 6 2 2 5 2 4 2" xfId="16774"/>
    <cellStyle name="Comma 6 2 2 5 2 5" xfId="11445"/>
    <cellStyle name="Comma 6 2 2 5 3" xfId="2107"/>
    <cellStyle name="Comma 6 2 2 5 3 2" xfId="4781"/>
    <cellStyle name="Comma 6 2 2 5 3 2 2" xfId="19406"/>
    <cellStyle name="Comma 6 2 2 5 3 2 3" xfId="14104"/>
    <cellStyle name="Comma 6 2 2 5 3 3" xfId="8618"/>
    <cellStyle name="Comma 6 2 2 5 3 3 2" xfId="16776"/>
    <cellStyle name="Comma 6 2 2 5 3 4" xfId="11447"/>
    <cellStyle name="Comma 6 2 2 5 4" xfId="2108"/>
    <cellStyle name="Comma 6 2 2 5 4 2" xfId="4782"/>
    <cellStyle name="Comma 6 2 2 5 4 2 2" xfId="19407"/>
    <cellStyle name="Comma 6 2 2 5 4 2 3" xfId="14105"/>
    <cellStyle name="Comma 6 2 2 5 4 3" xfId="8619"/>
    <cellStyle name="Comma 6 2 2 5 4 3 2" xfId="16777"/>
    <cellStyle name="Comma 6 2 2 5 4 4" xfId="11448"/>
    <cellStyle name="Comma 6 2 2 5 5" xfId="4778"/>
    <cellStyle name="Comma 6 2 2 5 5 2" xfId="19403"/>
    <cellStyle name="Comma 6 2 2 5 5 3" xfId="14101"/>
    <cellStyle name="Comma 6 2 2 5 6" xfId="8615"/>
    <cellStyle name="Comma 6 2 2 5 6 2" xfId="16773"/>
    <cellStyle name="Comma 6 2 2 5 7" xfId="11444"/>
    <cellStyle name="Comma 6 2 2 6" xfId="2109"/>
    <cellStyle name="Comma 6 2 2 6 2" xfId="2110"/>
    <cellStyle name="Comma 6 2 2 6 2 2" xfId="4784"/>
    <cellStyle name="Comma 6 2 2 6 2 2 2" xfId="19409"/>
    <cellStyle name="Comma 6 2 2 6 2 2 3" xfId="14107"/>
    <cellStyle name="Comma 6 2 2 6 2 3" xfId="8621"/>
    <cellStyle name="Comma 6 2 2 6 2 3 2" xfId="16779"/>
    <cellStyle name="Comma 6 2 2 6 2 4" xfId="11450"/>
    <cellStyle name="Comma 6 2 2 6 3" xfId="2111"/>
    <cellStyle name="Comma 6 2 2 6 3 2" xfId="4785"/>
    <cellStyle name="Comma 6 2 2 6 3 2 2" xfId="19410"/>
    <cellStyle name="Comma 6 2 2 6 3 2 3" xfId="14108"/>
    <cellStyle name="Comma 6 2 2 6 3 3" xfId="8622"/>
    <cellStyle name="Comma 6 2 2 6 3 3 2" xfId="16780"/>
    <cellStyle name="Comma 6 2 2 6 3 4" xfId="11451"/>
    <cellStyle name="Comma 6 2 2 6 4" xfId="4783"/>
    <cellStyle name="Comma 6 2 2 6 4 2" xfId="19408"/>
    <cellStyle name="Comma 6 2 2 6 4 3" xfId="14106"/>
    <cellStyle name="Comma 6 2 2 6 5" xfId="8620"/>
    <cellStyle name="Comma 6 2 2 6 5 2" xfId="16778"/>
    <cellStyle name="Comma 6 2 2 6 6" xfId="11449"/>
    <cellStyle name="Comma 6 2 2 7" xfId="2112"/>
    <cellStyle name="Comma 6 2 2 7 2" xfId="2113"/>
    <cellStyle name="Comma 6 2 2 7 2 2" xfId="4787"/>
    <cellStyle name="Comma 6 2 2 7 2 2 2" xfId="19412"/>
    <cellStyle name="Comma 6 2 2 7 2 2 3" xfId="14110"/>
    <cellStyle name="Comma 6 2 2 7 2 3" xfId="8624"/>
    <cellStyle name="Comma 6 2 2 7 2 3 2" xfId="16782"/>
    <cellStyle name="Comma 6 2 2 7 2 4" xfId="11453"/>
    <cellStyle name="Comma 6 2 2 7 3" xfId="4786"/>
    <cellStyle name="Comma 6 2 2 7 3 2" xfId="19411"/>
    <cellStyle name="Comma 6 2 2 7 3 3" xfId="14109"/>
    <cellStyle name="Comma 6 2 2 7 4" xfId="8623"/>
    <cellStyle name="Comma 6 2 2 7 4 2" xfId="16781"/>
    <cellStyle name="Comma 6 2 2 7 5" xfId="11452"/>
    <cellStyle name="Comma 6 2 2 8" xfId="2114"/>
    <cellStyle name="Comma 6 2 2 8 2" xfId="4788"/>
    <cellStyle name="Comma 6 2 2 8 2 2" xfId="19413"/>
    <cellStyle name="Comma 6 2 2 8 2 3" xfId="14111"/>
    <cellStyle name="Comma 6 2 2 8 3" xfId="8625"/>
    <cellStyle name="Comma 6 2 2 8 3 2" xfId="16783"/>
    <cellStyle name="Comma 6 2 2 8 4" xfId="11454"/>
    <cellStyle name="Comma 6 2 2 9" xfId="2115"/>
    <cellStyle name="Comma 6 2 2 9 2" xfId="4789"/>
    <cellStyle name="Comma 6 2 2 9 2 2" xfId="19414"/>
    <cellStyle name="Comma 6 2 2 9 2 3" xfId="14112"/>
    <cellStyle name="Comma 6 2 2 9 3" xfId="8626"/>
    <cellStyle name="Comma 6 2 2 9 3 2" xfId="16784"/>
    <cellStyle name="Comma 6 2 2 9 4" xfId="11455"/>
    <cellStyle name="Comma 6 2 3" xfId="2116"/>
    <cellStyle name="Comma 6 2 3 2" xfId="2117"/>
    <cellStyle name="Comma 6 2 3 2 2" xfId="2118"/>
    <cellStyle name="Comma 6 2 3 2 2 2" xfId="4792"/>
    <cellStyle name="Comma 6 2 3 2 2 2 2" xfId="19417"/>
    <cellStyle name="Comma 6 2 3 2 2 2 3" xfId="14115"/>
    <cellStyle name="Comma 6 2 3 2 2 3" xfId="8629"/>
    <cellStyle name="Comma 6 2 3 2 2 3 2" xfId="16787"/>
    <cellStyle name="Comma 6 2 3 2 2 4" xfId="11458"/>
    <cellStyle name="Comma 6 2 3 2 3" xfId="4791"/>
    <cellStyle name="Comma 6 2 3 2 3 2" xfId="19416"/>
    <cellStyle name="Comma 6 2 3 2 3 3" xfId="14114"/>
    <cellStyle name="Comma 6 2 3 2 4" xfId="8628"/>
    <cellStyle name="Comma 6 2 3 2 4 2" xfId="16786"/>
    <cellStyle name="Comma 6 2 3 2 5" xfId="11457"/>
    <cellStyle name="Comma 6 2 3 3" xfId="2119"/>
    <cellStyle name="Comma 6 2 3 3 2" xfId="4793"/>
    <cellStyle name="Comma 6 2 3 3 2 2" xfId="19418"/>
    <cellStyle name="Comma 6 2 3 3 2 3" xfId="14116"/>
    <cellStyle name="Comma 6 2 3 3 3" xfId="8630"/>
    <cellStyle name="Comma 6 2 3 3 3 2" xfId="16788"/>
    <cellStyle name="Comma 6 2 3 3 4" xfId="11459"/>
    <cellStyle name="Comma 6 2 3 4" xfId="2120"/>
    <cellStyle name="Comma 6 2 3 4 2" xfId="4794"/>
    <cellStyle name="Comma 6 2 3 4 2 2" xfId="19419"/>
    <cellStyle name="Comma 6 2 3 4 2 3" xfId="14117"/>
    <cellStyle name="Comma 6 2 3 4 3" xfId="8631"/>
    <cellStyle name="Comma 6 2 3 4 3 2" xfId="16789"/>
    <cellStyle name="Comma 6 2 3 4 4" xfId="11460"/>
    <cellStyle name="Comma 6 2 3 5" xfId="4790"/>
    <cellStyle name="Comma 6 2 3 5 2" xfId="19415"/>
    <cellStyle name="Comma 6 2 3 5 3" xfId="14113"/>
    <cellStyle name="Comma 6 2 3 6" xfId="8627"/>
    <cellStyle name="Comma 6 2 3 6 2" xfId="16785"/>
    <cellStyle name="Comma 6 2 3 7" xfId="11456"/>
    <cellStyle name="Comma 6 2 4" xfId="2121"/>
    <cellStyle name="Comma 6 2 4 2" xfId="2122"/>
    <cellStyle name="Comma 6 2 4 2 2" xfId="2123"/>
    <cellStyle name="Comma 6 2 4 2 2 2" xfId="4797"/>
    <cellStyle name="Comma 6 2 4 2 2 2 2" xfId="19422"/>
    <cellStyle name="Comma 6 2 4 2 2 2 3" xfId="14120"/>
    <cellStyle name="Comma 6 2 4 2 2 3" xfId="8634"/>
    <cellStyle name="Comma 6 2 4 2 2 3 2" xfId="16792"/>
    <cellStyle name="Comma 6 2 4 2 2 4" xfId="11463"/>
    <cellStyle name="Comma 6 2 4 2 3" xfId="4796"/>
    <cellStyle name="Comma 6 2 4 2 3 2" xfId="19421"/>
    <cellStyle name="Comma 6 2 4 2 3 3" xfId="14119"/>
    <cellStyle name="Comma 6 2 4 2 4" xfId="8633"/>
    <cellStyle name="Comma 6 2 4 2 4 2" xfId="16791"/>
    <cellStyle name="Comma 6 2 4 2 5" xfId="11462"/>
    <cellStyle name="Comma 6 2 4 3" xfId="2124"/>
    <cellStyle name="Comma 6 2 4 3 2" xfId="4798"/>
    <cellStyle name="Comma 6 2 4 3 2 2" xfId="19423"/>
    <cellStyle name="Comma 6 2 4 3 2 3" xfId="14121"/>
    <cellStyle name="Comma 6 2 4 3 3" xfId="8635"/>
    <cellStyle name="Comma 6 2 4 3 3 2" xfId="16793"/>
    <cellStyle name="Comma 6 2 4 3 4" xfId="11464"/>
    <cellStyle name="Comma 6 2 4 4" xfId="2125"/>
    <cellStyle name="Comma 6 2 4 4 2" xfId="4799"/>
    <cellStyle name="Comma 6 2 4 4 2 2" xfId="19424"/>
    <cellStyle name="Comma 6 2 4 4 2 3" xfId="14122"/>
    <cellStyle name="Comma 6 2 4 4 3" xfId="8636"/>
    <cellStyle name="Comma 6 2 4 4 3 2" xfId="16794"/>
    <cellStyle name="Comma 6 2 4 4 4" xfId="11465"/>
    <cellStyle name="Comma 6 2 4 5" xfId="4795"/>
    <cellStyle name="Comma 6 2 4 5 2" xfId="19420"/>
    <cellStyle name="Comma 6 2 4 5 3" xfId="14118"/>
    <cellStyle name="Comma 6 2 4 6" xfId="8632"/>
    <cellStyle name="Comma 6 2 4 6 2" xfId="16790"/>
    <cellStyle name="Comma 6 2 4 7" xfId="11461"/>
    <cellStyle name="Comma 6 2 5" xfId="2126"/>
    <cellStyle name="Comma 6 2 5 2" xfId="2127"/>
    <cellStyle name="Comma 6 2 5 2 2" xfId="2128"/>
    <cellStyle name="Comma 6 2 5 2 2 2" xfId="4802"/>
    <cellStyle name="Comma 6 2 5 2 2 2 2" xfId="19427"/>
    <cellStyle name="Comma 6 2 5 2 2 2 3" xfId="14125"/>
    <cellStyle name="Comma 6 2 5 2 2 3" xfId="8639"/>
    <cellStyle name="Comma 6 2 5 2 2 3 2" xfId="16797"/>
    <cellStyle name="Comma 6 2 5 2 2 4" xfId="11468"/>
    <cellStyle name="Comma 6 2 5 2 3" xfId="4801"/>
    <cellStyle name="Comma 6 2 5 2 3 2" xfId="19426"/>
    <cellStyle name="Comma 6 2 5 2 3 3" xfId="14124"/>
    <cellStyle name="Comma 6 2 5 2 4" xfId="8638"/>
    <cellStyle name="Comma 6 2 5 2 4 2" xfId="16796"/>
    <cellStyle name="Comma 6 2 5 2 5" xfId="11467"/>
    <cellStyle name="Comma 6 2 5 3" xfId="2129"/>
    <cellStyle name="Comma 6 2 5 3 2" xfId="4803"/>
    <cellStyle name="Comma 6 2 5 3 2 2" xfId="19428"/>
    <cellStyle name="Comma 6 2 5 3 2 3" xfId="14126"/>
    <cellStyle name="Comma 6 2 5 3 3" xfId="8640"/>
    <cellStyle name="Comma 6 2 5 3 3 2" xfId="16798"/>
    <cellStyle name="Comma 6 2 5 3 4" xfId="11469"/>
    <cellStyle name="Comma 6 2 5 4" xfId="2130"/>
    <cellStyle name="Comma 6 2 5 4 2" xfId="4804"/>
    <cellStyle name="Comma 6 2 5 4 2 2" xfId="19429"/>
    <cellStyle name="Comma 6 2 5 4 2 3" xfId="14127"/>
    <cellStyle name="Comma 6 2 5 4 3" xfId="8641"/>
    <cellStyle name="Comma 6 2 5 4 3 2" xfId="16799"/>
    <cellStyle name="Comma 6 2 5 4 4" xfId="11470"/>
    <cellStyle name="Comma 6 2 5 5" xfId="4800"/>
    <cellStyle name="Comma 6 2 5 5 2" xfId="19425"/>
    <cellStyle name="Comma 6 2 5 5 3" xfId="14123"/>
    <cellStyle name="Comma 6 2 5 6" xfId="8637"/>
    <cellStyle name="Comma 6 2 5 6 2" xfId="16795"/>
    <cellStyle name="Comma 6 2 5 7" xfId="11466"/>
    <cellStyle name="Comma 6 2 6" xfId="2131"/>
    <cellStyle name="Comma 6 2 6 2" xfId="2132"/>
    <cellStyle name="Comma 6 2 6 2 2" xfId="2133"/>
    <cellStyle name="Comma 6 2 6 2 2 2" xfId="4807"/>
    <cellStyle name="Comma 6 2 6 2 2 2 2" xfId="19432"/>
    <cellStyle name="Comma 6 2 6 2 2 2 3" xfId="14130"/>
    <cellStyle name="Comma 6 2 6 2 2 3" xfId="8644"/>
    <cellStyle name="Comma 6 2 6 2 2 3 2" xfId="16802"/>
    <cellStyle name="Comma 6 2 6 2 2 4" xfId="11473"/>
    <cellStyle name="Comma 6 2 6 2 3" xfId="4806"/>
    <cellStyle name="Comma 6 2 6 2 3 2" xfId="19431"/>
    <cellStyle name="Comma 6 2 6 2 3 3" xfId="14129"/>
    <cellStyle name="Comma 6 2 6 2 4" xfId="8643"/>
    <cellStyle name="Comma 6 2 6 2 4 2" xfId="16801"/>
    <cellStyle name="Comma 6 2 6 2 5" xfId="11472"/>
    <cellStyle name="Comma 6 2 6 3" xfId="2134"/>
    <cellStyle name="Comma 6 2 6 3 2" xfId="4808"/>
    <cellStyle name="Comma 6 2 6 3 2 2" xfId="19433"/>
    <cellStyle name="Comma 6 2 6 3 2 3" xfId="14131"/>
    <cellStyle name="Comma 6 2 6 3 3" xfId="8645"/>
    <cellStyle name="Comma 6 2 6 3 3 2" xfId="16803"/>
    <cellStyle name="Comma 6 2 6 3 4" xfId="11474"/>
    <cellStyle name="Comma 6 2 6 4" xfId="2135"/>
    <cellStyle name="Comma 6 2 6 4 2" xfId="4809"/>
    <cellStyle name="Comma 6 2 6 4 2 2" xfId="19434"/>
    <cellStyle name="Comma 6 2 6 4 2 3" xfId="14132"/>
    <cellStyle name="Comma 6 2 6 4 3" xfId="8646"/>
    <cellStyle name="Comma 6 2 6 4 3 2" xfId="16804"/>
    <cellStyle name="Comma 6 2 6 4 4" xfId="11475"/>
    <cellStyle name="Comma 6 2 6 5" xfId="4805"/>
    <cellStyle name="Comma 6 2 6 5 2" xfId="19430"/>
    <cellStyle name="Comma 6 2 6 5 3" xfId="14128"/>
    <cellStyle name="Comma 6 2 6 6" xfId="8642"/>
    <cellStyle name="Comma 6 2 6 6 2" xfId="16800"/>
    <cellStyle name="Comma 6 2 6 7" xfId="11471"/>
    <cellStyle name="Comma 6 2 7" xfId="2136"/>
    <cellStyle name="Comma 6 2 7 2" xfId="2137"/>
    <cellStyle name="Comma 6 2 7 2 2" xfId="4811"/>
    <cellStyle name="Comma 6 2 7 2 2 2" xfId="19436"/>
    <cellStyle name="Comma 6 2 7 2 2 3" xfId="14134"/>
    <cellStyle name="Comma 6 2 7 2 3" xfId="8648"/>
    <cellStyle name="Comma 6 2 7 2 3 2" xfId="16806"/>
    <cellStyle name="Comma 6 2 7 2 4" xfId="11477"/>
    <cellStyle name="Comma 6 2 7 3" xfId="2138"/>
    <cellStyle name="Comma 6 2 7 3 2" xfId="4812"/>
    <cellStyle name="Comma 6 2 7 3 2 2" xfId="19437"/>
    <cellStyle name="Comma 6 2 7 3 2 3" xfId="14135"/>
    <cellStyle name="Comma 6 2 7 3 3" xfId="8649"/>
    <cellStyle name="Comma 6 2 7 3 3 2" xfId="16807"/>
    <cellStyle name="Comma 6 2 7 3 4" xfId="11478"/>
    <cellStyle name="Comma 6 2 7 4" xfId="4810"/>
    <cellStyle name="Comma 6 2 7 4 2" xfId="19435"/>
    <cellStyle name="Comma 6 2 7 4 3" xfId="14133"/>
    <cellStyle name="Comma 6 2 7 5" xfId="8647"/>
    <cellStyle name="Comma 6 2 7 5 2" xfId="16805"/>
    <cellStyle name="Comma 6 2 7 6" xfId="11476"/>
    <cellStyle name="Comma 6 2 8" xfId="2139"/>
    <cellStyle name="Comma 6 2 8 2" xfId="2140"/>
    <cellStyle name="Comma 6 2 8 2 2" xfId="4814"/>
    <cellStyle name="Comma 6 2 8 2 2 2" xfId="19439"/>
    <cellStyle name="Comma 6 2 8 2 2 3" xfId="14137"/>
    <cellStyle name="Comma 6 2 8 2 3" xfId="8651"/>
    <cellStyle name="Comma 6 2 8 2 3 2" xfId="16809"/>
    <cellStyle name="Comma 6 2 8 2 4" xfId="11480"/>
    <cellStyle name="Comma 6 2 8 3" xfId="4813"/>
    <cellStyle name="Comma 6 2 8 3 2" xfId="19438"/>
    <cellStyle name="Comma 6 2 8 3 3" xfId="14136"/>
    <cellStyle name="Comma 6 2 8 4" xfId="8650"/>
    <cellStyle name="Comma 6 2 8 4 2" xfId="16808"/>
    <cellStyle name="Comma 6 2 8 5" xfId="11479"/>
    <cellStyle name="Comma 6 2 9" xfId="2141"/>
    <cellStyle name="Comma 6 2 9 2" xfId="4815"/>
    <cellStyle name="Comma 6 2 9 2 2" xfId="19440"/>
    <cellStyle name="Comma 6 2 9 2 3" xfId="14138"/>
    <cellStyle name="Comma 6 2 9 3" xfId="8652"/>
    <cellStyle name="Comma 6 2 9 3 2" xfId="16810"/>
    <cellStyle name="Comma 6 2 9 4" xfId="11481"/>
    <cellStyle name="Comma 6 3" xfId="2142"/>
    <cellStyle name="Comma 6 3 10" xfId="2143"/>
    <cellStyle name="Comma 6 3 10 2" xfId="4817"/>
    <cellStyle name="Comma 6 3 10 2 2" xfId="19442"/>
    <cellStyle name="Comma 6 3 10 2 3" xfId="14140"/>
    <cellStyle name="Comma 6 3 10 3" xfId="8654"/>
    <cellStyle name="Comma 6 3 10 3 2" xfId="16812"/>
    <cellStyle name="Comma 6 3 10 4" xfId="11483"/>
    <cellStyle name="Comma 6 3 11" xfId="4816"/>
    <cellStyle name="Comma 6 3 11 2" xfId="19441"/>
    <cellStyle name="Comma 6 3 11 3" xfId="14139"/>
    <cellStyle name="Comma 6 3 12" xfId="8653"/>
    <cellStyle name="Comma 6 3 12 2" xfId="16811"/>
    <cellStyle name="Comma 6 3 13" xfId="11482"/>
    <cellStyle name="Comma 6 3 2" xfId="2144"/>
    <cellStyle name="Comma 6 3 2 10" xfId="4818"/>
    <cellStyle name="Comma 6 3 2 10 2" xfId="19443"/>
    <cellStyle name="Comma 6 3 2 10 3" xfId="14141"/>
    <cellStyle name="Comma 6 3 2 11" xfId="8655"/>
    <cellStyle name="Comma 6 3 2 11 2" xfId="16813"/>
    <cellStyle name="Comma 6 3 2 12" xfId="11484"/>
    <cellStyle name="Comma 6 3 2 2" xfId="2145"/>
    <cellStyle name="Comma 6 3 2 2 2" xfId="2146"/>
    <cellStyle name="Comma 6 3 2 2 2 2" xfId="2147"/>
    <cellStyle name="Comma 6 3 2 2 2 2 2" xfId="4821"/>
    <cellStyle name="Comma 6 3 2 2 2 2 2 2" xfId="19446"/>
    <cellStyle name="Comma 6 3 2 2 2 2 2 3" xfId="14144"/>
    <cellStyle name="Comma 6 3 2 2 2 2 3" xfId="8658"/>
    <cellStyle name="Comma 6 3 2 2 2 2 3 2" xfId="16816"/>
    <cellStyle name="Comma 6 3 2 2 2 2 4" xfId="11487"/>
    <cellStyle name="Comma 6 3 2 2 2 3" xfId="4820"/>
    <cellStyle name="Comma 6 3 2 2 2 3 2" xfId="19445"/>
    <cellStyle name="Comma 6 3 2 2 2 3 3" xfId="14143"/>
    <cellStyle name="Comma 6 3 2 2 2 4" xfId="8657"/>
    <cellStyle name="Comma 6 3 2 2 2 4 2" xfId="16815"/>
    <cellStyle name="Comma 6 3 2 2 2 5" xfId="11486"/>
    <cellStyle name="Comma 6 3 2 2 3" xfId="2148"/>
    <cellStyle name="Comma 6 3 2 2 3 2" xfId="4822"/>
    <cellStyle name="Comma 6 3 2 2 3 2 2" xfId="19447"/>
    <cellStyle name="Comma 6 3 2 2 3 2 3" xfId="14145"/>
    <cellStyle name="Comma 6 3 2 2 3 3" xfId="8659"/>
    <cellStyle name="Comma 6 3 2 2 3 3 2" xfId="16817"/>
    <cellStyle name="Comma 6 3 2 2 3 4" xfId="11488"/>
    <cellStyle name="Comma 6 3 2 2 4" xfId="2149"/>
    <cellStyle name="Comma 6 3 2 2 4 2" xfId="4823"/>
    <cellStyle name="Comma 6 3 2 2 4 2 2" xfId="19448"/>
    <cellStyle name="Comma 6 3 2 2 4 2 3" xfId="14146"/>
    <cellStyle name="Comma 6 3 2 2 4 3" xfId="8660"/>
    <cellStyle name="Comma 6 3 2 2 4 3 2" xfId="16818"/>
    <cellStyle name="Comma 6 3 2 2 4 4" xfId="11489"/>
    <cellStyle name="Comma 6 3 2 2 5" xfId="4819"/>
    <cellStyle name="Comma 6 3 2 2 5 2" xfId="19444"/>
    <cellStyle name="Comma 6 3 2 2 5 3" xfId="14142"/>
    <cellStyle name="Comma 6 3 2 2 6" xfId="8656"/>
    <cellStyle name="Comma 6 3 2 2 6 2" xfId="16814"/>
    <cellStyle name="Comma 6 3 2 2 7" xfId="11485"/>
    <cellStyle name="Comma 6 3 2 3" xfId="2150"/>
    <cellStyle name="Comma 6 3 2 3 2" xfId="2151"/>
    <cellStyle name="Comma 6 3 2 3 2 2" xfId="2152"/>
    <cellStyle name="Comma 6 3 2 3 2 2 2" xfId="4826"/>
    <cellStyle name="Comma 6 3 2 3 2 2 2 2" xfId="19451"/>
    <cellStyle name="Comma 6 3 2 3 2 2 2 3" xfId="14149"/>
    <cellStyle name="Comma 6 3 2 3 2 2 3" xfId="8663"/>
    <cellStyle name="Comma 6 3 2 3 2 2 3 2" xfId="16821"/>
    <cellStyle name="Comma 6 3 2 3 2 2 4" xfId="11492"/>
    <cellStyle name="Comma 6 3 2 3 2 3" xfId="4825"/>
    <cellStyle name="Comma 6 3 2 3 2 3 2" xfId="19450"/>
    <cellStyle name="Comma 6 3 2 3 2 3 3" xfId="14148"/>
    <cellStyle name="Comma 6 3 2 3 2 4" xfId="8662"/>
    <cellStyle name="Comma 6 3 2 3 2 4 2" xfId="16820"/>
    <cellStyle name="Comma 6 3 2 3 2 5" xfId="11491"/>
    <cellStyle name="Comma 6 3 2 3 3" xfId="2153"/>
    <cellStyle name="Comma 6 3 2 3 3 2" xfId="4827"/>
    <cellStyle name="Comma 6 3 2 3 3 2 2" xfId="19452"/>
    <cellStyle name="Comma 6 3 2 3 3 2 3" xfId="14150"/>
    <cellStyle name="Comma 6 3 2 3 3 3" xfId="8664"/>
    <cellStyle name="Comma 6 3 2 3 3 3 2" xfId="16822"/>
    <cellStyle name="Comma 6 3 2 3 3 4" xfId="11493"/>
    <cellStyle name="Comma 6 3 2 3 4" xfId="2154"/>
    <cellStyle name="Comma 6 3 2 3 4 2" xfId="4828"/>
    <cellStyle name="Comma 6 3 2 3 4 2 2" xfId="19453"/>
    <cellStyle name="Comma 6 3 2 3 4 2 3" xfId="14151"/>
    <cellStyle name="Comma 6 3 2 3 4 3" xfId="8665"/>
    <cellStyle name="Comma 6 3 2 3 4 3 2" xfId="16823"/>
    <cellStyle name="Comma 6 3 2 3 4 4" xfId="11494"/>
    <cellStyle name="Comma 6 3 2 3 5" xfId="4824"/>
    <cellStyle name="Comma 6 3 2 3 5 2" xfId="19449"/>
    <cellStyle name="Comma 6 3 2 3 5 3" xfId="14147"/>
    <cellStyle name="Comma 6 3 2 3 6" xfId="8661"/>
    <cellStyle name="Comma 6 3 2 3 6 2" xfId="16819"/>
    <cellStyle name="Comma 6 3 2 3 7" xfId="11490"/>
    <cellStyle name="Comma 6 3 2 4" xfId="2155"/>
    <cellStyle name="Comma 6 3 2 4 2" xfId="2156"/>
    <cellStyle name="Comma 6 3 2 4 2 2" xfId="2157"/>
    <cellStyle name="Comma 6 3 2 4 2 2 2" xfId="4831"/>
    <cellStyle name="Comma 6 3 2 4 2 2 2 2" xfId="19456"/>
    <cellStyle name="Comma 6 3 2 4 2 2 2 3" xfId="14154"/>
    <cellStyle name="Comma 6 3 2 4 2 2 3" xfId="8668"/>
    <cellStyle name="Comma 6 3 2 4 2 2 3 2" xfId="16826"/>
    <cellStyle name="Comma 6 3 2 4 2 2 4" xfId="11497"/>
    <cellStyle name="Comma 6 3 2 4 2 3" xfId="4830"/>
    <cellStyle name="Comma 6 3 2 4 2 3 2" xfId="19455"/>
    <cellStyle name="Comma 6 3 2 4 2 3 3" xfId="14153"/>
    <cellStyle name="Comma 6 3 2 4 2 4" xfId="8667"/>
    <cellStyle name="Comma 6 3 2 4 2 4 2" xfId="16825"/>
    <cellStyle name="Comma 6 3 2 4 2 5" xfId="11496"/>
    <cellStyle name="Comma 6 3 2 4 3" xfId="2158"/>
    <cellStyle name="Comma 6 3 2 4 3 2" xfId="4832"/>
    <cellStyle name="Comma 6 3 2 4 3 2 2" xfId="19457"/>
    <cellStyle name="Comma 6 3 2 4 3 2 3" xfId="14155"/>
    <cellStyle name="Comma 6 3 2 4 3 3" xfId="8669"/>
    <cellStyle name="Comma 6 3 2 4 3 3 2" xfId="16827"/>
    <cellStyle name="Comma 6 3 2 4 3 4" xfId="11498"/>
    <cellStyle name="Comma 6 3 2 4 4" xfId="2159"/>
    <cellStyle name="Comma 6 3 2 4 4 2" xfId="4833"/>
    <cellStyle name="Comma 6 3 2 4 4 2 2" xfId="19458"/>
    <cellStyle name="Comma 6 3 2 4 4 2 3" xfId="14156"/>
    <cellStyle name="Comma 6 3 2 4 4 3" xfId="8670"/>
    <cellStyle name="Comma 6 3 2 4 4 3 2" xfId="16828"/>
    <cellStyle name="Comma 6 3 2 4 4 4" xfId="11499"/>
    <cellStyle name="Comma 6 3 2 4 5" xfId="4829"/>
    <cellStyle name="Comma 6 3 2 4 5 2" xfId="19454"/>
    <cellStyle name="Comma 6 3 2 4 5 3" xfId="14152"/>
    <cellStyle name="Comma 6 3 2 4 6" xfId="8666"/>
    <cellStyle name="Comma 6 3 2 4 6 2" xfId="16824"/>
    <cellStyle name="Comma 6 3 2 4 7" xfId="11495"/>
    <cellStyle name="Comma 6 3 2 5" xfId="2160"/>
    <cellStyle name="Comma 6 3 2 5 2" xfId="2161"/>
    <cellStyle name="Comma 6 3 2 5 2 2" xfId="2162"/>
    <cellStyle name="Comma 6 3 2 5 2 2 2" xfId="4836"/>
    <cellStyle name="Comma 6 3 2 5 2 2 2 2" xfId="19461"/>
    <cellStyle name="Comma 6 3 2 5 2 2 2 3" xfId="14159"/>
    <cellStyle name="Comma 6 3 2 5 2 2 3" xfId="8673"/>
    <cellStyle name="Comma 6 3 2 5 2 2 3 2" xfId="16831"/>
    <cellStyle name="Comma 6 3 2 5 2 2 4" xfId="11502"/>
    <cellStyle name="Comma 6 3 2 5 2 3" xfId="4835"/>
    <cellStyle name="Comma 6 3 2 5 2 3 2" xfId="19460"/>
    <cellStyle name="Comma 6 3 2 5 2 3 3" xfId="14158"/>
    <cellStyle name="Comma 6 3 2 5 2 4" xfId="8672"/>
    <cellStyle name="Comma 6 3 2 5 2 4 2" xfId="16830"/>
    <cellStyle name="Comma 6 3 2 5 2 5" xfId="11501"/>
    <cellStyle name="Comma 6 3 2 5 3" xfId="2163"/>
    <cellStyle name="Comma 6 3 2 5 3 2" xfId="4837"/>
    <cellStyle name="Comma 6 3 2 5 3 2 2" xfId="19462"/>
    <cellStyle name="Comma 6 3 2 5 3 2 3" xfId="14160"/>
    <cellStyle name="Comma 6 3 2 5 3 3" xfId="8674"/>
    <cellStyle name="Comma 6 3 2 5 3 3 2" xfId="16832"/>
    <cellStyle name="Comma 6 3 2 5 3 4" xfId="11503"/>
    <cellStyle name="Comma 6 3 2 5 4" xfId="2164"/>
    <cellStyle name="Comma 6 3 2 5 4 2" xfId="4838"/>
    <cellStyle name="Comma 6 3 2 5 4 2 2" xfId="19463"/>
    <cellStyle name="Comma 6 3 2 5 4 2 3" xfId="14161"/>
    <cellStyle name="Comma 6 3 2 5 4 3" xfId="8675"/>
    <cellStyle name="Comma 6 3 2 5 4 3 2" xfId="16833"/>
    <cellStyle name="Comma 6 3 2 5 4 4" xfId="11504"/>
    <cellStyle name="Comma 6 3 2 5 5" xfId="4834"/>
    <cellStyle name="Comma 6 3 2 5 5 2" xfId="19459"/>
    <cellStyle name="Comma 6 3 2 5 5 3" xfId="14157"/>
    <cellStyle name="Comma 6 3 2 5 6" xfId="8671"/>
    <cellStyle name="Comma 6 3 2 5 6 2" xfId="16829"/>
    <cellStyle name="Comma 6 3 2 5 7" xfId="11500"/>
    <cellStyle name="Comma 6 3 2 6" xfId="2165"/>
    <cellStyle name="Comma 6 3 2 6 2" xfId="2166"/>
    <cellStyle name="Comma 6 3 2 6 2 2" xfId="4840"/>
    <cellStyle name="Comma 6 3 2 6 2 2 2" xfId="19465"/>
    <cellStyle name="Comma 6 3 2 6 2 2 3" xfId="14163"/>
    <cellStyle name="Comma 6 3 2 6 2 3" xfId="8677"/>
    <cellStyle name="Comma 6 3 2 6 2 3 2" xfId="16835"/>
    <cellStyle name="Comma 6 3 2 6 2 4" xfId="11506"/>
    <cellStyle name="Comma 6 3 2 6 3" xfId="2167"/>
    <cellStyle name="Comma 6 3 2 6 3 2" xfId="4841"/>
    <cellStyle name="Comma 6 3 2 6 3 2 2" xfId="19466"/>
    <cellStyle name="Comma 6 3 2 6 3 2 3" xfId="14164"/>
    <cellStyle name="Comma 6 3 2 6 3 3" xfId="8678"/>
    <cellStyle name="Comma 6 3 2 6 3 3 2" xfId="16836"/>
    <cellStyle name="Comma 6 3 2 6 3 4" xfId="11507"/>
    <cellStyle name="Comma 6 3 2 6 4" xfId="4839"/>
    <cellStyle name="Comma 6 3 2 6 4 2" xfId="19464"/>
    <cellStyle name="Comma 6 3 2 6 4 3" xfId="14162"/>
    <cellStyle name="Comma 6 3 2 6 5" xfId="8676"/>
    <cellStyle name="Comma 6 3 2 6 5 2" xfId="16834"/>
    <cellStyle name="Comma 6 3 2 6 6" xfId="11505"/>
    <cellStyle name="Comma 6 3 2 7" xfId="2168"/>
    <cellStyle name="Comma 6 3 2 7 2" xfId="2169"/>
    <cellStyle name="Comma 6 3 2 7 2 2" xfId="4843"/>
    <cellStyle name="Comma 6 3 2 7 2 2 2" xfId="19468"/>
    <cellStyle name="Comma 6 3 2 7 2 2 3" xfId="14166"/>
    <cellStyle name="Comma 6 3 2 7 2 3" xfId="8680"/>
    <cellStyle name="Comma 6 3 2 7 2 3 2" xfId="16838"/>
    <cellStyle name="Comma 6 3 2 7 2 4" xfId="11509"/>
    <cellStyle name="Comma 6 3 2 7 3" xfId="4842"/>
    <cellStyle name="Comma 6 3 2 7 3 2" xfId="19467"/>
    <cellStyle name="Comma 6 3 2 7 3 3" xfId="14165"/>
    <cellStyle name="Comma 6 3 2 7 4" xfId="8679"/>
    <cellStyle name="Comma 6 3 2 7 4 2" xfId="16837"/>
    <cellStyle name="Comma 6 3 2 7 5" xfId="11508"/>
    <cellStyle name="Comma 6 3 2 8" xfId="2170"/>
    <cellStyle name="Comma 6 3 2 8 2" xfId="4844"/>
    <cellStyle name="Comma 6 3 2 8 2 2" xfId="19469"/>
    <cellStyle name="Comma 6 3 2 8 2 3" xfId="14167"/>
    <cellStyle name="Comma 6 3 2 8 3" xfId="8681"/>
    <cellStyle name="Comma 6 3 2 8 3 2" xfId="16839"/>
    <cellStyle name="Comma 6 3 2 8 4" xfId="11510"/>
    <cellStyle name="Comma 6 3 2 9" xfId="2171"/>
    <cellStyle name="Comma 6 3 2 9 2" xfId="4845"/>
    <cellStyle name="Comma 6 3 2 9 2 2" xfId="19470"/>
    <cellStyle name="Comma 6 3 2 9 2 3" xfId="14168"/>
    <cellStyle name="Comma 6 3 2 9 3" xfId="8682"/>
    <cellStyle name="Comma 6 3 2 9 3 2" xfId="16840"/>
    <cellStyle name="Comma 6 3 2 9 4" xfId="11511"/>
    <cellStyle name="Comma 6 3 3" xfId="2172"/>
    <cellStyle name="Comma 6 3 3 2" xfId="2173"/>
    <cellStyle name="Comma 6 3 3 2 2" xfId="2174"/>
    <cellStyle name="Comma 6 3 3 2 2 2" xfId="4848"/>
    <cellStyle name="Comma 6 3 3 2 2 2 2" xfId="19473"/>
    <cellStyle name="Comma 6 3 3 2 2 2 3" xfId="14171"/>
    <cellStyle name="Comma 6 3 3 2 2 3" xfId="8685"/>
    <cellStyle name="Comma 6 3 3 2 2 3 2" xfId="16843"/>
    <cellStyle name="Comma 6 3 3 2 2 4" xfId="11514"/>
    <cellStyle name="Comma 6 3 3 2 3" xfId="4847"/>
    <cellStyle name="Comma 6 3 3 2 3 2" xfId="19472"/>
    <cellStyle name="Comma 6 3 3 2 3 3" xfId="14170"/>
    <cellStyle name="Comma 6 3 3 2 4" xfId="8684"/>
    <cellStyle name="Comma 6 3 3 2 4 2" xfId="16842"/>
    <cellStyle name="Comma 6 3 3 2 5" xfId="11513"/>
    <cellStyle name="Comma 6 3 3 3" xfId="2175"/>
    <cellStyle name="Comma 6 3 3 3 2" xfId="4849"/>
    <cellStyle name="Comma 6 3 3 3 2 2" xfId="19474"/>
    <cellStyle name="Comma 6 3 3 3 2 3" xfId="14172"/>
    <cellStyle name="Comma 6 3 3 3 3" xfId="8686"/>
    <cellStyle name="Comma 6 3 3 3 3 2" xfId="16844"/>
    <cellStyle name="Comma 6 3 3 3 4" xfId="11515"/>
    <cellStyle name="Comma 6 3 3 4" xfId="2176"/>
    <cellStyle name="Comma 6 3 3 4 2" xfId="4850"/>
    <cellStyle name="Comma 6 3 3 4 2 2" xfId="19475"/>
    <cellStyle name="Comma 6 3 3 4 2 3" xfId="14173"/>
    <cellStyle name="Comma 6 3 3 4 3" xfId="8687"/>
    <cellStyle name="Comma 6 3 3 4 3 2" xfId="16845"/>
    <cellStyle name="Comma 6 3 3 4 4" xfId="11516"/>
    <cellStyle name="Comma 6 3 3 5" xfId="4846"/>
    <cellStyle name="Comma 6 3 3 5 2" xfId="19471"/>
    <cellStyle name="Comma 6 3 3 5 3" xfId="14169"/>
    <cellStyle name="Comma 6 3 3 6" xfId="8683"/>
    <cellStyle name="Comma 6 3 3 6 2" xfId="16841"/>
    <cellStyle name="Comma 6 3 3 7" xfId="11512"/>
    <cellStyle name="Comma 6 3 4" xfId="2177"/>
    <cellStyle name="Comma 6 3 4 2" xfId="2178"/>
    <cellStyle name="Comma 6 3 4 2 2" xfId="2179"/>
    <cellStyle name="Comma 6 3 4 2 2 2" xfId="4853"/>
    <cellStyle name="Comma 6 3 4 2 2 2 2" xfId="19478"/>
    <cellStyle name="Comma 6 3 4 2 2 2 3" xfId="14176"/>
    <cellStyle name="Comma 6 3 4 2 2 3" xfId="8690"/>
    <cellStyle name="Comma 6 3 4 2 2 3 2" xfId="16848"/>
    <cellStyle name="Comma 6 3 4 2 2 4" xfId="11519"/>
    <cellStyle name="Comma 6 3 4 2 3" xfId="4852"/>
    <cellStyle name="Comma 6 3 4 2 3 2" xfId="19477"/>
    <cellStyle name="Comma 6 3 4 2 3 3" xfId="14175"/>
    <cellStyle name="Comma 6 3 4 2 4" xfId="8689"/>
    <cellStyle name="Comma 6 3 4 2 4 2" xfId="16847"/>
    <cellStyle name="Comma 6 3 4 2 5" xfId="11518"/>
    <cellStyle name="Comma 6 3 4 3" xfId="2180"/>
    <cellStyle name="Comma 6 3 4 3 2" xfId="4854"/>
    <cellStyle name="Comma 6 3 4 3 2 2" xfId="19479"/>
    <cellStyle name="Comma 6 3 4 3 2 3" xfId="14177"/>
    <cellStyle name="Comma 6 3 4 3 3" xfId="8691"/>
    <cellStyle name="Comma 6 3 4 3 3 2" xfId="16849"/>
    <cellStyle name="Comma 6 3 4 3 4" xfId="11520"/>
    <cellStyle name="Comma 6 3 4 4" xfId="2181"/>
    <cellStyle name="Comma 6 3 4 4 2" xfId="4855"/>
    <cellStyle name="Comma 6 3 4 4 2 2" xfId="19480"/>
    <cellStyle name="Comma 6 3 4 4 2 3" xfId="14178"/>
    <cellStyle name="Comma 6 3 4 4 3" xfId="8692"/>
    <cellStyle name="Comma 6 3 4 4 3 2" xfId="16850"/>
    <cellStyle name="Comma 6 3 4 4 4" xfId="11521"/>
    <cellStyle name="Comma 6 3 4 5" xfId="4851"/>
    <cellStyle name="Comma 6 3 4 5 2" xfId="19476"/>
    <cellStyle name="Comma 6 3 4 5 3" xfId="14174"/>
    <cellStyle name="Comma 6 3 4 6" xfId="8688"/>
    <cellStyle name="Comma 6 3 4 6 2" xfId="16846"/>
    <cellStyle name="Comma 6 3 4 7" xfId="11517"/>
    <cellStyle name="Comma 6 3 5" xfId="2182"/>
    <cellStyle name="Comma 6 3 5 2" xfId="2183"/>
    <cellStyle name="Comma 6 3 5 2 2" xfId="2184"/>
    <cellStyle name="Comma 6 3 5 2 2 2" xfId="4858"/>
    <cellStyle name="Comma 6 3 5 2 2 2 2" xfId="19483"/>
    <cellStyle name="Comma 6 3 5 2 2 2 3" xfId="14181"/>
    <cellStyle name="Comma 6 3 5 2 2 3" xfId="8695"/>
    <cellStyle name="Comma 6 3 5 2 2 3 2" xfId="16853"/>
    <cellStyle name="Comma 6 3 5 2 2 4" xfId="11524"/>
    <cellStyle name="Comma 6 3 5 2 3" xfId="4857"/>
    <cellStyle name="Comma 6 3 5 2 3 2" xfId="19482"/>
    <cellStyle name="Comma 6 3 5 2 3 3" xfId="14180"/>
    <cellStyle name="Comma 6 3 5 2 4" xfId="8694"/>
    <cellStyle name="Comma 6 3 5 2 4 2" xfId="16852"/>
    <cellStyle name="Comma 6 3 5 2 5" xfId="11523"/>
    <cellStyle name="Comma 6 3 5 3" xfId="2185"/>
    <cellStyle name="Comma 6 3 5 3 2" xfId="4859"/>
    <cellStyle name="Comma 6 3 5 3 2 2" xfId="19484"/>
    <cellStyle name="Comma 6 3 5 3 2 3" xfId="14182"/>
    <cellStyle name="Comma 6 3 5 3 3" xfId="8696"/>
    <cellStyle name="Comma 6 3 5 3 3 2" xfId="16854"/>
    <cellStyle name="Comma 6 3 5 3 4" xfId="11525"/>
    <cellStyle name="Comma 6 3 5 4" xfId="2186"/>
    <cellStyle name="Comma 6 3 5 4 2" xfId="4860"/>
    <cellStyle name="Comma 6 3 5 4 2 2" xfId="19485"/>
    <cellStyle name="Comma 6 3 5 4 2 3" xfId="14183"/>
    <cellStyle name="Comma 6 3 5 4 3" xfId="8697"/>
    <cellStyle name="Comma 6 3 5 4 3 2" xfId="16855"/>
    <cellStyle name="Comma 6 3 5 4 4" xfId="11526"/>
    <cellStyle name="Comma 6 3 5 5" xfId="4856"/>
    <cellStyle name="Comma 6 3 5 5 2" xfId="19481"/>
    <cellStyle name="Comma 6 3 5 5 3" xfId="14179"/>
    <cellStyle name="Comma 6 3 5 6" xfId="8693"/>
    <cellStyle name="Comma 6 3 5 6 2" xfId="16851"/>
    <cellStyle name="Comma 6 3 5 7" xfId="11522"/>
    <cellStyle name="Comma 6 3 6" xfId="2187"/>
    <cellStyle name="Comma 6 3 6 2" xfId="2188"/>
    <cellStyle name="Comma 6 3 6 2 2" xfId="2189"/>
    <cellStyle name="Comma 6 3 6 2 2 2" xfId="4863"/>
    <cellStyle name="Comma 6 3 6 2 2 2 2" xfId="19488"/>
    <cellStyle name="Comma 6 3 6 2 2 2 3" xfId="14186"/>
    <cellStyle name="Comma 6 3 6 2 2 3" xfId="8700"/>
    <cellStyle name="Comma 6 3 6 2 2 3 2" xfId="16858"/>
    <cellStyle name="Comma 6 3 6 2 2 4" xfId="11529"/>
    <cellStyle name="Comma 6 3 6 2 3" xfId="4862"/>
    <cellStyle name="Comma 6 3 6 2 3 2" xfId="19487"/>
    <cellStyle name="Comma 6 3 6 2 3 3" xfId="14185"/>
    <cellStyle name="Comma 6 3 6 2 4" xfId="8699"/>
    <cellStyle name="Comma 6 3 6 2 4 2" xfId="16857"/>
    <cellStyle name="Comma 6 3 6 2 5" xfId="11528"/>
    <cellStyle name="Comma 6 3 6 3" xfId="2190"/>
    <cellStyle name="Comma 6 3 6 3 2" xfId="4864"/>
    <cellStyle name="Comma 6 3 6 3 2 2" xfId="19489"/>
    <cellStyle name="Comma 6 3 6 3 2 3" xfId="14187"/>
    <cellStyle name="Comma 6 3 6 3 3" xfId="8701"/>
    <cellStyle name="Comma 6 3 6 3 3 2" xfId="16859"/>
    <cellStyle name="Comma 6 3 6 3 4" xfId="11530"/>
    <cellStyle name="Comma 6 3 6 4" xfId="2191"/>
    <cellStyle name="Comma 6 3 6 4 2" xfId="4865"/>
    <cellStyle name="Comma 6 3 6 4 2 2" xfId="19490"/>
    <cellStyle name="Comma 6 3 6 4 2 3" xfId="14188"/>
    <cellStyle name="Comma 6 3 6 4 3" xfId="8702"/>
    <cellStyle name="Comma 6 3 6 4 3 2" xfId="16860"/>
    <cellStyle name="Comma 6 3 6 4 4" xfId="11531"/>
    <cellStyle name="Comma 6 3 6 5" xfId="4861"/>
    <cellStyle name="Comma 6 3 6 5 2" xfId="19486"/>
    <cellStyle name="Comma 6 3 6 5 3" xfId="14184"/>
    <cellStyle name="Comma 6 3 6 6" xfId="8698"/>
    <cellStyle name="Comma 6 3 6 6 2" xfId="16856"/>
    <cellStyle name="Comma 6 3 6 7" xfId="11527"/>
    <cellStyle name="Comma 6 3 7" xfId="2192"/>
    <cellStyle name="Comma 6 3 7 2" xfId="2193"/>
    <cellStyle name="Comma 6 3 7 2 2" xfId="4867"/>
    <cellStyle name="Comma 6 3 7 2 2 2" xfId="19492"/>
    <cellStyle name="Comma 6 3 7 2 2 3" xfId="14190"/>
    <cellStyle name="Comma 6 3 7 2 3" xfId="8704"/>
    <cellStyle name="Comma 6 3 7 2 3 2" xfId="16862"/>
    <cellStyle name="Comma 6 3 7 2 4" xfId="11533"/>
    <cellStyle name="Comma 6 3 7 3" xfId="2194"/>
    <cellStyle name="Comma 6 3 7 3 2" xfId="4868"/>
    <cellStyle name="Comma 6 3 7 3 2 2" xfId="19493"/>
    <cellStyle name="Comma 6 3 7 3 2 3" xfId="14191"/>
    <cellStyle name="Comma 6 3 7 3 3" xfId="8705"/>
    <cellStyle name="Comma 6 3 7 3 3 2" xfId="16863"/>
    <cellStyle name="Comma 6 3 7 3 4" xfId="11534"/>
    <cellStyle name="Comma 6 3 7 4" xfId="4866"/>
    <cellStyle name="Comma 6 3 7 4 2" xfId="19491"/>
    <cellStyle name="Comma 6 3 7 4 3" xfId="14189"/>
    <cellStyle name="Comma 6 3 7 5" xfId="8703"/>
    <cellStyle name="Comma 6 3 7 5 2" xfId="16861"/>
    <cellStyle name="Comma 6 3 7 6" xfId="11532"/>
    <cellStyle name="Comma 6 3 8" xfId="2195"/>
    <cellStyle name="Comma 6 3 8 2" xfId="2196"/>
    <cellStyle name="Comma 6 3 8 2 2" xfId="4870"/>
    <cellStyle name="Comma 6 3 8 2 2 2" xfId="19495"/>
    <cellStyle name="Comma 6 3 8 2 2 3" xfId="14193"/>
    <cellStyle name="Comma 6 3 8 2 3" xfId="8707"/>
    <cellStyle name="Comma 6 3 8 2 3 2" xfId="16865"/>
    <cellStyle name="Comma 6 3 8 2 4" xfId="11536"/>
    <cellStyle name="Comma 6 3 8 3" xfId="4869"/>
    <cellStyle name="Comma 6 3 8 3 2" xfId="19494"/>
    <cellStyle name="Comma 6 3 8 3 3" xfId="14192"/>
    <cellStyle name="Comma 6 3 8 4" xfId="8706"/>
    <cellStyle name="Comma 6 3 8 4 2" xfId="16864"/>
    <cellStyle name="Comma 6 3 8 5" xfId="11535"/>
    <cellStyle name="Comma 6 3 9" xfId="2197"/>
    <cellStyle name="Comma 6 3 9 2" xfId="4871"/>
    <cellStyle name="Comma 6 3 9 2 2" xfId="19496"/>
    <cellStyle name="Comma 6 3 9 2 3" xfId="14194"/>
    <cellStyle name="Comma 6 3 9 3" xfId="8708"/>
    <cellStyle name="Comma 6 3 9 3 2" xfId="16866"/>
    <cellStyle name="Comma 6 3 9 4" xfId="11537"/>
    <cellStyle name="Comma 6 4" xfId="2198"/>
    <cellStyle name="Comma 6 4 10" xfId="2199"/>
    <cellStyle name="Comma 6 4 10 2" xfId="4873"/>
    <cellStyle name="Comma 6 4 10 2 2" xfId="19498"/>
    <cellStyle name="Comma 6 4 10 2 3" xfId="14196"/>
    <cellStyle name="Comma 6 4 10 3" xfId="8710"/>
    <cellStyle name="Comma 6 4 10 3 2" xfId="16868"/>
    <cellStyle name="Comma 6 4 10 4" xfId="11539"/>
    <cellStyle name="Comma 6 4 11" xfId="4872"/>
    <cellStyle name="Comma 6 4 11 2" xfId="19497"/>
    <cellStyle name="Comma 6 4 11 3" xfId="14195"/>
    <cellStyle name="Comma 6 4 12" xfId="8709"/>
    <cellStyle name="Comma 6 4 12 2" xfId="16867"/>
    <cellStyle name="Comma 6 4 13" xfId="11538"/>
    <cellStyle name="Comma 6 4 2" xfId="2200"/>
    <cellStyle name="Comma 6 4 2 10" xfId="4874"/>
    <cellStyle name="Comma 6 4 2 10 2" xfId="19499"/>
    <cellStyle name="Comma 6 4 2 10 3" xfId="14197"/>
    <cellStyle name="Comma 6 4 2 11" xfId="8711"/>
    <cellStyle name="Comma 6 4 2 11 2" xfId="16869"/>
    <cellStyle name="Comma 6 4 2 12" xfId="11540"/>
    <cellStyle name="Comma 6 4 2 2" xfId="2201"/>
    <cellStyle name="Comma 6 4 2 2 2" xfId="2202"/>
    <cellStyle name="Comma 6 4 2 2 2 2" xfId="2203"/>
    <cellStyle name="Comma 6 4 2 2 2 2 2" xfId="4877"/>
    <cellStyle name="Comma 6 4 2 2 2 2 2 2" xfId="19502"/>
    <cellStyle name="Comma 6 4 2 2 2 2 2 3" xfId="14200"/>
    <cellStyle name="Comma 6 4 2 2 2 2 3" xfId="8714"/>
    <cellStyle name="Comma 6 4 2 2 2 2 3 2" xfId="16872"/>
    <cellStyle name="Comma 6 4 2 2 2 2 4" xfId="11543"/>
    <cellStyle name="Comma 6 4 2 2 2 3" xfId="4876"/>
    <cellStyle name="Comma 6 4 2 2 2 3 2" xfId="19501"/>
    <cellStyle name="Comma 6 4 2 2 2 3 3" xfId="14199"/>
    <cellStyle name="Comma 6 4 2 2 2 4" xfId="8713"/>
    <cellStyle name="Comma 6 4 2 2 2 4 2" xfId="16871"/>
    <cellStyle name="Comma 6 4 2 2 2 5" xfId="11542"/>
    <cellStyle name="Comma 6 4 2 2 3" xfId="2204"/>
    <cellStyle name="Comma 6 4 2 2 3 2" xfId="4878"/>
    <cellStyle name="Comma 6 4 2 2 3 2 2" xfId="19503"/>
    <cellStyle name="Comma 6 4 2 2 3 2 3" xfId="14201"/>
    <cellStyle name="Comma 6 4 2 2 3 3" xfId="8715"/>
    <cellStyle name="Comma 6 4 2 2 3 3 2" xfId="16873"/>
    <cellStyle name="Comma 6 4 2 2 3 4" xfId="11544"/>
    <cellStyle name="Comma 6 4 2 2 4" xfId="2205"/>
    <cellStyle name="Comma 6 4 2 2 4 2" xfId="4879"/>
    <cellStyle name="Comma 6 4 2 2 4 2 2" xfId="19504"/>
    <cellStyle name="Comma 6 4 2 2 4 2 3" xfId="14202"/>
    <cellStyle name="Comma 6 4 2 2 4 3" xfId="8716"/>
    <cellStyle name="Comma 6 4 2 2 4 3 2" xfId="16874"/>
    <cellStyle name="Comma 6 4 2 2 4 4" xfId="11545"/>
    <cellStyle name="Comma 6 4 2 2 5" xfId="4875"/>
    <cellStyle name="Comma 6 4 2 2 5 2" xfId="19500"/>
    <cellStyle name="Comma 6 4 2 2 5 3" xfId="14198"/>
    <cellStyle name="Comma 6 4 2 2 6" xfId="8712"/>
    <cellStyle name="Comma 6 4 2 2 6 2" xfId="16870"/>
    <cellStyle name="Comma 6 4 2 2 7" xfId="11541"/>
    <cellStyle name="Comma 6 4 2 3" xfId="2206"/>
    <cellStyle name="Comma 6 4 2 3 2" xfId="2207"/>
    <cellStyle name="Comma 6 4 2 3 2 2" xfId="2208"/>
    <cellStyle name="Comma 6 4 2 3 2 2 2" xfId="4882"/>
    <cellStyle name="Comma 6 4 2 3 2 2 2 2" xfId="19507"/>
    <cellStyle name="Comma 6 4 2 3 2 2 2 3" xfId="14205"/>
    <cellStyle name="Comma 6 4 2 3 2 2 3" xfId="8719"/>
    <cellStyle name="Comma 6 4 2 3 2 2 3 2" xfId="16877"/>
    <cellStyle name="Comma 6 4 2 3 2 2 4" xfId="11548"/>
    <cellStyle name="Comma 6 4 2 3 2 3" xfId="4881"/>
    <cellStyle name="Comma 6 4 2 3 2 3 2" xfId="19506"/>
    <cellStyle name="Comma 6 4 2 3 2 3 3" xfId="14204"/>
    <cellStyle name="Comma 6 4 2 3 2 4" xfId="8718"/>
    <cellStyle name="Comma 6 4 2 3 2 4 2" xfId="16876"/>
    <cellStyle name="Comma 6 4 2 3 2 5" xfId="11547"/>
    <cellStyle name="Comma 6 4 2 3 3" xfId="2209"/>
    <cellStyle name="Comma 6 4 2 3 3 2" xfId="4883"/>
    <cellStyle name="Comma 6 4 2 3 3 2 2" xfId="19508"/>
    <cellStyle name="Comma 6 4 2 3 3 2 3" xfId="14206"/>
    <cellStyle name="Comma 6 4 2 3 3 3" xfId="8720"/>
    <cellStyle name="Comma 6 4 2 3 3 3 2" xfId="16878"/>
    <cellStyle name="Comma 6 4 2 3 3 4" xfId="11549"/>
    <cellStyle name="Comma 6 4 2 3 4" xfId="2210"/>
    <cellStyle name="Comma 6 4 2 3 4 2" xfId="4884"/>
    <cellStyle name="Comma 6 4 2 3 4 2 2" xfId="19509"/>
    <cellStyle name="Comma 6 4 2 3 4 2 3" xfId="14207"/>
    <cellStyle name="Comma 6 4 2 3 4 3" xfId="8721"/>
    <cellStyle name="Comma 6 4 2 3 4 3 2" xfId="16879"/>
    <cellStyle name="Comma 6 4 2 3 4 4" xfId="11550"/>
    <cellStyle name="Comma 6 4 2 3 5" xfId="4880"/>
    <cellStyle name="Comma 6 4 2 3 5 2" xfId="19505"/>
    <cellStyle name="Comma 6 4 2 3 5 3" xfId="14203"/>
    <cellStyle name="Comma 6 4 2 3 6" xfId="8717"/>
    <cellStyle name="Comma 6 4 2 3 6 2" xfId="16875"/>
    <cellStyle name="Comma 6 4 2 3 7" xfId="11546"/>
    <cellStyle name="Comma 6 4 2 4" xfId="2211"/>
    <cellStyle name="Comma 6 4 2 4 2" xfId="2212"/>
    <cellStyle name="Comma 6 4 2 4 2 2" xfId="2213"/>
    <cellStyle name="Comma 6 4 2 4 2 2 2" xfId="4887"/>
    <cellStyle name="Comma 6 4 2 4 2 2 2 2" xfId="19512"/>
    <cellStyle name="Comma 6 4 2 4 2 2 2 3" xfId="14210"/>
    <cellStyle name="Comma 6 4 2 4 2 2 3" xfId="8724"/>
    <cellStyle name="Comma 6 4 2 4 2 2 3 2" xfId="16882"/>
    <cellStyle name="Comma 6 4 2 4 2 2 4" xfId="11553"/>
    <cellStyle name="Comma 6 4 2 4 2 3" xfId="4886"/>
    <cellStyle name="Comma 6 4 2 4 2 3 2" xfId="19511"/>
    <cellStyle name="Comma 6 4 2 4 2 3 3" xfId="14209"/>
    <cellStyle name="Comma 6 4 2 4 2 4" xfId="8723"/>
    <cellStyle name="Comma 6 4 2 4 2 4 2" xfId="16881"/>
    <cellStyle name="Comma 6 4 2 4 2 5" xfId="11552"/>
    <cellStyle name="Comma 6 4 2 4 3" xfId="2214"/>
    <cellStyle name="Comma 6 4 2 4 3 2" xfId="4888"/>
    <cellStyle name="Comma 6 4 2 4 3 2 2" xfId="19513"/>
    <cellStyle name="Comma 6 4 2 4 3 2 3" xfId="14211"/>
    <cellStyle name="Comma 6 4 2 4 3 3" xfId="8725"/>
    <cellStyle name="Comma 6 4 2 4 3 3 2" xfId="16883"/>
    <cellStyle name="Comma 6 4 2 4 3 4" xfId="11554"/>
    <cellStyle name="Comma 6 4 2 4 4" xfId="2215"/>
    <cellStyle name="Comma 6 4 2 4 4 2" xfId="4889"/>
    <cellStyle name="Comma 6 4 2 4 4 2 2" xfId="19514"/>
    <cellStyle name="Comma 6 4 2 4 4 2 3" xfId="14212"/>
    <cellStyle name="Comma 6 4 2 4 4 3" xfId="8726"/>
    <cellStyle name="Comma 6 4 2 4 4 3 2" xfId="16884"/>
    <cellStyle name="Comma 6 4 2 4 4 4" xfId="11555"/>
    <cellStyle name="Comma 6 4 2 4 5" xfId="4885"/>
    <cellStyle name="Comma 6 4 2 4 5 2" xfId="19510"/>
    <cellStyle name="Comma 6 4 2 4 5 3" xfId="14208"/>
    <cellStyle name="Comma 6 4 2 4 6" xfId="8722"/>
    <cellStyle name="Comma 6 4 2 4 6 2" xfId="16880"/>
    <cellStyle name="Comma 6 4 2 4 7" xfId="11551"/>
    <cellStyle name="Comma 6 4 2 5" xfId="2216"/>
    <cellStyle name="Comma 6 4 2 5 2" xfId="2217"/>
    <cellStyle name="Comma 6 4 2 5 2 2" xfId="2218"/>
    <cellStyle name="Comma 6 4 2 5 2 2 2" xfId="4892"/>
    <cellStyle name="Comma 6 4 2 5 2 2 2 2" xfId="19517"/>
    <cellStyle name="Comma 6 4 2 5 2 2 2 3" xfId="14215"/>
    <cellStyle name="Comma 6 4 2 5 2 2 3" xfId="8729"/>
    <cellStyle name="Comma 6 4 2 5 2 2 3 2" xfId="16887"/>
    <cellStyle name="Comma 6 4 2 5 2 2 4" xfId="11558"/>
    <cellStyle name="Comma 6 4 2 5 2 3" xfId="4891"/>
    <cellStyle name="Comma 6 4 2 5 2 3 2" xfId="19516"/>
    <cellStyle name="Comma 6 4 2 5 2 3 3" xfId="14214"/>
    <cellStyle name="Comma 6 4 2 5 2 4" xfId="8728"/>
    <cellStyle name="Comma 6 4 2 5 2 4 2" xfId="16886"/>
    <cellStyle name="Comma 6 4 2 5 2 5" xfId="11557"/>
    <cellStyle name="Comma 6 4 2 5 3" xfId="2219"/>
    <cellStyle name="Comma 6 4 2 5 3 2" xfId="4893"/>
    <cellStyle name="Comma 6 4 2 5 3 2 2" xfId="19518"/>
    <cellStyle name="Comma 6 4 2 5 3 2 3" xfId="14216"/>
    <cellStyle name="Comma 6 4 2 5 3 3" xfId="8730"/>
    <cellStyle name="Comma 6 4 2 5 3 3 2" xfId="16888"/>
    <cellStyle name="Comma 6 4 2 5 3 4" xfId="11559"/>
    <cellStyle name="Comma 6 4 2 5 4" xfId="2220"/>
    <cellStyle name="Comma 6 4 2 5 4 2" xfId="4894"/>
    <cellStyle name="Comma 6 4 2 5 4 2 2" xfId="19519"/>
    <cellStyle name="Comma 6 4 2 5 4 2 3" xfId="14217"/>
    <cellStyle name="Comma 6 4 2 5 4 3" xfId="8731"/>
    <cellStyle name="Comma 6 4 2 5 4 3 2" xfId="16889"/>
    <cellStyle name="Comma 6 4 2 5 4 4" xfId="11560"/>
    <cellStyle name="Comma 6 4 2 5 5" xfId="4890"/>
    <cellStyle name="Comma 6 4 2 5 5 2" xfId="19515"/>
    <cellStyle name="Comma 6 4 2 5 5 3" xfId="14213"/>
    <cellStyle name="Comma 6 4 2 5 6" xfId="8727"/>
    <cellStyle name="Comma 6 4 2 5 6 2" xfId="16885"/>
    <cellStyle name="Comma 6 4 2 5 7" xfId="11556"/>
    <cellStyle name="Comma 6 4 2 6" xfId="2221"/>
    <cellStyle name="Comma 6 4 2 6 2" xfId="2222"/>
    <cellStyle name="Comma 6 4 2 6 2 2" xfId="4896"/>
    <cellStyle name="Comma 6 4 2 6 2 2 2" xfId="19521"/>
    <cellStyle name="Comma 6 4 2 6 2 2 3" xfId="14219"/>
    <cellStyle name="Comma 6 4 2 6 2 3" xfId="8733"/>
    <cellStyle name="Comma 6 4 2 6 2 3 2" xfId="16891"/>
    <cellStyle name="Comma 6 4 2 6 2 4" xfId="11562"/>
    <cellStyle name="Comma 6 4 2 6 3" xfId="2223"/>
    <cellStyle name="Comma 6 4 2 6 3 2" xfId="4897"/>
    <cellStyle name="Comma 6 4 2 6 3 2 2" xfId="19522"/>
    <cellStyle name="Comma 6 4 2 6 3 2 3" xfId="14220"/>
    <cellStyle name="Comma 6 4 2 6 3 3" xfId="8734"/>
    <cellStyle name="Comma 6 4 2 6 3 3 2" xfId="16892"/>
    <cellStyle name="Comma 6 4 2 6 3 4" xfId="11563"/>
    <cellStyle name="Comma 6 4 2 6 4" xfId="4895"/>
    <cellStyle name="Comma 6 4 2 6 4 2" xfId="19520"/>
    <cellStyle name="Comma 6 4 2 6 4 3" xfId="14218"/>
    <cellStyle name="Comma 6 4 2 6 5" xfId="8732"/>
    <cellStyle name="Comma 6 4 2 6 5 2" xfId="16890"/>
    <cellStyle name="Comma 6 4 2 6 6" xfId="11561"/>
    <cellStyle name="Comma 6 4 2 7" xfId="2224"/>
    <cellStyle name="Comma 6 4 2 7 2" xfId="2225"/>
    <cellStyle name="Comma 6 4 2 7 2 2" xfId="4899"/>
    <cellStyle name="Comma 6 4 2 7 2 2 2" xfId="19524"/>
    <cellStyle name="Comma 6 4 2 7 2 2 3" xfId="14222"/>
    <cellStyle name="Comma 6 4 2 7 2 3" xfId="8736"/>
    <cellStyle name="Comma 6 4 2 7 2 3 2" xfId="16894"/>
    <cellStyle name="Comma 6 4 2 7 2 4" xfId="11565"/>
    <cellStyle name="Comma 6 4 2 7 3" xfId="4898"/>
    <cellStyle name="Comma 6 4 2 7 3 2" xfId="19523"/>
    <cellStyle name="Comma 6 4 2 7 3 3" xfId="14221"/>
    <cellStyle name="Comma 6 4 2 7 4" xfId="8735"/>
    <cellStyle name="Comma 6 4 2 7 4 2" xfId="16893"/>
    <cellStyle name="Comma 6 4 2 7 5" xfId="11564"/>
    <cellStyle name="Comma 6 4 2 8" xfId="2226"/>
    <cellStyle name="Comma 6 4 2 8 2" xfId="4900"/>
    <cellStyle name="Comma 6 4 2 8 2 2" xfId="19525"/>
    <cellStyle name="Comma 6 4 2 8 2 3" xfId="14223"/>
    <cellStyle name="Comma 6 4 2 8 3" xfId="8737"/>
    <cellStyle name="Comma 6 4 2 8 3 2" xfId="16895"/>
    <cellStyle name="Comma 6 4 2 8 4" xfId="11566"/>
    <cellStyle name="Comma 6 4 2 9" xfId="2227"/>
    <cellStyle name="Comma 6 4 2 9 2" xfId="4901"/>
    <cellStyle name="Comma 6 4 2 9 2 2" xfId="19526"/>
    <cellStyle name="Comma 6 4 2 9 2 3" xfId="14224"/>
    <cellStyle name="Comma 6 4 2 9 3" xfId="8738"/>
    <cellStyle name="Comma 6 4 2 9 3 2" xfId="16896"/>
    <cellStyle name="Comma 6 4 2 9 4" xfId="11567"/>
    <cellStyle name="Comma 6 4 3" xfId="2228"/>
    <cellStyle name="Comma 6 4 3 2" xfId="2229"/>
    <cellStyle name="Comma 6 4 3 2 2" xfId="2230"/>
    <cellStyle name="Comma 6 4 3 2 2 2" xfId="4904"/>
    <cellStyle name="Comma 6 4 3 2 2 2 2" xfId="19529"/>
    <cellStyle name="Comma 6 4 3 2 2 2 3" xfId="14227"/>
    <cellStyle name="Comma 6 4 3 2 2 3" xfId="8741"/>
    <cellStyle name="Comma 6 4 3 2 2 3 2" xfId="16899"/>
    <cellStyle name="Comma 6 4 3 2 2 4" xfId="11570"/>
    <cellStyle name="Comma 6 4 3 2 3" xfId="4903"/>
    <cellStyle name="Comma 6 4 3 2 3 2" xfId="19528"/>
    <cellStyle name="Comma 6 4 3 2 3 3" xfId="14226"/>
    <cellStyle name="Comma 6 4 3 2 4" xfId="8740"/>
    <cellStyle name="Comma 6 4 3 2 4 2" xfId="16898"/>
    <cellStyle name="Comma 6 4 3 2 5" xfId="11569"/>
    <cellStyle name="Comma 6 4 3 3" xfId="2231"/>
    <cellStyle name="Comma 6 4 3 3 2" xfId="4905"/>
    <cellStyle name="Comma 6 4 3 3 2 2" xfId="19530"/>
    <cellStyle name="Comma 6 4 3 3 2 3" xfId="14228"/>
    <cellStyle name="Comma 6 4 3 3 3" xfId="8742"/>
    <cellStyle name="Comma 6 4 3 3 3 2" xfId="16900"/>
    <cellStyle name="Comma 6 4 3 3 4" xfId="11571"/>
    <cellStyle name="Comma 6 4 3 4" xfId="2232"/>
    <cellStyle name="Comma 6 4 3 4 2" xfId="4906"/>
    <cellStyle name="Comma 6 4 3 4 2 2" xfId="19531"/>
    <cellStyle name="Comma 6 4 3 4 2 3" xfId="14229"/>
    <cellStyle name="Comma 6 4 3 4 3" xfId="8743"/>
    <cellStyle name="Comma 6 4 3 4 3 2" xfId="16901"/>
    <cellStyle name="Comma 6 4 3 4 4" xfId="11572"/>
    <cellStyle name="Comma 6 4 3 5" xfId="4902"/>
    <cellStyle name="Comma 6 4 3 5 2" xfId="19527"/>
    <cellStyle name="Comma 6 4 3 5 3" xfId="14225"/>
    <cellStyle name="Comma 6 4 3 6" xfId="8739"/>
    <cellStyle name="Comma 6 4 3 6 2" xfId="16897"/>
    <cellStyle name="Comma 6 4 3 7" xfId="11568"/>
    <cellStyle name="Comma 6 4 4" xfId="2233"/>
    <cellStyle name="Comma 6 4 4 2" xfId="2234"/>
    <cellStyle name="Comma 6 4 4 2 2" xfId="2235"/>
    <cellStyle name="Comma 6 4 4 2 2 2" xfId="4909"/>
    <cellStyle name="Comma 6 4 4 2 2 2 2" xfId="19534"/>
    <cellStyle name="Comma 6 4 4 2 2 2 3" xfId="14232"/>
    <cellStyle name="Comma 6 4 4 2 2 3" xfId="8746"/>
    <cellStyle name="Comma 6 4 4 2 2 3 2" xfId="16904"/>
    <cellStyle name="Comma 6 4 4 2 2 4" xfId="11575"/>
    <cellStyle name="Comma 6 4 4 2 3" xfId="4908"/>
    <cellStyle name="Comma 6 4 4 2 3 2" xfId="19533"/>
    <cellStyle name="Comma 6 4 4 2 3 3" xfId="14231"/>
    <cellStyle name="Comma 6 4 4 2 4" xfId="8745"/>
    <cellStyle name="Comma 6 4 4 2 4 2" xfId="16903"/>
    <cellStyle name="Comma 6 4 4 2 5" xfId="11574"/>
    <cellStyle name="Comma 6 4 4 3" xfId="2236"/>
    <cellStyle name="Comma 6 4 4 3 2" xfId="4910"/>
    <cellStyle name="Comma 6 4 4 3 2 2" xfId="19535"/>
    <cellStyle name="Comma 6 4 4 3 2 3" xfId="14233"/>
    <cellStyle name="Comma 6 4 4 3 3" xfId="8747"/>
    <cellStyle name="Comma 6 4 4 3 3 2" xfId="16905"/>
    <cellStyle name="Comma 6 4 4 3 4" xfId="11576"/>
    <cellStyle name="Comma 6 4 4 4" xfId="2237"/>
    <cellStyle name="Comma 6 4 4 4 2" xfId="4911"/>
    <cellStyle name="Comma 6 4 4 4 2 2" xfId="19536"/>
    <cellStyle name="Comma 6 4 4 4 2 3" xfId="14234"/>
    <cellStyle name="Comma 6 4 4 4 3" xfId="8748"/>
    <cellStyle name="Comma 6 4 4 4 3 2" xfId="16906"/>
    <cellStyle name="Comma 6 4 4 4 4" xfId="11577"/>
    <cellStyle name="Comma 6 4 4 5" xfId="4907"/>
    <cellStyle name="Comma 6 4 4 5 2" xfId="19532"/>
    <cellStyle name="Comma 6 4 4 5 3" xfId="14230"/>
    <cellStyle name="Comma 6 4 4 6" xfId="8744"/>
    <cellStyle name="Comma 6 4 4 6 2" xfId="16902"/>
    <cellStyle name="Comma 6 4 4 7" xfId="11573"/>
    <cellStyle name="Comma 6 4 5" xfId="2238"/>
    <cellStyle name="Comma 6 4 5 2" xfId="2239"/>
    <cellStyle name="Comma 6 4 5 2 2" xfId="2240"/>
    <cellStyle name="Comma 6 4 5 2 2 2" xfId="4914"/>
    <cellStyle name="Comma 6 4 5 2 2 2 2" xfId="19539"/>
    <cellStyle name="Comma 6 4 5 2 2 2 3" xfId="14237"/>
    <cellStyle name="Comma 6 4 5 2 2 3" xfId="8751"/>
    <cellStyle name="Comma 6 4 5 2 2 3 2" xfId="16909"/>
    <cellStyle name="Comma 6 4 5 2 2 4" xfId="11580"/>
    <cellStyle name="Comma 6 4 5 2 3" xfId="4913"/>
    <cellStyle name="Comma 6 4 5 2 3 2" xfId="19538"/>
    <cellStyle name="Comma 6 4 5 2 3 3" xfId="14236"/>
    <cellStyle name="Comma 6 4 5 2 4" xfId="8750"/>
    <cellStyle name="Comma 6 4 5 2 4 2" xfId="16908"/>
    <cellStyle name="Comma 6 4 5 2 5" xfId="11579"/>
    <cellStyle name="Comma 6 4 5 3" xfId="2241"/>
    <cellStyle name="Comma 6 4 5 3 2" xfId="4915"/>
    <cellStyle name="Comma 6 4 5 3 2 2" xfId="19540"/>
    <cellStyle name="Comma 6 4 5 3 2 3" xfId="14238"/>
    <cellStyle name="Comma 6 4 5 3 3" xfId="8752"/>
    <cellStyle name="Comma 6 4 5 3 3 2" xfId="16910"/>
    <cellStyle name="Comma 6 4 5 3 4" xfId="11581"/>
    <cellStyle name="Comma 6 4 5 4" xfId="2242"/>
    <cellStyle name="Comma 6 4 5 4 2" xfId="4916"/>
    <cellStyle name="Comma 6 4 5 4 2 2" xfId="19541"/>
    <cellStyle name="Comma 6 4 5 4 2 3" xfId="14239"/>
    <cellStyle name="Comma 6 4 5 4 3" xfId="8753"/>
    <cellStyle name="Comma 6 4 5 4 3 2" xfId="16911"/>
    <cellStyle name="Comma 6 4 5 4 4" xfId="11582"/>
    <cellStyle name="Comma 6 4 5 5" xfId="4912"/>
    <cellStyle name="Comma 6 4 5 5 2" xfId="19537"/>
    <cellStyle name="Comma 6 4 5 5 3" xfId="14235"/>
    <cellStyle name="Comma 6 4 5 6" xfId="8749"/>
    <cellStyle name="Comma 6 4 5 6 2" xfId="16907"/>
    <cellStyle name="Comma 6 4 5 7" xfId="11578"/>
    <cellStyle name="Comma 6 4 6" xfId="2243"/>
    <cellStyle name="Comma 6 4 6 2" xfId="2244"/>
    <cellStyle name="Comma 6 4 6 2 2" xfId="2245"/>
    <cellStyle name="Comma 6 4 6 2 2 2" xfId="4919"/>
    <cellStyle name="Comma 6 4 6 2 2 2 2" xfId="19544"/>
    <cellStyle name="Comma 6 4 6 2 2 2 3" xfId="14242"/>
    <cellStyle name="Comma 6 4 6 2 2 3" xfId="8756"/>
    <cellStyle name="Comma 6 4 6 2 2 3 2" xfId="16914"/>
    <cellStyle name="Comma 6 4 6 2 2 4" xfId="11585"/>
    <cellStyle name="Comma 6 4 6 2 3" xfId="4918"/>
    <cellStyle name="Comma 6 4 6 2 3 2" xfId="19543"/>
    <cellStyle name="Comma 6 4 6 2 3 3" xfId="14241"/>
    <cellStyle name="Comma 6 4 6 2 4" xfId="8755"/>
    <cellStyle name="Comma 6 4 6 2 4 2" xfId="16913"/>
    <cellStyle name="Comma 6 4 6 2 5" xfId="11584"/>
    <cellStyle name="Comma 6 4 6 3" xfId="2246"/>
    <cellStyle name="Comma 6 4 6 3 2" xfId="4920"/>
    <cellStyle name="Comma 6 4 6 3 2 2" xfId="19545"/>
    <cellStyle name="Comma 6 4 6 3 2 3" xfId="14243"/>
    <cellStyle name="Comma 6 4 6 3 3" xfId="8757"/>
    <cellStyle name="Comma 6 4 6 3 3 2" xfId="16915"/>
    <cellStyle name="Comma 6 4 6 3 4" xfId="11586"/>
    <cellStyle name="Comma 6 4 6 4" xfId="2247"/>
    <cellStyle name="Comma 6 4 6 4 2" xfId="4921"/>
    <cellStyle name="Comma 6 4 6 4 2 2" xfId="19546"/>
    <cellStyle name="Comma 6 4 6 4 2 3" xfId="14244"/>
    <cellStyle name="Comma 6 4 6 4 3" xfId="8758"/>
    <cellStyle name="Comma 6 4 6 4 3 2" xfId="16916"/>
    <cellStyle name="Comma 6 4 6 4 4" xfId="11587"/>
    <cellStyle name="Comma 6 4 6 5" xfId="4917"/>
    <cellStyle name="Comma 6 4 6 5 2" xfId="19542"/>
    <cellStyle name="Comma 6 4 6 5 3" xfId="14240"/>
    <cellStyle name="Comma 6 4 6 6" xfId="8754"/>
    <cellStyle name="Comma 6 4 6 6 2" xfId="16912"/>
    <cellStyle name="Comma 6 4 6 7" xfId="11583"/>
    <cellStyle name="Comma 6 4 7" xfId="2248"/>
    <cellStyle name="Comma 6 4 7 2" xfId="2249"/>
    <cellStyle name="Comma 6 4 7 2 2" xfId="4923"/>
    <cellStyle name="Comma 6 4 7 2 2 2" xfId="19548"/>
    <cellStyle name="Comma 6 4 7 2 2 3" xfId="14246"/>
    <cellStyle name="Comma 6 4 7 2 3" xfId="8760"/>
    <cellStyle name="Comma 6 4 7 2 3 2" xfId="16918"/>
    <cellStyle name="Comma 6 4 7 2 4" xfId="11589"/>
    <cellStyle name="Comma 6 4 7 3" xfId="2250"/>
    <cellStyle name="Comma 6 4 7 3 2" xfId="4924"/>
    <cellStyle name="Comma 6 4 7 3 2 2" xfId="19549"/>
    <cellStyle name="Comma 6 4 7 3 2 3" xfId="14247"/>
    <cellStyle name="Comma 6 4 7 3 3" xfId="8761"/>
    <cellStyle name="Comma 6 4 7 3 3 2" xfId="16919"/>
    <cellStyle name="Comma 6 4 7 3 4" xfId="11590"/>
    <cellStyle name="Comma 6 4 7 4" xfId="4922"/>
    <cellStyle name="Comma 6 4 7 4 2" xfId="19547"/>
    <cellStyle name="Comma 6 4 7 4 3" xfId="14245"/>
    <cellStyle name="Comma 6 4 7 5" xfId="8759"/>
    <cellStyle name="Comma 6 4 7 5 2" xfId="16917"/>
    <cellStyle name="Comma 6 4 7 6" xfId="11588"/>
    <cellStyle name="Comma 6 4 8" xfId="2251"/>
    <cellStyle name="Comma 6 4 8 2" xfId="2252"/>
    <cellStyle name="Comma 6 4 8 2 2" xfId="4926"/>
    <cellStyle name="Comma 6 4 8 2 2 2" xfId="19551"/>
    <cellStyle name="Comma 6 4 8 2 2 3" xfId="14249"/>
    <cellStyle name="Comma 6 4 8 2 3" xfId="8763"/>
    <cellStyle name="Comma 6 4 8 2 3 2" xfId="16921"/>
    <cellStyle name="Comma 6 4 8 2 4" xfId="11592"/>
    <cellStyle name="Comma 6 4 8 3" xfId="4925"/>
    <cellStyle name="Comma 6 4 8 3 2" xfId="19550"/>
    <cellStyle name="Comma 6 4 8 3 3" xfId="14248"/>
    <cellStyle name="Comma 6 4 8 4" xfId="8762"/>
    <cellStyle name="Comma 6 4 8 4 2" xfId="16920"/>
    <cellStyle name="Comma 6 4 8 5" xfId="11591"/>
    <cellStyle name="Comma 6 4 9" xfId="2253"/>
    <cellStyle name="Comma 6 4 9 2" xfId="4927"/>
    <cellStyle name="Comma 6 4 9 2 2" xfId="19552"/>
    <cellStyle name="Comma 6 4 9 2 3" xfId="14250"/>
    <cellStyle name="Comma 6 4 9 3" xfId="8764"/>
    <cellStyle name="Comma 6 4 9 3 2" xfId="16922"/>
    <cellStyle name="Comma 6 4 9 4" xfId="11593"/>
    <cellStyle name="Comma 6 5" xfId="2254"/>
    <cellStyle name="Comma 6 5 10" xfId="4928"/>
    <cellStyle name="Comma 6 5 10 2" xfId="19553"/>
    <cellStyle name="Comma 6 5 10 3" xfId="14251"/>
    <cellStyle name="Comma 6 5 11" xfId="8765"/>
    <cellStyle name="Comma 6 5 11 2" xfId="16923"/>
    <cellStyle name="Comma 6 5 12" xfId="11594"/>
    <cellStyle name="Comma 6 5 2" xfId="2255"/>
    <cellStyle name="Comma 6 5 2 2" xfId="2256"/>
    <cellStyle name="Comma 6 5 2 2 2" xfId="2257"/>
    <cellStyle name="Comma 6 5 2 2 2 2" xfId="4931"/>
    <cellStyle name="Comma 6 5 2 2 2 2 2" xfId="19556"/>
    <cellStyle name="Comma 6 5 2 2 2 2 3" xfId="14254"/>
    <cellStyle name="Comma 6 5 2 2 2 3" xfId="8768"/>
    <cellStyle name="Comma 6 5 2 2 2 3 2" xfId="16926"/>
    <cellStyle name="Comma 6 5 2 2 2 4" xfId="11597"/>
    <cellStyle name="Comma 6 5 2 2 3" xfId="4930"/>
    <cellStyle name="Comma 6 5 2 2 3 2" xfId="19555"/>
    <cellStyle name="Comma 6 5 2 2 3 3" xfId="14253"/>
    <cellStyle name="Comma 6 5 2 2 4" xfId="8767"/>
    <cellStyle name="Comma 6 5 2 2 4 2" xfId="16925"/>
    <cellStyle name="Comma 6 5 2 2 5" xfId="11596"/>
    <cellStyle name="Comma 6 5 2 3" xfId="2258"/>
    <cellStyle name="Comma 6 5 2 3 2" xfId="4932"/>
    <cellStyle name="Comma 6 5 2 3 2 2" xfId="19557"/>
    <cellStyle name="Comma 6 5 2 3 2 3" xfId="14255"/>
    <cellStyle name="Comma 6 5 2 3 3" xfId="8769"/>
    <cellStyle name="Comma 6 5 2 3 3 2" xfId="16927"/>
    <cellStyle name="Comma 6 5 2 3 4" xfId="11598"/>
    <cellStyle name="Comma 6 5 2 4" xfId="2259"/>
    <cellStyle name="Comma 6 5 2 4 2" xfId="4933"/>
    <cellStyle name="Comma 6 5 2 4 2 2" xfId="19558"/>
    <cellStyle name="Comma 6 5 2 4 2 3" xfId="14256"/>
    <cellStyle name="Comma 6 5 2 4 3" xfId="8770"/>
    <cellStyle name="Comma 6 5 2 4 3 2" xfId="16928"/>
    <cellStyle name="Comma 6 5 2 4 4" xfId="11599"/>
    <cellStyle name="Comma 6 5 2 5" xfId="4929"/>
    <cellStyle name="Comma 6 5 2 5 2" xfId="19554"/>
    <cellStyle name="Comma 6 5 2 5 3" xfId="14252"/>
    <cellStyle name="Comma 6 5 2 6" xfId="8766"/>
    <cellStyle name="Comma 6 5 2 6 2" xfId="16924"/>
    <cellStyle name="Comma 6 5 2 7" xfId="11595"/>
    <cellStyle name="Comma 6 5 3" xfId="2260"/>
    <cellStyle name="Comma 6 5 3 2" xfId="2261"/>
    <cellStyle name="Comma 6 5 3 2 2" xfId="2262"/>
    <cellStyle name="Comma 6 5 3 2 2 2" xfId="4936"/>
    <cellStyle name="Comma 6 5 3 2 2 2 2" xfId="19561"/>
    <cellStyle name="Comma 6 5 3 2 2 2 3" xfId="14259"/>
    <cellStyle name="Comma 6 5 3 2 2 3" xfId="8773"/>
    <cellStyle name="Comma 6 5 3 2 2 3 2" xfId="16931"/>
    <cellStyle name="Comma 6 5 3 2 2 4" xfId="11602"/>
    <cellStyle name="Comma 6 5 3 2 3" xfId="4935"/>
    <cellStyle name="Comma 6 5 3 2 3 2" xfId="19560"/>
    <cellStyle name="Comma 6 5 3 2 3 3" xfId="14258"/>
    <cellStyle name="Comma 6 5 3 2 4" xfId="8772"/>
    <cellStyle name="Comma 6 5 3 2 4 2" xfId="16930"/>
    <cellStyle name="Comma 6 5 3 2 5" xfId="11601"/>
    <cellStyle name="Comma 6 5 3 3" xfId="2263"/>
    <cellStyle name="Comma 6 5 3 3 2" xfId="4937"/>
    <cellStyle name="Comma 6 5 3 3 2 2" xfId="19562"/>
    <cellStyle name="Comma 6 5 3 3 2 3" xfId="14260"/>
    <cellStyle name="Comma 6 5 3 3 3" xfId="8774"/>
    <cellStyle name="Comma 6 5 3 3 3 2" xfId="16932"/>
    <cellStyle name="Comma 6 5 3 3 4" xfId="11603"/>
    <cellStyle name="Comma 6 5 3 4" xfId="2264"/>
    <cellStyle name="Comma 6 5 3 4 2" xfId="4938"/>
    <cellStyle name="Comma 6 5 3 4 2 2" xfId="19563"/>
    <cellStyle name="Comma 6 5 3 4 2 3" xfId="14261"/>
    <cellStyle name="Comma 6 5 3 4 3" xfId="8775"/>
    <cellStyle name="Comma 6 5 3 4 3 2" xfId="16933"/>
    <cellStyle name="Comma 6 5 3 4 4" xfId="11604"/>
    <cellStyle name="Comma 6 5 3 5" xfId="4934"/>
    <cellStyle name="Comma 6 5 3 5 2" xfId="19559"/>
    <cellStyle name="Comma 6 5 3 5 3" xfId="14257"/>
    <cellStyle name="Comma 6 5 3 6" xfId="8771"/>
    <cellStyle name="Comma 6 5 3 6 2" xfId="16929"/>
    <cellStyle name="Comma 6 5 3 7" xfId="11600"/>
    <cellStyle name="Comma 6 5 4" xfId="2265"/>
    <cellStyle name="Comma 6 5 4 2" xfId="2266"/>
    <cellStyle name="Comma 6 5 4 2 2" xfId="2267"/>
    <cellStyle name="Comma 6 5 4 2 2 2" xfId="4941"/>
    <cellStyle name="Comma 6 5 4 2 2 2 2" xfId="19566"/>
    <cellStyle name="Comma 6 5 4 2 2 2 3" xfId="14264"/>
    <cellStyle name="Comma 6 5 4 2 2 3" xfId="8778"/>
    <cellStyle name="Comma 6 5 4 2 2 3 2" xfId="16936"/>
    <cellStyle name="Comma 6 5 4 2 2 4" xfId="11607"/>
    <cellStyle name="Comma 6 5 4 2 3" xfId="4940"/>
    <cellStyle name="Comma 6 5 4 2 3 2" xfId="19565"/>
    <cellStyle name="Comma 6 5 4 2 3 3" xfId="14263"/>
    <cellStyle name="Comma 6 5 4 2 4" xfId="8777"/>
    <cellStyle name="Comma 6 5 4 2 4 2" xfId="16935"/>
    <cellStyle name="Comma 6 5 4 2 5" xfId="11606"/>
    <cellStyle name="Comma 6 5 4 3" xfId="2268"/>
    <cellStyle name="Comma 6 5 4 3 2" xfId="4942"/>
    <cellStyle name="Comma 6 5 4 3 2 2" xfId="19567"/>
    <cellStyle name="Comma 6 5 4 3 2 3" xfId="14265"/>
    <cellStyle name="Comma 6 5 4 3 3" xfId="8779"/>
    <cellStyle name="Comma 6 5 4 3 3 2" xfId="16937"/>
    <cellStyle name="Comma 6 5 4 3 4" xfId="11608"/>
    <cellStyle name="Comma 6 5 4 4" xfId="2269"/>
    <cellStyle name="Comma 6 5 4 4 2" xfId="4943"/>
    <cellStyle name="Comma 6 5 4 4 2 2" xfId="19568"/>
    <cellStyle name="Comma 6 5 4 4 2 3" xfId="14266"/>
    <cellStyle name="Comma 6 5 4 4 3" xfId="8780"/>
    <cellStyle name="Comma 6 5 4 4 3 2" xfId="16938"/>
    <cellStyle name="Comma 6 5 4 4 4" xfId="11609"/>
    <cellStyle name="Comma 6 5 4 5" xfId="4939"/>
    <cellStyle name="Comma 6 5 4 5 2" xfId="19564"/>
    <cellStyle name="Comma 6 5 4 5 3" xfId="14262"/>
    <cellStyle name="Comma 6 5 4 6" xfId="8776"/>
    <cellStyle name="Comma 6 5 4 6 2" xfId="16934"/>
    <cellStyle name="Comma 6 5 4 7" xfId="11605"/>
    <cellStyle name="Comma 6 5 5" xfId="2270"/>
    <cellStyle name="Comma 6 5 5 2" xfId="2271"/>
    <cellStyle name="Comma 6 5 5 2 2" xfId="2272"/>
    <cellStyle name="Comma 6 5 5 2 2 2" xfId="4946"/>
    <cellStyle name="Comma 6 5 5 2 2 2 2" xfId="19571"/>
    <cellStyle name="Comma 6 5 5 2 2 2 3" xfId="14269"/>
    <cellStyle name="Comma 6 5 5 2 2 3" xfId="8783"/>
    <cellStyle name="Comma 6 5 5 2 2 3 2" xfId="16941"/>
    <cellStyle name="Comma 6 5 5 2 2 4" xfId="11612"/>
    <cellStyle name="Comma 6 5 5 2 3" xfId="4945"/>
    <cellStyle name="Comma 6 5 5 2 3 2" xfId="19570"/>
    <cellStyle name="Comma 6 5 5 2 3 3" xfId="14268"/>
    <cellStyle name="Comma 6 5 5 2 4" xfId="8782"/>
    <cellStyle name="Comma 6 5 5 2 4 2" xfId="16940"/>
    <cellStyle name="Comma 6 5 5 2 5" xfId="11611"/>
    <cellStyle name="Comma 6 5 5 3" xfId="2273"/>
    <cellStyle name="Comma 6 5 5 3 2" xfId="4947"/>
    <cellStyle name="Comma 6 5 5 3 2 2" xfId="19572"/>
    <cellStyle name="Comma 6 5 5 3 2 3" xfId="14270"/>
    <cellStyle name="Comma 6 5 5 3 3" xfId="8784"/>
    <cellStyle name="Comma 6 5 5 3 3 2" xfId="16942"/>
    <cellStyle name="Comma 6 5 5 3 4" xfId="11613"/>
    <cellStyle name="Comma 6 5 5 4" xfId="2274"/>
    <cellStyle name="Comma 6 5 5 4 2" xfId="4948"/>
    <cellStyle name="Comma 6 5 5 4 2 2" xfId="19573"/>
    <cellStyle name="Comma 6 5 5 4 2 3" xfId="14271"/>
    <cellStyle name="Comma 6 5 5 4 3" xfId="8785"/>
    <cellStyle name="Comma 6 5 5 4 3 2" xfId="16943"/>
    <cellStyle name="Comma 6 5 5 4 4" xfId="11614"/>
    <cellStyle name="Comma 6 5 5 5" xfId="4944"/>
    <cellStyle name="Comma 6 5 5 5 2" xfId="19569"/>
    <cellStyle name="Comma 6 5 5 5 3" xfId="14267"/>
    <cellStyle name="Comma 6 5 5 6" xfId="8781"/>
    <cellStyle name="Comma 6 5 5 6 2" xfId="16939"/>
    <cellStyle name="Comma 6 5 5 7" xfId="11610"/>
    <cellStyle name="Comma 6 5 6" xfId="2275"/>
    <cellStyle name="Comma 6 5 6 2" xfId="2276"/>
    <cellStyle name="Comma 6 5 6 2 2" xfId="4950"/>
    <cellStyle name="Comma 6 5 6 2 2 2" xfId="19575"/>
    <cellStyle name="Comma 6 5 6 2 2 3" xfId="14273"/>
    <cellStyle name="Comma 6 5 6 2 3" xfId="8787"/>
    <cellStyle name="Comma 6 5 6 2 3 2" xfId="16945"/>
    <cellStyle name="Comma 6 5 6 2 4" xfId="11616"/>
    <cellStyle name="Comma 6 5 6 3" xfId="2277"/>
    <cellStyle name="Comma 6 5 6 3 2" xfId="4951"/>
    <cellStyle name="Comma 6 5 6 3 2 2" xfId="19576"/>
    <cellStyle name="Comma 6 5 6 3 2 3" xfId="14274"/>
    <cellStyle name="Comma 6 5 6 3 3" xfId="8788"/>
    <cellStyle name="Comma 6 5 6 3 3 2" xfId="16946"/>
    <cellStyle name="Comma 6 5 6 3 4" xfId="11617"/>
    <cellStyle name="Comma 6 5 6 4" xfId="4949"/>
    <cellStyle name="Comma 6 5 6 4 2" xfId="19574"/>
    <cellStyle name="Comma 6 5 6 4 3" xfId="14272"/>
    <cellStyle name="Comma 6 5 6 5" xfId="8786"/>
    <cellStyle name="Comma 6 5 6 5 2" xfId="16944"/>
    <cellStyle name="Comma 6 5 6 6" xfId="11615"/>
    <cellStyle name="Comma 6 5 7" xfId="2278"/>
    <cellStyle name="Comma 6 5 7 2" xfId="2279"/>
    <cellStyle name="Comma 6 5 7 2 2" xfId="4953"/>
    <cellStyle name="Comma 6 5 7 2 2 2" xfId="19578"/>
    <cellStyle name="Comma 6 5 7 2 2 3" xfId="14276"/>
    <cellStyle name="Comma 6 5 7 2 3" xfId="8790"/>
    <cellStyle name="Comma 6 5 7 2 3 2" xfId="16948"/>
    <cellStyle name="Comma 6 5 7 2 4" xfId="11619"/>
    <cellStyle name="Comma 6 5 7 3" xfId="4952"/>
    <cellStyle name="Comma 6 5 7 3 2" xfId="19577"/>
    <cellStyle name="Comma 6 5 7 3 3" xfId="14275"/>
    <cellStyle name="Comma 6 5 7 4" xfId="8789"/>
    <cellStyle name="Comma 6 5 7 4 2" xfId="16947"/>
    <cellStyle name="Comma 6 5 7 5" xfId="11618"/>
    <cellStyle name="Comma 6 5 8" xfId="2280"/>
    <cellStyle name="Comma 6 5 8 2" xfId="4954"/>
    <cellStyle name="Comma 6 5 8 2 2" xfId="19579"/>
    <cellStyle name="Comma 6 5 8 2 3" xfId="14277"/>
    <cellStyle name="Comma 6 5 8 3" xfId="8791"/>
    <cellStyle name="Comma 6 5 8 3 2" xfId="16949"/>
    <cellStyle name="Comma 6 5 8 4" xfId="11620"/>
    <cellStyle name="Comma 6 5 9" xfId="2281"/>
    <cellStyle name="Comma 6 5 9 2" xfId="4955"/>
    <cellStyle name="Comma 6 5 9 2 2" xfId="19580"/>
    <cellStyle name="Comma 6 5 9 2 3" xfId="14278"/>
    <cellStyle name="Comma 6 5 9 3" xfId="8792"/>
    <cellStyle name="Comma 6 5 9 3 2" xfId="16950"/>
    <cellStyle name="Comma 6 5 9 4" xfId="11621"/>
    <cellStyle name="Comma 6 6" xfId="2282"/>
    <cellStyle name="Comma 6 6 2" xfId="2283"/>
    <cellStyle name="Comma 6 6 2 2" xfId="2284"/>
    <cellStyle name="Comma 6 6 2 2 2" xfId="4958"/>
    <cellStyle name="Comma 6 6 2 2 2 2" xfId="19583"/>
    <cellStyle name="Comma 6 6 2 2 2 3" xfId="14281"/>
    <cellStyle name="Comma 6 6 2 2 3" xfId="8795"/>
    <cellStyle name="Comma 6 6 2 2 3 2" xfId="16953"/>
    <cellStyle name="Comma 6 6 2 2 4" xfId="11624"/>
    <cellStyle name="Comma 6 6 2 3" xfId="4957"/>
    <cellStyle name="Comma 6 6 2 3 2" xfId="19582"/>
    <cellStyle name="Comma 6 6 2 3 3" xfId="14280"/>
    <cellStyle name="Comma 6 6 2 4" xfId="8794"/>
    <cellStyle name="Comma 6 6 2 4 2" xfId="16952"/>
    <cellStyle name="Comma 6 6 2 5" xfId="11623"/>
    <cellStyle name="Comma 6 6 3" xfId="2285"/>
    <cellStyle name="Comma 6 6 3 2" xfId="4959"/>
    <cellStyle name="Comma 6 6 3 2 2" xfId="19584"/>
    <cellStyle name="Comma 6 6 3 2 3" xfId="14282"/>
    <cellStyle name="Comma 6 6 3 3" xfId="8796"/>
    <cellStyle name="Comma 6 6 3 3 2" xfId="16954"/>
    <cellStyle name="Comma 6 6 3 4" xfId="11625"/>
    <cellStyle name="Comma 6 6 4" xfId="2286"/>
    <cellStyle name="Comma 6 6 4 2" xfId="4960"/>
    <cellStyle name="Comma 6 6 4 2 2" xfId="19585"/>
    <cellStyle name="Comma 6 6 4 2 3" xfId="14283"/>
    <cellStyle name="Comma 6 6 4 3" xfId="8797"/>
    <cellStyle name="Comma 6 6 4 3 2" xfId="16955"/>
    <cellStyle name="Comma 6 6 4 4" xfId="11626"/>
    <cellStyle name="Comma 6 6 5" xfId="4956"/>
    <cellStyle name="Comma 6 6 5 2" xfId="19581"/>
    <cellStyle name="Comma 6 6 5 3" xfId="14279"/>
    <cellStyle name="Comma 6 6 6" xfId="8793"/>
    <cellStyle name="Comma 6 6 6 2" xfId="16951"/>
    <cellStyle name="Comma 6 6 7" xfId="11622"/>
    <cellStyle name="Comma 6 7" xfId="2287"/>
    <cellStyle name="Comma 6 7 2" xfId="2288"/>
    <cellStyle name="Comma 6 7 2 2" xfId="2289"/>
    <cellStyle name="Comma 6 7 2 2 2" xfId="4963"/>
    <cellStyle name="Comma 6 7 2 2 2 2" xfId="19588"/>
    <cellStyle name="Comma 6 7 2 2 2 3" xfId="14286"/>
    <cellStyle name="Comma 6 7 2 2 3" xfId="8800"/>
    <cellStyle name="Comma 6 7 2 2 3 2" xfId="16958"/>
    <cellStyle name="Comma 6 7 2 2 4" xfId="11629"/>
    <cellStyle name="Comma 6 7 2 3" xfId="4962"/>
    <cellStyle name="Comma 6 7 2 3 2" xfId="19587"/>
    <cellStyle name="Comma 6 7 2 3 3" xfId="14285"/>
    <cellStyle name="Comma 6 7 2 4" xfId="8799"/>
    <cellStyle name="Comma 6 7 2 4 2" xfId="16957"/>
    <cellStyle name="Comma 6 7 2 5" xfId="11628"/>
    <cellStyle name="Comma 6 7 3" xfId="2290"/>
    <cellStyle name="Comma 6 7 3 2" xfId="4964"/>
    <cellStyle name="Comma 6 7 3 2 2" xfId="19589"/>
    <cellStyle name="Comma 6 7 3 2 3" xfId="14287"/>
    <cellStyle name="Comma 6 7 3 3" xfId="8801"/>
    <cellStyle name="Comma 6 7 3 3 2" xfId="16959"/>
    <cellStyle name="Comma 6 7 3 4" xfId="11630"/>
    <cellStyle name="Comma 6 7 4" xfId="2291"/>
    <cellStyle name="Comma 6 7 4 2" xfId="4965"/>
    <cellStyle name="Comma 6 7 4 2 2" xfId="19590"/>
    <cellStyle name="Comma 6 7 4 2 3" xfId="14288"/>
    <cellStyle name="Comma 6 7 4 3" xfId="8802"/>
    <cellStyle name="Comma 6 7 4 3 2" xfId="16960"/>
    <cellStyle name="Comma 6 7 4 4" xfId="11631"/>
    <cellStyle name="Comma 6 7 5" xfId="4961"/>
    <cellStyle name="Comma 6 7 5 2" xfId="19586"/>
    <cellStyle name="Comma 6 7 5 3" xfId="14284"/>
    <cellStyle name="Comma 6 7 6" xfId="8798"/>
    <cellStyle name="Comma 6 7 6 2" xfId="16956"/>
    <cellStyle name="Comma 6 7 7" xfId="11627"/>
    <cellStyle name="Comma 6 8" xfId="2292"/>
    <cellStyle name="Comma 6 8 2" xfId="2293"/>
    <cellStyle name="Comma 6 8 2 2" xfId="2294"/>
    <cellStyle name="Comma 6 8 2 2 2" xfId="4968"/>
    <cellStyle name="Comma 6 8 2 2 2 2" xfId="19593"/>
    <cellStyle name="Comma 6 8 2 2 2 3" xfId="14291"/>
    <cellStyle name="Comma 6 8 2 2 3" xfId="8805"/>
    <cellStyle name="Comma 6 8 2 2 3 2" xfId="16963"/>
    <cellStyle name="Comma 6 8 2 2 4" xfId="11634"/>
    <cellStyle name="Comma 6 8 2 3" xfId="4967"/>
    <cellStyle name="Comma 6 8 2 3 2" xfId="19592"/>
    <cellStyle name="Comma 6 8 2 3 3" xfId="14290"/>
    <cellStyle name="Comma 6 8 2 4" xfId="8804"/>
    <cellStyle name="Comma 6 8 2 4 2" xfId="16962"/>
    <cellStyle name="Comma 6 8 2 5" xfId="11633"/>
    <cellStyle name="Comma 6 8 3" xfId="2295"/>
    <cellStyle name="Comma 6 8 3 2" xfId="4969"/>
    <cellStyle name="Comma 6 8 3 2 2" xfId="19594"/>
    <cellStyle name="Comma 6 8 3 2 3" xfId="14292"/>
    <cellStyle name="Comma 6 8 3 3" xfId="8806"/>
    <cellStyle name="Comma 6 8 3 3 2" xfId="16964"/>
    <cellStyle name="Comma 6 8 3 4" xfId="11635"/>
    <cellStyle name="Comma 6 8 4" xfId="2296"/>
    <cellStyle name="Comma 6 8 4 2" xfId="4970"/>
    <cellStyle name="Comma 6 8 4 2 2" xfId="19595"/>
    <cellStyle name="Comma 6 8 4 2 3" xfId="14293"/>
    <cellStyle name="Comma 6 8 4 3" xfId="8807"/>
    <cellStyle name="Comma 6 8 4 3 2" xfId="16965"/>
    <cellStyle name="Comma 6 8 4 4" xfId="11636"/>
    <cellStyle name="Comma 6 8 5" xfId="4966"/>
    <cellStyle name="Comma 6 8 5 2" xfId="19591"/>
    <cellStyle name="Comma 6 8 5 3" xfId="14289"/>
    <cellStyle name="Comma 6 8 6" xfId="8803"/>
    <cellStyle name="Comma 6 8 6 2" xfId="16961"/>
    <cellStyle name="Comma 6 8 7" xfId="11632"/>
    <cellStyle name="Comma 6 9" xfId="2297"/>
    <cellStyle name="Comma 6 9 2" xfId="2298"/>
    <cellStyle name="Comma 6 9 2 2" xfId="2299"/>
    <cellStyle name="Comma 6 9 2 2 2" xfId="4973"/>
    <cellStyle name="Comma 6 9 2 2 2 2" xfId="19598"/>
    <cellStyle name="Comma 6 9 2 2 2 3" xfId="14296"/>
    <cellStyle name="Comma 6 9 2 2 3" xfId="8810"/>
    <cellStyle name="Comma 6 9 2 2 3 2" xfId="16968"/>
    <cellStyle name="Comma 6 9 2 2 4" xfId="11639"/>
    <cellStyle name="Comma 6 9 2 3" xfId="4972"/>
    <cellStyle name="Comma 6 9 2 3 2" xfId="19597"/>
    <cellStyle name="Comma 6 9 2 3 3" xfId="14295"/>
    <cellStyle name="Comma 6 9 2 4" xfId="8809"/>
    <cellStyle name="Comma 6 9 2 4 2" xfId="16967"/>
    <cellStyle name="Comma 6 9 2 5" xfId="11638"/>
    <cellStyle name="Comma 6 9 3" xfId="2300"/>
    <cellStyle name="Comma 6 9 3 2" xfId="4974"/>
    <cellStyle name="Comma 6 9 3 2 2" xfId="19599"/>
    <cellStyle name="Comma 6 9 3 2 3" xfId="14297"/>
    <cellStyle name="Comma 6 9 3 3" xfId="8811"/>
    <cellStyle name="Comma 6 9 3 3 2" xfId="16969"/>
    <cellStyle name="Comma 6 9 3 4" xfId="11640"/>
    <cellStyle name="Comma 6 9 4" xfId="2301"/>
    <cellStyle name="Comma 6 9 4 2" xfId="4975"/>
    <cellStyle name="Comma 6 9 4 2 2" xfId="19600"/>
    <cellStyle name="Comma 6 9 4 2 3" xfId="14298"/>
    <cellStyle name="Comma 6 9 4 3" xfId="8812"/>
    <cellStyle name="Comma 6 9 4 3 2" xfId="16970"/>
    <cellStyle name="Comma 6 9 4 4" xfId="11641"/>
    <cellStyle name="Comma 6 9 5" xfId="4971"/>
    <cellStyle name="Comma 6 9 5 2" xfId="19596"/>
    <cellStyle name="Comma 6 9 5 3" xfId="14294"/>
    <cellStyle name="Comma 6 9 6" xfId="8808"/>
    <cellStyle name="Comma 6 9 6 2" xfId="16966"/>
    <cellStyle name="Comma 6 9 7" xfId="11637"/>
    <cellStyle name="Comma 7" xfId="2302"/>
    <cellStyle name="Comma 7 10" xfId="2303"/>
    <cellStyle name="Comma 7 10 2" xfId="2304"/>
    <cellStyle name="Comma 7 10 2 2" xfId="4978"/>
    <cellStyle name="Comma 7 10 2 2 2" xfId="19603"/>
    <cellStyle name="Comma 7 10 2 2 3" xfId="14301"/>
    <cellStyle name="Comma 7 10 2 3" xfId="8815"/>
    <cellStyle name="Comma 7 10 2 3 2" xfId="16973"/>
    <cellStyle name="Comma 7 10 2 4" xfId="11644"/>
    <cellStyle name="Comma 7 10 3" xfId="2305"/>
    <cellStyle name="Comma 7 10 3 2" xfId="4979"/>
    <cellStyle name="Comma 7 10 3 2 2" xfId="19604"/>
    <cellStyle name="Comma 7 10 3 2 3" xfId="14302"/>
    <cellStyle name="Comma 7 10 3 3" xfId="8816"/>
    <cellStyle name="Comma 7 10 3 3 2" xfId="16974"/>
    <cellStyle name="Comma 7 10 3 4" xfId="11645"/>
    <cellStyle name="Comma 7 10 4" xfId="4977"/>
    <cellStyle name="Comma 7 10 4 2" xfId="19602"/>
    <cellStyle name="Comma 7 10 4 3" xfId="14300"/>
    <cellStyle name="Comma 7 10 5" xfId="8814"/>
    <cellStyle name="Comma 7 10 5 2" xfId="16972"/>
    <cellStyle name="Comma 7 10 6" xfId="11643"/>
    <cellStyle name="Comma 7 11" xfId="2306"/>
    <cellStyle name="Comma 7 11 2" xfId="2307"/>
    <cellStyle name="Comma 7 11 2 2" xfId="4981"/>
    <cellStyle name="Comma 7 11 2 2 2" xfId="19606"/>
    <cellStyle name="Comma 7 11 2 2 3" xfId="14304"/>
    <cellStyle name="Comma 7 11 2 3" xfId="8818"/>
    <cellStyle name="Comma 7 11 2 3 2" xfId="16976"/>
    <cellStyle name="Comma 7 11 2 4" xfId="11647"/>
    <cellStyle name="Comma 7 11 3" xfId="4980"/>
    <cellStyle name="Comma 7 11 3 2" xfId="19605"/>
    <cellStyle name="Comma 7 11 3 3" xfId="14303"/>
    <cellStyle name="Comma 7 11 4" xfId="8817"/>
    <cellStyle name="Comma 7 11 4 2" xfId="16975"/>
    <cellStyle name="Comma 7 11 5" xfId="11646"/>
    <cellStyle name="Comma 7 12" xfId="2308"/>
    <cellStyle name="Comma 7 12 2" xfId="4982"/>
    <cellStyle name="Comma 7 12 2 2" xfId="19607"/>
    <cellStyle name="Comma 7 12 2 3" xfId="14305"/>
    <cellStyle name="Comma 7 12 3" xfId="8819"/>
    <cellStyle name="Comma 7 12 3 2" xfId="16977"/>
    <cellStyle name="Comma 7 12 4" xfId="11648"/>
    <cellStyle name="Comma 7 13" xfId="2309"/>
    <cellStyle name="Comma 7 13 2" xfId="4983"/>
    <cellStyle name="Comma 7 13 2 2" xfId="19608"/>
    <cellStyle name="Comma 7 13 2 3" xfId="14306"/>
    <cellStyle name="Comma 7 13 3" xfId="8820"/>
    <cellStyle name="Comma 7 13 3 2" xfId="16978"/>
    <cellStyle name="Comma 7 13 4" xfId="11649"/>
    <cellStyle name="Comma 7 14" xfId="4976"/>
    <cellStyle name="Comma 7 14 2" xfId="19601"/>
    <cellStyle name="Comma 7 14 3" xfId="14299"/>
    <cellStyle name="Comma 7 15" xfId="8813"/>
    <cellStyle name="Comma 7 15 2" xfId="16971"/>
    <cellStyle name="Comma 7 16" xfId="11642"/>
    <cellStyle name="Comma 7 2" xfId="2310"/>
    <cellStyle name="Comma 7 2 10" xfId="2311"/>
    <cellStyle name="Comma 7 2 10 2" xfId="4985"/>
    <cellStyle name="Comma 7 2 10 2 2" xfId="19610"/>
    <cellStyle name="Comma 7 2 10 2 3" xfId="14308"/>
    <cellStyle name="Comma 7 2 10 3" xfId="8822"/>
    <cellStyle name="Comma 7 2 10 3 2" xfId="16980"/>
    <cellStyle name="Comma 7 2 10 4" xfId="11651"/>
    <cellStyle name="Comma 7 2 11" xfId="4984"/>
    <cellStyle name="Comma 7 2 11 2" xfId="19609"/>
    <cellStyle name="Comma 7 2 11 3" xfId="14307"/>
    <cellStyle name="Comma 7 2 12" xfId="8821"/>
    <cellStyle name="Comma 7 2 12 2" xfId="16979"/>
    <cellStyle name="Comma 7 2 13" xfId="11650"/>
    <cellStyle name="Comma 7 2 2" xfId="2312"/>
    <cellStyle name="Comma 7 2 2 10" xfId="4986"/>
    <cellStyle name="Comma 7 2 2 10 2" xfId="19611"/>
    <cellStyle name="Comma 7 2 2 10 3" xfId="14309"/>
    <cellStyle name="Comma 7 2 2 11" xfId="8823"/>
    <cellStyle name="Comma 7 2 2 11 2" xfId="16981"/>
    <cellStyle name="Comma 7 2 2 12" xfId="11652"/>
    <cellStyle name="Comma 7 2 2 2" xfId="2313"/>
    <cellStyle name="Comma 7 2 2 2 2" xfId="2314"/>
    <cellStyle name="Comma 7 2 2 2 2 2" xfId="2315"/>
    <cellStyle name="Comma 7 2 2 2 2 2 2" xfId="4989"/>
    <cellStyle name="Comma 7 2 2 2 2 2 2 2" xfId="19614"/>
    <cellStyle name="Comma 7 2 2 2 2 2 2 3" xfId="14312"/>
    <cellStyle name="Comma 7 2 2 2 2 2 3" xfId="8826"/>
    <cellStyle name="Comma 7 2 2 2 2 2 3 2" xfId="16984"/>
    <cellStyle name="Comma 7 2 2 2 2 2 4" xfId="11655"/>
    <cellStyle name="Comma 7 2 2 2 2 3" xfId="4988"/>
    <cellStyle name="Comma 7 2 2 2 2 3 2" xfId="19613"/>
    <cellStyle name="Comma 7 2 2 2 2 3 3" xfId="14311"/>
    <cellStyle name="Comma 7 2 2 2 2 4" xfId="8825"/>
    <cellStyle name="Comma 7 2 2 2 2 4 2" xfId="16983"/>
    <cellStyle name="Comma 7 2 2 2 2 5" xfId="11654"/>
    <cellStyle name="Comma 7 2 2 2 3" xfId="2316"/>
    <cellStyle name="Comma 7 2 2 2 3 2" xfId="4990"/>
    <cellStyle name="Comma 7 2 2 2 3 2 2" xfId="19615"/>
    <cellStyle name="Comma 7 2 2 2 3 2 3" xfId="14313"/>
    <cellStyle name="Comma 7 2 2 2 3 3" xfId="8827"/>
    <cellStyle name="Comma 7 2 2 2 3 3 2" xfId="16985"/>
    <cellStyle name="Comma 7 2 2 2 3 4" xfId="11656"/>
    <cellStyle name="Comma 7 2 2 2 4" xfId="2317"/>
    <cellStyle name="Comma 7 2 2 2 4 2" xfId="4991"/>
    <cellStyle name="Comma 7 2 2 2 4 2 2" xfId="19616"/>
    <cellStyle name="Comma 7 2 2 2 4 2 3" xfId="14314"/>
    <cellStyle name="Comma 7 2 2 2 4 3" xfId="8828"/>
    <cellStyle name="Comma 7 2 2 2 4 3 2" xfId="16986"/>
    <cellStyle name="Comma 7 2 2 2 4 4" xfId="11657"/>
    <cellStyle name="Comma 7 2 2 2 5" xfId="4987"/>
    <cellStyle name="Comma 7 2 2 2 5 2" xfId="19612"/>
    <cellStyle name="Comma 7 2 2 2 5 3" xfId="14310"/>
    <cellStyle name="Comma 7 2 2 2 6" xfId="8824"/>
    <cellStyle name="Comma 7 2 2 2 6 2" xfId="16982"/>
    <cellStyle name="Comma 7 2 2 2 7" xfId="11653"/>
    <cellStyle name="Comma 7 2 2 3" xfId="2318"/>
    <cellStyle name="Comma 7 2 2 3 2" xfId="2319"/>
    <cellStyle name="Comma 7 2 2 3 2 2" xfId="2320"/>
    <cellStyle name="Comma 7 2 2 3 2 2 2" xfId="4994"/>
    <cellStyle name="Comma 7 2 2 3 2 2 2 2" xfId="19619"/>
    <cellStyle name="Comma 7 2 2 3 2 2 2 3" xfId="14317"/>
    <cellStyle name="Comma 7 2 2 3 2 2 3" xfId="8831"/>
    <cellStyle name="Comma 7 2 2 3 2 2 3 2" xfId="16989"/>
    <cellStyle name="Comma 7 2 2 3 2 2 4" xfId="11660"/>
    <cellStyle name="Comma 7 2 2 3 2 3" xfId="4993"/>
    <cellStyle name="Comma 7 2 2 3 2 3 2" xfId="19618"/>
    <cellStyle name="Comma 7 2 2 3 2 3 3" xfId="14316"/>
    <cellStyle name="Comma 7 2 2 3 2 4" xfId="8830"/>
    <cellStyle name="Comma 7 2 2 3 2 4 2" xfId="16988"/>
    <cellStyle name="Comma 7 2 2 3 2 5" xfId="11659"/>
    <cellStyle name="Comma 7 2 2 3 3" xfId="2321"/>
    <cellStyle name="Comma 7 2 2 3 3 2" xfId="4995"/>
    <cellStyle name="Comma 7 2 2 3 3 2 2" xfId="19620"/>
    <cellStyle name="Comma 7 2 2 3 3 2 3" xfId="14318"/>
    <cellStyle name="Comma 7 2 2 3 3 3" xfId="8832"/>
    <cellStyle name="Comma 7 2 2 3 3 3 2" xfId="16990"/>
    <cellStyle name="Comma 7 2 2 3 3 4" xfId="11661"/>
    <cellStyle name="Comma 7 2 2 3 4" xfId="2322"/>
    <cellStyle name="Comma 7 2 2 3 4 2" xfId="4996"/>
    <cellStyle name="Comma 7 2 2 3 4 2 2" xfId="19621"/>
    <cellStyle name="Comma 7 2 2 3 4 2 3" xfId="14319"/>
    <cellStyle name="Comma 7 2 2 3 4 3" xfId="8833"/>
    <cellStyle name="Comma 7 2 2 3 4 3 2" xfId="16991"/>
    <cellStyle name="Comma 7 2 2 3 4 4" xfId="11662"/>
    <cellStyle name="Comma 7 2 2 3 5" xfId="4992"/>
    <cellStyle name="Comma 7 2 2 3 5 2" xfId="19617"/>
    <cellStyle name="Comma 7 2 2 3 5 3" xfId="14315"/>
    <cellStyle name="Comma 7 2 2 3 6" xfId="8829"/>
    <cellStyle name="Comma 7 2 2 3 6 2" xfId="16987"/>
    <cellStyle name="Comma 7 2 2 3 7" xfId="11658"/>
    <cellStyle name="Comma 7 2 2 4" xfId="2323"/>
    <cellStyle name="Comma 7 2 2 4 2" xfId="2324"/>
    <cellStyle name="Comma 7 2 2 4 2 2" xfId="2325"/>
    <cellStyle name="Comma 7 2 2 4 2 2 2" xfId="4999"/>
    <cellStyle name="Comma 7 2 2 4 2 2 2 2" xfId="19624"/>
    <cellStyle name="Comma 7 2 2 4 2 2 2 3" xfId="14322"/>
    <cellStyle name="Comma 7 2 2 4 2 2 3" xfId="8836"/>
    <cellStyle name="Comma 7 2 2 4 2 2 3 2" xfId="16994"/>
    <cellStyle name="Comma 7 2 2 4 2 2 4" xfId="11665"/>
    <cellStyle name="Comma 7 2 2 4 2 3" xfId="4998"/>
    <cellStyle name="Comma 7 2 2 4 2 3 2" xfId="19623"/>
    <cellStyle name="Comma 7 2 2 4 2 3 3" xfId="14321"/>
    <cellStyle name="Comma 7 2 2 4 2 4" xfId="8835"/>
    <cellStyle name="Comma 7 2 2 4 2 4 2" xfId="16993"/>
    <cellStyle name="Comma 7 2 2 4 2 5" xfId="11664"/>
    <cellStyle name="Comma 7 2 2 4 3" xfId="2326"/>
    <cellStyle name="Comma 7 2 2 4 3 2" xfId="5000"/>
    <cellStyle name="Comma 7 2 2 4 3 2 2" xfId="19625"/>
    <cellStyle name="Comma 7 2 2 4 3 2 3" xfId="14323"/>
    <cellStyle name="Comma 7 2 2 4 3 3" xfId="8837"/>
    <cellStyle name="Comma 7 2 2 4 3 3 2" xfId="16995"/>
    <cellStyle name="Comma 7 2 2 4 3 4" xfId="11666"/>
    <cellStyle name="Comma 7 2 2 4 4" xfId="2327"/>
    <cellStyle name="Comma 7 2 2 4 4 2" xfId="5001"/>
    <cellStyle name="Comma 7 2 2 4 4 2 2" xfId="19626"/>
    <cellStyle name="Comma 7 2 2 4 4 2 3" xfId="14324"/>
    <cellStyle name="Comma 7 2 2 4 4 3" xfId="8838"/>
    <cellStyle name="Comma 7 2 2 4 4 3 2" xfId="16996"/>
    <cellStyle name="Comma 7 2 2 4 4 4" xfId="11667"/>
    <cellStyle name="Comma 7 2 2 4 5" xfId="4997"/>
    <cellStyle name="Comma 7 2 2 4 5 2" xfId="19622"/>
    <cellStyle name="Comma 7 2 2 4 5 3" xfId="14320"/>
    <cellStyle name="Comma 7 2 2 4 6" xfId="8834"/>
    <cellStyle name="Comma 7 2 2 4 6 2" xfId="16992"/>
    <cellStyle name="Comma 7 2 2 4 7" xfId="11663"/>
    <cellStyle name="Comma 7 2 2 5" xfId="2328"/>
    <cellStyle name="Comma 7 2 2 5 2" xfId="2329"/>
    <cellStyle name="Comma 7 2 2 5 2 2" xfId="2330"/>
    <cellStyle name="Comma 7 2 2 5 2 2 2" xfId="5004"/>
    <cellStyle name="Comma 7 2 2 5 2 2 2 2" xfId="19629"/>
    <cellStyle name="Comma 7 2 2 5 2 2 2 3" xfId="14327"/>
    <cellStyle name="Comma 7 2 2 5 2 2 3" xfId="8841"/>
    <cellStyle name="Comma 7 2 2 5 2 2 3 2" xfId="16999"/>
    <cellStyle name="Comma 7 2 2 5 2 2 4" xfId="11670"/>
    <cellStyle name="Comma 7 2 2 5 2 3" xfId="5003"/>
    <cellStyle name="Comma 7 2 2 5 2 3 2" xfId="19628"/>
    <cellStyle name="Comma 7 2 2 5 2 3 3" xfId="14326"/>
    <cellStyle name="Comma 7 2 2 5 2 4" xfId="8840"/>
    <cellStyle name="Comma 7 2 2 5 2 4 2" xfId="16998"/>
    <cellStyle name="Comma 7 2 2 5 2 5" xfId="11669"/>
    <cellStyle name="Comma 7 2 2 5 3" xfId="2331"/>
    <cellStyle name="Comma 7 2 2 5 3 2" xfId="5005"/>
    <cellStyle name="Comma 7 2 2 5 3 2 2" xfId="19630"/>
    <cellStyle name="Comma 7 2 2 5 3 2 3" xfId="14328"/>
    <cellStyle name="Comma 7 2 2 5 3 3" xfId="8842"/>
    <cellStyle name="Comma 7 2 2 5 3 3 2" xfId="17000"/>
    <cellStyle name="Comma 7 2 2 5 3 4" xfId="11671"/>
    <cellStyle name="Comma 7 2 2 5 4" xfId="2332"/>
    <cellStyle name="Comma 7 2 2 5 4 2" xfId="5006"/>
    <cellStyle name="Comma 7 2 2 5 4 2 2" xfId="19631"/>
    <cellStyle name="Comma 7 2 2 5 4 2 3" xfId="14329"/>
    <cellStyle name="Comma 7 2 2 5 4 3" xfId="8843"/>
    <cellStyle name="Comma 7 2 2 5 4 3 2" xfId="17001"/>
    <cellStyle name="Comma 7 2 2 5 4 4" xfId="11672"/>
    <cellStyle name="Comma 7 2 2 5 5" xfId="5002"/>
    <cellStyle name="Comma 7 2 2 5 5 2" xfId="19627"/>
    <cellStyle name="Comma 7 2 2 5 5 3" xfId="14325"/>
    <cellStyle name="Comma 7 2 2 5 6" xfId="8839"/>
    <cellStyle name="Comma 7 2 2 5 6 2" xfId="16997"/>
    <cellStyle name="Comma 7 2 2 5 7" xfId="11668"/>
    <cellStyle name="Comma 7 2 2 6" xfId="2333"/>
    <cellStyle name="Comma 7 2 2 6 2" xfId="2334"/>
    <cellStyle name="Comma 7 2 2 6 2 2" xfId="5008"/>
    <cellStyle name="Comma 7 2 2 6 2 2 2" xfId="19633"/>
    <cellStyle name="Comma 7 2 2 6 2 2 3" xfId="14331"/>
    <cellStyle name="Comma 7 2 2 6 2 3" xfId="8845"/>
    <cellStyle name="Comma 7 2 2 6 2 3 2" xfId="17003"/>
    <cellStyle name="Comma 7 2 2 6 2 4" xfId="11674"/>
    <cellStyle name="Comma 7 2 2 6 3" xfId="2335"/>
    <cellStyle name="Comma 7 2 2 6 3 2" xfId="5009"/>
    <cellStyle name="Comma 7 2 2 6 3 2 2" xfId="19634"/>
    <cellStyle name="Comma 7 2 2 6 3 2 3" xfId="14332"/>
    <cellStyle name="Comma 7 2 2 6 3 3" xfId="8846"/>
    <cellStyle name="Comma 7 2 2 6 3 3 2" xfId="17004"/>
    <cellStyle name="Comma 7 2 2 6 3 4" xfId="11675"/>
    <cellStyle name="Comma 7 2 2 6 4" xfId="5007"/>
    <cellStyle name="Comma 7 2 2 6 4 2" xfId="19632"/>
    <cellStyle name="Comma 7 2 2 6 4 3" xfId="14330"/>
    <cellStyle name="Comma 7 2 2 6 5" xfId="8844"/>
    <cellStyle name="Comma 7 2 2 6 5 2" xfId="17002"/>
    <cellStyle name="Comma 7 2 2 6 6" xfId="11673"/>
    <cellStyle name="Comma 7 2 2 7" xfId="2336"/>
    <cellStyle name="Comma 7 2 2 7 2" xfId="2337"/>
    <cellStyle name="Comma 7 2 2 7 2 2" xfId="5011"/>
    <cellStyle name="Comma 7 2 2 7 2 2 2" xfId="19636"/>
    <cellStyle name="Comma 7 2 2 7 2 2 3" xfId="14334"/>
    <cellStyle name="Comma 7 2 2 7 2 3" xfId="8848"/>
    <cellStyle name="Comma 7 2 2 7 2 3 2" xfId="17006"/>
    <cellStyle name="Comma 7 2 2 7 2 4" xfId="11677"/>
    <cellStyle name="Comma 7 2 2 7 3" xfId="5010"/>
    <cellStyle name="Comma 7 2 2 7 3 2" xfId="19635"/>
    <cellStyle name="Comma 7 2 2 7 3 3" xfId="14333"/>
    <cellStyle name="Comma 7 2 2 7 4" xfId="8847"/>
    <cellStyle name="Comma 7 2 2 7 4 2" xfId="17005"/>
    <cellStyle name="Comma 7 2 2 7 5" xfId="11676"/>
    <cellStyle name="Comma 7 2 2 8" xfId="2338"/>
    <cellStyle name="Comma 7 2 2 8 2" xfId="5012"/>
    <cellStyle name="Comma 7 2 2 8 2 2" xfId="19637"/>
    <cellStyle name="Comma 7 2 2 8 2 3" xfId="14335"/>
    <cellStyle name="Comma 7 2 2 8 3" xfId="8849"/>
    <cellStyle name="Comma 7 2 2 8 3 2" xfId="17007"/>
    <cellStyle name="Comma 7 2 2 8 4" xfId="11678"/>
    <cellStyle name="Comma 7 2 2 9" xfId="2339"/>
    <cellStyle name="Comma 7 2 2 9 2" xfId="5013"/>
    <cellStyle name="Comma 7 2 2 9 2 2" xfId="19638"/>
    <cellStyle name="Comma 7 2 2 9 2 3" xfId="14336"/>
    <cellStyle name="Comma 7 2 2 9 3" xfId="8850"/>
    <cellStyle name="Comma 7 2 2 9 3 2" xfId="17008"/>
    <cellStyle name="Comma 7 2 2 9 4" xfId="11679"/>
    <cellStyle name="Comma 7 2 3" xfId="2340"/>
    <cellStyle name="Comma 7 2 3 2" xfId="2341"/>
    <cellStyle name="Comma 7 2 3 2 2" xfId="2342"/>
    <cellStyle name="Comma 7 2 3 2 2 2" xfId="5016"/>
    <cellStyle name="Comma 7 2 3 2 2 2 2" xfId="19641"/>
    <cellStyle name="Comma 7 2 3 2 2 2 3" xfId="14339"/>
    <cellStyle name="Comma 7 2 3 2 2 3" xfId="8853"/>
    <cellStyle name="Comma 7 2 3 2 2 3 2" xfId="17011"/>
    <cellStyle name="Comma 7 2 3 2 2 4" xfId="11682"/>
    <cellStyle name="Comma 7 2 3 2 3" xfId="5015"/>
    <cellStyle name="Comma 7 2 3 2 3 2" xfId="19640"/>
    <cellStyle name="Comma 7 2 3 2 3 3" xfId="14338"/>
    <cellStyle name="Comma 7 2 3 2 4" xfId="8852"/>
    <cellStyle name="Comma 7 2 3 2 4 2" xfId="17010"/>
    <cellStyle name="Comma 7 2 3 2 5" xfId="11681"/>
    <cellStyle name="Comma 7 2 3 3" xfId="2343"/>
    <cellStyle name="Comma 7 2 3 3 2" xfId="5017"/>
    <cellStyle name="Comma 7 2 3 3 2 2" xfId="19642"/>
    <cellStyle name="Comma 7 2 3 3 2 3" xfId="14340"/>
    <cellStyle name="Comma 7 2 3 3 3" xfId="8854"/>
    <cellStyle name="Comma 7 2 3 3 3 2" xfId="17012"/>
    <cellStyle name="Comma 7 2 3 3 4" xfId="11683"/>
    <cellStyle name="Comma 7 2 3 4" xfId="2344"/>
    <cellStyle name="Comma 7 2 3 4 2" xfId="5018"/>
    <cellStyle name="Comma 7 2 3 4 2 2" xfId="19643"/>
    <cellStyle name="Comma 7 2 3 4 2 3" xfId="14341"/>
    <cellStyle name="Comma 7 2 3 4 3" xfId="8855"/>
    <cellStyle name="Comma 7 2 3 4 3 2" xfId="17013"/>
    <cellStyle name="Comma 7 2 3 4 4" xfId="11684"/>
    <cellStyle name="Comma 7 2 3 5" xfId="5014"/>
    <cellStyle name="Comma 7 2 3 5 2" xfId="19639"/>
    <cellStyle name="Comma 7 2 3 5 3" xfId="14337"/>
    <cellStyle name="Comma 7 2 3 6" xfId="8851"/>
    <cellStyle name="Comma 7 2 3 6 2" xfId="17009"/>
    <cellStyle name="Comma 7 2 3 7" xfId="11680"/>
    <cellStyle name="Comma 7 2 4" xfId="2345"/>
    <cellStyle name="Comma 7 2 4 2" xfId="2346"/>
    <cellStyle name="Comma 7 2 4 2 2" xfId="2347"/>
    <cellStyle name="Comma 7 2 4 2 2 2" xfId="5021"/>
    <cellStyle name="Comma 7 2 4 2 2 2 2" xfId="19646"/>
    <cellStyle name="Comma 7 2 4 2 2 2 3" xfId="14344"/>
    <cellStyle name="Comma 7 2 4 2 2 3" xfId="8858"/>
    <cellStyle name="Comma 7 2 4 2 2 3 2" xfId="17016"/>
    <cellStyle name="Comma 7 2 4 2 2 4" xfId="11687"/>
    <cellStyle name="Comma 7 2 4 2 3" xfId="5020"/>
    <cellStyle name="Comma 7 2 4 2 3 2" xfId="19645"/>
    <cellStyle name="Comma 7 2 4 2 3 3" xfId="14343"/>
    <cellStyle name="Comma 7 2 4 2 4" xfId="8857"/>
    <cellStyle name="Comma 7 2 4 2 4 2" xfId="17015"/>
    <cellStyle name="Comma 7 2 4 2 5" xfId="11686"/>
    <cellStyle name="Comma 7 2 4 3" xfId="2348"/>
    <cellStyle name="Comma 7 2 4 3 2" xfId="5022"/>
    <cellStyle name="Comma 7 2 4 3 2 2" xfId="19647"/>
    <cellStyle name="Comma 7 2 4 3 2 3" xfId="14345"/>
    <cellStyle name="Comma 7 2 4 3 3" xfId="8859"/>
    <cellStyle name="Comma 7 2 4 3 3 2" xfId="17017"/>
    <cellStyle name="Comma 7 2 4 3 4" xfId="11688"/>
    <cellStyle name="Comma 7 2 4 4" xfId="2349"/>
    <cellStyle name="Comma 7 2 4 4 2" xfId="5023"/>
    <cellStyle name="Comma 7 2 4 4 2 2" xfId="19648"/>
    <cellStyle name="Comma 7 2 4 4 2 3" xfId="14346"/>
    <cellStyle name="Comma 7 2 4 4 3" xfId="8860"/>
    <cellStyle name="Comma 7 2 4 4 3 2" xfId="17018"/>
    <cellStyle name="Comma 7 2 4 4 4" xfId="11689"/>
    <cellStyle name="Comma 7 2 4 5" xfId="5019"/>
    <cellStyle name="Comma 7 2 4 5 2" xfId="19644"/>
    <cellStyle name="Comma 7 2 4 5 3" xfId="14342"/>
    <cellStyle name="Comma 7 2 4 6" xfId="8856"/>
    <cellStyle name="Comma 7 2 4 6 2" xfId="17014"/>
    <cellStyle name="Comma 7 2 4 7" xfId="11685"/>
    <cellStyle name="Comma 7 2 5" xfId="2350"/>
    <cellStyle name="Comma 7 2 5 2" xfId="2351"/>
    <cellStyle name="Comma 7 2 5 2 2" xfId="2352"/>
    <cellStyle name="Comma 7 2 5 2 2 2" xfId="5026"/>
    <cellStyle name="Comma 7 2 5 2 2 2 2" xfId="19651"/>
    <cellStyle name="Comma 7 2 5 2 2 2 3" xfId="14349"/>
    <cellStyle name="Comma 7 2 5 2 2 3" xfId="8863"/>
    <cellStyle name="Comma 7 2 5 2 2 3 2" xfId="17021"/>
    <cellStyle name="Comma 7 2 5 2 2 4" xfId="11692"/>
    <cellStyle name="Comma 7 2 5 2 3" xfId="5025"/>
    <cellStyle name="Comma 7 2 5 2 3 2" xfId="19650"/>
    <cellStyle name="Comma 7 2 5 2 3 3" xfId="14348"/>
    <cellStyle name="Comma 7 2 5 2 4" xfId="8862"/>
    <cellStyle name="Comma 7 2 5 2 4 2" xfId="17020"/>
    <cellStyle name="Comma 7 2 5 2 5" xfId="11691"/>
    <cellStyle name="Comma 7 2 5 3" xfId="2353"/>
    <cellStyle name="Comma 7 2 5 3 2" xfId="5027"/>
    <cellStyle name="Comma 7 2 5 3 2 2" xfId="19652"/>
    <cellStyle name="Comma 7 2 5 3 2 3" xfId="14350"/>
    <cellStyle name="Comma 7 2 5 3 3" xfId="8864"/>
    <cellStyle name="Comma 7 2 5 3 3 2" xfId="17022"/>
    <cellStyle name="Comma 7 2 5 3 4" xfId="11693"/>
    <cellStyle name="Comma 7 2 5 4" xfId="2354"/>
    <cellStyle name="Comma 7 2 5 4 2" xfId="5028"/>
    <cellStyle name="Comma 7 2 5 4 2 2" xfId="19653"/>
    <cellStyle name="Comma 7 2 5 4 2 3" xfId="14351"/>
    <cellStyle name="Comma 7 2 5 4 3" xfId="8865"/>
    <cellStyle name="Comma 7 2 5 4 3 2" xfId="17023"/>
    <cellStyle name="Comma 7 2 5 4 4" xfId="11694"/>
    <cellStyle name="Comma 7 2 5 5" xfId="5024"/>
    <cellStyle name="Comma 7 2 5 5 2" xfId="19649"/>
    <cellStyle name="Comma 7 2 5 5 3" xfId="14347"/>
    <cellStyle name="Comma 7 2 5 6" xfId="8861"/>
    <cellStyle name="Comma 7 2 5 6 2" xfId="17019"/>
    <cellStyle name="Comma 7 2 5 7" xfId="11690"/>
    <cellStyle name="Comma 7 2 6" xfId="2355"/>
    <cellStyle name="Comma 7 2 6 2" xfId="2356"/>
    <cellStyle name="Comma 7 2 6 2 2" xfId="2357"/>
    <cellStyle name="Comma 7 2 6 2 2 2" xfId="5031"/>
    <cellStyle name="Comma 7 2 6 2 2 2 2" xfId="19656"/>
    <cellStyle name="Comma 7 2 6 2 2 2 3" xfId="14354"/>
    <cellStyle name="Comma 7 2 6 2 2 3" xfId="8868"/>
    <cellStyle name="Comma 7 2 6 2 2 3 2" xfId="17026"/>
    <cellStyle name="Comma 7 2 6 2 2 4" xfId="11697"/>
    <cellStyle name="Comma 7 2 6 2 3" xfId="5030"/>
    <cellStyle name="Comma 7 2 6 2 3 2" xfId="19655"/>
    <cellStyle name="Comma 7 2 6 2 3 3" xfId="14353"/>
    <cellStyle name="Comma 7 2 6 2 4" xfId="8867"/>
    <cellStyle name="Comma 7 2 6 2 4 2" xfId="17025"/>
    <cellStyle name="Comma 7 2 6 2 5" xfId="11696"/>
    <cellStyle name="Comma 7 2 6 3" xfId="2358"/>
    <cellStyle name="Comma 7 2 6 3 2" xfId="5032"/>
    <cellStyle name="Comma 7 2 6 3 2 2" xfId="19657"/>
    <cellStyle name="Comma 7 2 6 3 2 3" xfId="14355"/>
    <cellStyle name="Comma 7 2 6 3 3" xfId="8869"/>
    <cellStyle name="Comma 7 2 6 3 3 2" xfId="17027"/>
    <cellStyle name="Comma 7 2 6 3 4" xfId="11698"/>
    <cellStyle name="Comma 7 2 6 4" xfId="2359"/>
    <cellStyle name="Comma 7 2 6 4 2" xfId="5033"/>
    <cellStyle name="Comma 7 2 6 4 2 2" xfId="19658"/>
    <cellStyle name="Comma 7 2 6 4 2 3" xfId="14356"/>
    <cellStyle name="Comma 7 2 6 4 3" xfId="8870"/>
    <cellStyle name="Comma 7 2 6 4 3 2" xfId="17028"/>
    <cellStyle name="Comma 7 2 6 4 4" xfId="11699"/>
    <cellStyle name="Comma 7 2 6 5" xfId="5029"/>
    <cellStyle name="Comma 7 2 6 5 2" xfId="19654"/>
    <cellStyle name="Comma 7 2 6 5 3" xfId="14352"/>
    <cellStyle name="Comma 7 2 6 6" xfId="8866"/>
    <cellStyle name="Comma 7 2 6 6 2" xfId="17024"/>
    <cellStyle name="Comma 7 2 6 7" xfId="11695"/>
    <cellStyle name="Comma 7 2 7" xfId="2360"/>
    <cellStyle name="Comma 7 2 7 2" xfId="2361"/>
    <cellStyle name="Comma 7 2 7 2 2" xfId="5035"/>
    <cellStyle name="Comma 7 2 7 2 2 2" xfId="19660"/>
    <cellStyle name="Comma 7 2 7 2 2 3" xfId="14358"/>
    <cellStyle name="Comma 7 2 7 2 3" xfId="8872"/>
    <cellStyle name="Comma 7 2 7 2 3 2" xfId="17030"/>
    <cellStyle name="Comma 7 2 7 2 4" xfId="11701"/>
    <cellStyle name="Comma 7 2 7 3" xfId="2362"/>
    <cellStyle name="Comma 7 2 7 3 2" xfId="5036"/>
    <cellStyle name="Comma 7 2 7 3 2 2" xfId="19661"/>
    <cellStyle name="Comma 7 2 7 3 2 3" xfId="14359"/>
    <cellStyle name="Comma 7 2 7 3 3" xfId="8873"/>
    <cellStyle name="Comma 7 2 7 3 3 2" xfId="17031"/>
    <cellStyle name="Comma 7 2 7 3 4" xfId="11702"/>
    <cellStyle name="Comma 7 2 7 4" xfId="5034"/>
    <cellStyle name="Comma 7 2 7 4 2" xfId="19659"/>
    <cellStyle name="Comma 7 2 7 4 3" xfId="14357"/>
    <cellStyle name="Comma 7 2 7 5" xfId="8871"/>
    <cellStyle name="Comma 7 2 7 5 2" xfId="17029"/>
    <cellStyle name="Comma 7 2 7 6" xfId="11700"/>
    <cellStyle name="Comma 7 2 8" xfId="2363"/>
    <cellStyle name="Comma 7 2 8 2" xfId="2364"/>
    <cellStyle name="Comma 7 2 8 2 2" xfId="5038"/>
    <cellStyle name="Comma 7 2 8 2 2 2" xfId="19663"/>
    <cellStyle name="Comma 7 2 8 2 2 3" xfId="14361"/>
    <cellStyle name="Comma 7 2 8 2 3" xfId="8875"/>
    <cellStyle name="Comma 7 2 8 2 3 2" xfId="17033"/>
    <cellStyle name="Comma 7 2 8 2 4" xfId="11704"/>
    <cellStyle name="Comma 7 2 8 3" xfId="5037"/>
    <cellStyle name="Comma 7 2 8 3 2" xfId="19662"/>
    <cellStyle name="Comma 7 2 8 3 3" xfId="14360"/>
    <cellStyle name="Comma 7 2 8 4" xfId="8874"/>
    <cellStyle name="Comma 7 2 8 4 2" xfId="17032"/>
    <cellStyle name="Comma 7 2 8 5" xfId="11703"/>
    <cellStyle name="Comma 7 2 9" xfId="2365"/>
    <cellStyle name="Comma 7 2 9 2" xfId="5039"/>
    <cellStyle name="Comma 7 2 9 2 2" xfId="19664"/>
    <cellStyle name="Comma 7 2 9 2 3" xfId="14362"/>
    <cellStyle name="Comma 7 2 9 3" xfId="8876"/>
    <cellStyle name="Comma 7 2 9 3 2" xfId="17034"/>
    <cellStyle name="Comma 7 2 9 4" xfId="11705"/>
    <cellStyle name="Comma 7 3" xfId="2366"/>
    <cellStyle name="Comma 7 3 10" xfId="2367"/>
    <cellStyle name="Comma 7 3 10 2" xfId="5041"/>
    <cellStyle name="Comma 7 3 10 2 2" xfId="19666"/>
    <cellStyle name="Comma 7 3 10 2 3" xfId="14364"/>
    <cellStyle name="Comma 7 3 10 3" xfId="8878"/>
    <cellStyle name="Comma 7 3 10 3 2" xfId="17036"/>
    <cellStyle name="Comma 7 3 10 4" xfId="11707"/>
    <cellStyle name="Comma 7 3 11" xfId="5040"/>
    <cellStyle name="Comma 7 3 11 2" xfId="19665"/>
    <cellStyle name="Comma 7 3 11 3" xfId="14363"/>
    <cellStyle name="Comma 7 3 12" xfId="8877"/>
    <cellStyle name="Comma 7 3 12 2" xfId="17035"/>
    <cellStyle name="Comma 7 3 13" xfId="11706"/>
    <cellStyle name="Comma 7 3 2" xfId="2368"/>
    <cellStyle name="Comma 7 3 2 10" xfId="5042"/>
    <cellStyle name="Comma 7 3 2 10 2" xfId="19667"/>
    <cellStyle name="Comma 7 3 2 10 3" xfId="14365"/>
    <cellStyle name="Comma 7 3 2 11" xfId="8879"/>
    <cellStyle name="Comma 7 3 2 11 2" xfId="17037"/>
    <cellStyle name="Comma 7 3 2 12" xfId="11708"/>
    <cellStyle name="Comma 7 3 2 2" xfId="2369"/>
    <cellStyle name="Comma 7 3 2 2 2" xfId="2370"/>
    <cellStyle name="Comma 7 3 2 2 2 2" xfId="2371"/>
    <cellStyle name="Comma 7 3 2 2 2 2 2" xfId="5045"/>
    <cellStyle name="Comma 7 3 2 2 2 2 2 2" xfId="19670"/>
    <cellStyle name="Comma 7 3 2 2 2 2 2 3" xfId="14368"/>
    <cellStyle name="Comma 7 3 2 2 2 2 3" xfId="8882"/>
    <cellStyle name="Comma 7 3 2 2 2 2 3 2" xfId="17040"/>
    <cellStyle name="Comma 7 3 2 2 2 2 4" xfId="11711"/>
    <cellStyle name="Comma 7 3 2 2 2 3" xfId="5044"/>
    <cellStyle name="Comma 7 3 2 2 2 3 2" xfId="19669"/>
    <cellStyle name="Comma 7 3 2 2 2 3 3" xfId="14367"/>
    <cellStyle name="Comma 7 3 2 2 2 4" xfId="8881"/>
    <cellStyle name="Comma 7 3 2 2 2 4 2" xfId="17039"/>
    <cellStyle name="Comma 7 3 2 2 2 5" xfId="11710"/>
    <cellStyle name="Comma 7 3 2 2 3" xfId="2372"/>
    <cellStyle name="Comma 7 3 2 2 3 2" xfId="5046"/>
    <cellStyle name="Comma 7 3 2 2 3 2 2" xfId="19671"/>
    <cellStyle name="Comma 7 3 2 2 3 2 3" xfId="14369"/>
    <cellStyle name="Comma 7 3 2 2 3 3" xfId="8883"/>
    <cellStyle name="Comma 7 3 2 2 3 3 2" xfId="17041"/>
    <cellStyle name="Comma 7 3 2 2 3 4" xfId="11712"/>
    <cellStyle name="Comma 7 3 2 2 4" xfId="2373"/>
    <cellStyle name="Comma 7 3 2 2 4 2" xfId="5047"/>
    <cellStyle name="Comma 7 3 2 2 4 2 2" xfId="19672"/>
    <cellStyle name="Comma 7 3 2 2 4 2 3" xfId="14370"/>
    <cellStyle name="Comma 7 3 2 2 4 3" xfId="8884"/>
    <cellStyle name="Comma 7 3 2 2 4 3 2" xfId="17042"/>
    <cellStyle name="Comma 7 3 2 2 4 4" xfId="11713"/>
    <cellStyle name="Comma 7 3 2 2 5" xfId="5043"/>
    <cellStyle name="Comma 7 3 2 2 5 2" xfId="19668"/>
    <cellStyle name="Comma 7 3 2 2 5 3" xfId="14366"/>
    <cellStyle name="Comma 7 3 2 2 6" xfId="8880"/>
    <cellStyle name="Comma 7 3 2 2 6 2" xfId="17038"/>
    <cellStyle name="Comma 7 3 2 2 7" xfId="11709"/>
    <cellStyle name="Comma 7 3 2 3" xfId="2374"/>
    <cellStyle name="Comma 7 3 2 3 2" xfId="2375"/>
    <cellStyle name="Comma 7 3 2 3 2 2" xfId="2376"/>
    <cellStyle name="Comma 7 3 2 3 2 2 2" xfId="5050"/>
    <cellStyle name="Comma 7 3 2 3 2 2 2 2" xfId="19675"/>
    <cellStyle name="Comma 7 3 2 3 2 2 2 3" xfId="14373"/>
    <cellStyle name="Comma 7 3 2 3 2 2 3" xfId="8887"/>
    <cellStyle name="Comma 7 3 2 3 2 2 3 2" xfId="17045"/>
    <cellStyle name="Comma 7 3 2 3 2 2 4" xfId="11716"/>
    <cellStyle name="Comma 7 3 2 3 2 3" xfId="5049"/>
    <cellStyle name="Comma 7 3 2 3 2 3 2" xfId="19674"/>
    <cellStyle name="Comma 7 3 2 3 2 3 3" xfId="14372"/>
    <cellStyle name="Comma 7 3 2 3 2 4" xfId="8886"/>
    <cellStyle name="Comma 7 3 2 3 2 4 2" xfId="17044"/>
    <cellStyle name="Comma 7 3 2 3 2 5" xfId="11715"/>
    <cellStyle name="Comma 7 3 2 3 3" xfId="2377"/>
    <cellStyle name="Comma 7 3 2 3 3 2" xfId="5051"/>
    <cellStyle name="Comma 7 3 2 3 3 2 2" xfId="19676"/>
    <cellStyle name="Comma 7 3 2 3 3 2 3" xfId="14374"/>
    <cellStyle name="Comma 7 3 2 3 3 3" xfId="8888"/>
    <cellStyle name="Comma 7 3 2 3 3 3 2" xfId="17046"/>
    <cellStyle name="Comma 7 3 2 3 3 4" xfId="11717"/>
    <cellStyle name="Comma 7 3 2 3 4" xfId="2378"/>
    <cellStyle name="Comma 7 3 2 3 4 2" xfId="5052"/>
    <cellStyle name="Comma 7 3 2 3 4 2 2" xfId="19677"/>
    <cellStyle name="Comma 7 3 2 3 4 2 3" xfId="14375"/>
    <cellStyle name="Comma 7 3 2 3 4 3" xfId="8889"/>
    <cellStyle name="Comma 7 3 2 3 4 3 2" xfId="17047"/>
    <cellStyle name="Comma 7 3 2 3 4 4" xfId="11718"/>
    <cellStyle name="Comma 7 3 2 3 5" xfId="5048"/>
    <cellStyle name="Comma 7 3 2 3 5 2" xfId="19673"/>
    <cellStyle name="Comma 7 3 2 3 5 3" xfId="14371"/>
    <cellStyle name="Comma 7 3 2 3 6" xfId="8885"/>
    <cellStyle name="Comma 7 3 2 3 6 2" xfId="17043"/>
    <cellStyle name="Comma 7 3 2 3 7" xfId="11714"/>
    <cellStyle name="Comma 7 3 2 4" xfId="2379"/>
    <cellStyle name="Comma 7 3 2 4 2" xfId="2380"/>
    <cellStyle name="Comma 7 3 2 4 2 2" xfId="2381"/>
    <cellStyle name="Comma 7 3 2 4 2 2 2" xfId="5055"/>
    <cellStyle name="Comma 7 3 2 4 2 2 2 2" xfId="19680"/>
    <cellStyle name="Comma 7 3 2 4 2 2 2 3" xfId="14378"/>
    <cellStyle name="Comma 7 3 2 4 2 2 3" xfId="8892"/>
    <cellStyle name="Comma 7 3 2 4 2 2 3 2" xfId="17050"/>
    <cellStyle name="Comma 7 3 2 4 2 2 4" xfId="11721"/>
    <cellStyle name="Comma 7 3 2 4 2 3" xfId="5054"/>
    <cellStyle name="Comma 7 3 2 4 2 3 2" xfId="19679"/>
    <cellStyle name="Comma 7 3 2 4 2 3 3" xfId="14377"/>
    <cellStyle name="Comma 7 3 2 4 2 4" xfId="8891"/>
    <cellStyle name="Comma 7 3 2 4 2 4 2" xfId="17049"/>
    <cellStyle name="Comma 7 3 2 4 2 5" xfId="11720"/>
    <cellStyle name="Comma 7 3 2 4 3" xfId="2382"/>
    <cellStyle name="Comma 7 3 2 4 3 2" xfId="5056"/>
    <cellStyle name="Comma 7 3 2 4 3 2 2" xfId="19681"/>
    <cellStyle name="Comma 7 3 2 4 3 2 3" xfId="14379"/>
    <cellStyle name="Comma 7 3 2 4 3 3" xfId="8893"/>
    <cellStyle name="Comma 7 3 2 4 3 3 2" xfId="17051"/>
    <cellStyle name="Comma 7 3 2 4 3 4" xfId="11722"/>
    <cellStyle name="Comma 7 3 2 4 4" xfId="2383"/>
    <cellStyle name="Comma 7 3 2 4 4 2" xfId="5057"/>
    <cellStyle name="Comma 7 3 2 4 4 2 2" xfId="19682"/>
    <cellStyle name="Comma 7 3 2 4 4 2 3" xfId="14380"/>
    <cellStyle name="Comma 7 3 2 4 4 3" xfId="8894"/>
    <cellStyle name="Comma 7 3 2 4 4 3 2" xfId="17052"/>
    <cellStyle name="Comma 7 3 2 4 4 4" xfId="11723"/>
    <cellStyle name="Comma 7 3 2 4 5" xfId="5053"/>
    <cellStyle name="Comma 7 3 2 4 5 2" xfId="19678"/>
    <cellStyle name="Comma 7 3 2 4 5 3" xfId="14376"/>
    <cellStyle name="Comma 7 3 2 4 6" xfId="8890"/>
    <cellStyle name="Comma 7 3 2 4 6 2" xfId="17048"/>
    <cellStyle name="Comma 7 3 2 4 7" xfId="11719"/>
    <cellStyle name="Comma 7 3 2 5" xfId="2384"/>
    <cellStyle name="Comma 7 3 2 5 2" xfId="2385"/>
    <cellStyle name="Comma 7 3 2 5 2 2" xfId="2386"/>
    <cellStyle name="Comma 7 3 2 5 2 2 2" xfId="5060"/>
    <cellStyle name="Comma 7 3 2 5 2 2 2 2" xfId="19685"/>
    <cellStyle name="Comma 7 3 2 5 2 2 2 3" xfId="14383"/>
    <cellStyle name="Comma 7 3 2 5 2 2 3" xfId="8897"/>
    <cellStyle name="Comma 7 3 2 5 2 2 3 2" xfId="17055"/>
    <cellStyle name="Comma 7 3 2 5 2 2 4" xfId="11726"/>
    <cellStyle name="Comma 7 3 2 5 2 3" xfId="5059"/>
    <cellStyle name="Comma 7 3 2 5 2 3 2" xfId="19684"/>
    <cellStyle name="Comma 7 3 2 5 2 3 3" xfId="14382"/>
    <cellStyle name="Comma 7 3 2 5 2 4" xfId="8896"/>
    <cellStyle name="Comma 7 3 2 5 2 4 2" xfId="17054"/>
    <cellStyle name="Comma 7 3 2 5 2 5" xfId="11725"/>
    <cellStyle name="Comma 7 3 2 5 3" xfId="2387"/>
    <cellStyle name="Comma 7 3 2 5 3 2" xfId="5061"/>
    <cellStyle name="Comma 7 3 2 5 3 2 2" xfId="19686"/>
    <cellStyle name="Comma 7 3 2 5 3 2 3" xfId="14384"/>
    <cellStyle name="Comma 7 3 2 5 3 3" xfId="8898"/>
    <cellStyle name="Comma 7 3 2 5 3 3 2" xfId="17056"/>
    <cellStyle name="Comma 7 3 2 5 3 4" xfId="11727"/>
    <cellStyle name="Comma 7 3 2 5 4" xfId="2388"/>
    <cellStyle name="Comma 7 3 2 5 4 2" xfId="5062"/>
    <cellStyle name="Comma 7 3 2 5 4 2 2" xfId="19687"/>
    <cellStyle name="Comma 7 3 2 5 4 2 3" xfId="14385"/>
    <cellStyle name="Comma 7 3 2 5 4 3" xfId="8899"/>
    <cellStyle name="Comma 7 3 2 5 4 3 2" xfId="17057"/>
    <cellStyle name="Comma 7 3 2 5 4 4" xfId="11728"/>
    <cellStyle name="Comma 7 3 2 5 5" xfId="5058"/>
    <cellStyle name="Comma 7 3 2 5 5 2" xfId="19683"/>
    <cellStyle name="Comma 7 3 2 5 5 3" xfId="14381"/>
    <cellStyle name="Comma 7 3 2 5 6" xfId="8895"/>
    <cellStyle name="Comma 7 3 2 5 6 2" xfId="17053"/>
    <cellStyle name="Comma 7 3 2 5 7" xfId="11724"/>
    <cellStyle name="Comma 7 3 2 6" xfId="2389"/>
    <cellStyle name="Comma 7 3 2 6 2" xfId="2390"/>
    <cellStyle name="Comma 7 3 2 6 2 2" xfId="5064"/>
    <cellStyle name="Comma 7 3 2 6 2 2 2" xfId="19689"/>
    <cellStyle name="Comma 7 3 2 6 2 2 3" xfId="14387"/>
    <cellStyle name="Comma 7 3 2 6 2 3" xfId="8901"/>
    <cellStyle name="Comma 7 3 2 6 2 3 2" xfId="17059"/>
    <cellStyle name="Comma 7 3 2 6 2 4" xfId="11730"/>
    <cellStyle name="Comma 7 3 2 6 3" xfId="2391"/>
    <cellStyle name="Comma 7 3 2 6 3 2" xfId="5065"/>
    <cellStyle name="Comma 7 3 2 6 3 2 2" xfId="19690"/>
    <cellStyle name="Comma 7 3 2 6 3 2 3" xfId="14388"/>
    <cellStyle name="Comma 7 3 2 6 3 3" xfId="8902"/>
    <cellStyle name="Comma 7 3 2 6 3 3 2" xfId="17060"/>
    <cellStyle name="Comma 7 3 2 6 3 4" xfId="11731"/>
    <cellStyle name="Comma 7 3 2 6 4" xfId="5063"/>
    <cellStyle name="Comma 7 3 2 6 4 2" xfId="19688"/>
    <cellStyle name="Comma 7 3 2 6 4 3" xfId="14386"/>
    <cellStyle name="Comma 7 3 2 6 5" xfId="8900"/>
    <cellStyle name="Comma 7 3 2 6 5 2" xfId="17058"/>
    <cellStyle name="Comma 7 3 2 6 6" xfId="11729"/>
    <cellStyle name="Comma 7 3 2 7" xfId="2392"/>
    <cellStyle name="Comma 7 3 2 7 2" xfId="2393"/>
    <cellStyle name="Comma 7 3 2 7 2 2" xfId="5067"/>
    <cellStyle name="Comma 7 3 2 7 2 2 2" xfId="19692"/>
    <cellStyle name="Comma 7 3 2 7 2 2 3" xfId="14390"/>
    <cellStyle name="Comma 7 3 2 7 2 3" xfId="8904"/>
    <cellStyle name="Comma 7 3 2 7 2 3 2" xfId="17062"/>
    <cellStyle name="Comma 7 3 2 7 2 4" xfId="11733"/>
    <cellStyle name="Comma 7 3 2 7 3" xfId="5066"/>
    <cellStyle name="Comma 7 3 2 7 3 2" xfId="19691"/>
    <cellStyle name="Comma 7 3 2 7 3 3" xfId="14389"/>
    <cellStyle name="Comma 7 3 2 7 4" xfId="8903"/>
    <cellStyle name="Comma 7 3 2 7 4 2" xfId="17061"/>
    <cellStyle name="Comma 7 3 2 7 5" xfId="11732"/>
    <cellStyle name="Comma 7 3 2 8" xfId="2394"/>
    <cellStyle name="Comma 7 3 2 8 2" xfId="5068"/>
    <cellStyle name="Comma 7 3 2 8 2 2" xfId="19693"/>
    <cellStyle name="Comma 7 3 2 8 2 3" xfId="14391"/>
    <cellStyle name="Comma 7 3 2 8 3" xfId="8905"/>
    <cellStyle name="Comma 7 3 2 8 3 2" xfId="17063"/>
    <cellStyle name="Comma 7 3 2 8 4" xfId="11734"/>
    <cellStyle name="Comma 7 3 2 9" xfId="2395"/>
    <cellStyle name="Comma 7 3 2 9 2" xfId="5069"/>
    <cellStyle name="Comma 7 3 2 9 2 2" xfId="19694"/>
    <cellStyle name="Comma 7 3 2 9 2 3" xfId="14392"/>
    <cellStyle name="Comma 7 3 2 9 3" xfId="8906"/>
    <cellStyle name="Comma 7 3 2 9 3 2" xfId="17064"/>
    <cellStyle name="Comma 7 3 2 9 4" xfId="11735"/>
    <cellStyle name="Comma 7 3 3" xfId="2396"/>
    <cellStyle name="Comma 7 3 3 2" xfId="2397"/>
    <cellStyle name="Comma 7 3 3 2 2" xfId="2398"/>
    <cellStyle name="Comma 7 3 3 2 2 2" xfId="5072"/>
    <cellStyle name="Comma 7 3 3 2 2 2 2" xfId="19697"/>
    <cellStyle name="Comma 7 3 3 2 2 2 3" xfId="14395"/>
    <cellStyle name="Comma 7 3 3 2 2 3" xfId="8909"/>
    <cellStyle name="Comma 7 3 3 2 2 3 2" xfId="17067"/>
    <cellStyle name="Comma 7 3 3 2 2 4" xfId="11738"/>
    <cellStyle name="Comma 7 3 3 2 3" xfId="5071"/>
    <cellStyle name="Comma 7 3 3 2 3 2" xfId="19696"/>
    <cellStyle name="Comma 7 3 3 2 3 3" xfId="14394"/>
    <cellStyle name="Comma 7 3 3 2 4" xfId="8908"/>
    <cellStyle name="Comma 7 3 3 2 4 2" xfId="17066"/>
    <cellStyle name="Comma 7 3 3 2 5" xfId="11737"/>
    <cellStyle name="Comma 7 3 3 3" xfId="2399"/>
    <cellStyle name="Comma 7 3 3 3 2" xfId="5073"/>
    <cellStyle name="Comma 7 3 3 3 2 2" xfId="19698"/>
    <cellStyle name="Comma 7 3 3 3 2 3" xfId="14396"/>
    <cellStyle name="Comma 7 3 3 3 3" xfId="8910"/>
    <cellStyle name="Comma 7 3 3 3 3 2" xfId="17068"/>
    <cellStyle name="Comma 7 3 3 3 4" xfId="11739"/>
    <cellStyle name="Comma 7 3 3 4" xfId="2400"/>
    <cellStyle name="Comma 7 3 3 4 2" xfId="5074"/>
    <cellStyle name="Comma 7 3 3 4 2 2" xfId="19699"/>
    <cellStyle name="Comma 7 3 3 4 2 3" xfId="14397"/>
    <cellStyle name="Comma 7 3 3 4 3" xfId="8911"/>
    <cellStyle name="Comma 7 3 3 4 3 2" xfId="17069"/>
    <cellStyle name="Comma 7 3 3 4 4" xfId="11740"/>
    <cellStyle name="Comma 7 3 3 5" xfId="5070"/>
    <cellStyle name="Comma 7 3 3 5 2" xfId="19695"/>
    <cellStyle name="Comma 7 3 3 5 3" xfId="14393"/>
    <cellStyle name="Comma 7 3 3 6" xfId="8907"/>
    <cellStyle name="Comma 7 3 3 6 2" xfId="17065"/>
    <cellStyle name="Comma 7 3 3 7" xfId="11736"/>
    <cellStyle name="Comma 7 3 4" xfId="2401"/>
    <cellStyle name="Comma 7 3 4 2" xfId="2402"/>
    <cellStyle name="Comma 7 3 4 2 2" xfId="2403"/>
    <cellStyle name="Comma 7 3 4 2 2 2" xfId="5077"/>
    <cellStyle name="Comma 7 3 4 2 2 2 2" xfId="19702"/>
    <cellStyle name="Comma 7 3 4 2 2 2 3" xfId="14400"/>
    <cellStyle name="Comma 7 3 4 2 2 3" xfId="8914"/>
    <cellStyle name="Comma 7 3 4 2 2 3 2" xfId="17072"/>
    <cellStyle name="Comma 7 3 4 2 2 4" xfId="11743"/>
    <cellStyle name="Comma 7 3 4 2 3" xfId="5076"/>
    <cellStyle name="Comma 7 3 4 2 3 2" xfId="19701"/>
    <cellStyle name="Comma 7 3 4 2 3 3" xfId="14399"/>
    <cellStyle name="Comma 7 3 4 2 4" xfId="8913"/>
    <cellStyle name="Comma 7 3 4 2 4 2" xfId="17071"/>
    <cellStyle name="Comma 7 3 4 2 5" xfId="11742"/>
    <cellStyle name="Comma 7 3 4 3" xfId="2404"/>
    <cellStyle name="Comma 7 3 4 3 2" xfId="5078"/>
    <cellStyle name="Comma 7 3 4 3 2 2" xfId="19703"/>
    <cellStyle name="Comma 7 3 4 3 2 3" xfId="14401"/>
    <cellStyle name="Comma 7 3 4 3 3" xfId="8915"/>
    <cellStyle name="Comma 7 3 4 3 3 2" xfId="17073"/>
    <cellStyle name="Comma 7 3 4 3 4" xfId="11744"/>
    <cellStyle name="Comma 7 3 4 4" xfId="2405"/>
    <cellStyle name="Comma 7 3 4 4 2" xfId="5079"/>
    <cellStyle name="Comma 7 3 4 4 2 2" xfId="19704"/>
    <cellStyle name="Comma 7 3 4 4 2 3" xfId="14402"/>
    <cellStyle name="Comma 7 3 4 4 3" xfId="8916"/>
    <cellStyle name="Comma 7 3 4 4 3 2" xfId="17074"/>
    <cellStyle name="Comma 7 3 4 4 4" xfId="11745"/>
    <cellStyle name="Comma 7 3 4 5" xfId="5075"/>
    <cellStyle name="Comma 7 3 4 5 2" xfId="19700"/>
    <cellStyle name="Comma 7 3 4 5 3" xfId="14398"/>
    <cellStyle name="Comma 7 3 4 6" xfId="8912"/>
    <cellStyle name="Comma 7 3 4 6 2" xfId="17070"/>
    <cellStyle name="Comma 7 3 4 7" xfId="11741"/>
    <cellStyle name="Comma 7 3 5" xfId="2406"/>
    <cellStyle name="Comma 7 3 5 2" xfId="2407"/>
    <cellStyle name="Comma 7 3 5 2 2" xfId="2408"/>
    <cellStyle name="Comma 7 3 5 2 2 2" xfId="5082"/>
    <cellStyle name="Comma 7 3 5 2 2 2 2" xfId="19707"/>
    <cellStyle name="Comma 7 3 5 2 2 2 3" xfId="14405"/>
    <cellStyle name="Comma 7 3 5 2 2 3" xfId="8919"/>
    <cellStyle name="Comma 7 3 5 2 2 3 2" xfId="17077"/>
    <cellStyle name="Comma 7 3 5 2 2 4" xfId="11748"/>
    <cellStyle name="Comma 7 3 5 2 3" xfId="5081"/>
    <cellStyle name="Comma 7 3 5 2 3 2" xfId="19706"/>
    <cellStyle name="Comma 7 3 5 2 3 3" xfId="14404"/>
    <cellStyle name="Comma 7 3 5 2 4" xfId="8918"/>
    <cellStyle name="Comma 7 3 5 2 4 2" xfId="17076"/>
    <cellStyle name="Comma 7 3 5 2 5" xfId="11747"/>
    <cellStyle name="Comma 7 3 5 3" xfId="2409"/>
    <cellStyle name="Comma 7 3 5 3 2" xfId="5083"/>
    <cellStyle name="Comma 7 3 5 3 2 2" xfId="19708"/>
    <cellStyle name="Comma 7 3 5 3 2 3" xfId="14406"/>
    <cellStyle name="Comma 7 3 5 3 3" xfId="8920"/>
    <cellStyle name="Comma 7 3 5 3 3 2" xfId="17078"/>
    <cellStyle name="Comma 7 3 5 3 4" xfId="11749"/>
    <cellStyle name="Comma 7 3 5 4" xfId="2410"/>
    <cellStyle name="Comma 7 3 5 4 2" xfId="5084"/>
    <cellStyle name="Comma 7 3 5 4 2 2" xfId="19709"/>
    <cellStyle name="Comma 7 3 5 4 2 3" xfId="14407"/>
    <cellStyle name="Comma 7 3 5 4 3" xfId="8921"/>
    <cellStyle name="Comma 7 3 5 4 3 2" xfId="17079"/>
    <cellStyle name="Comma 7 3 5 4 4" xfId="11750"/>
    <cellStyle name="Comma 7 3 5 5" xfId="5080"/>
    <cellStyle name="Comma 7 3 5 5 2" xfId="19705"/>
    <cellStyle name="Comma 7 3 5 5 3" xfId="14403"/>
    <cellStyle name="Comma 7 3 5 6" xfId="8917"/>
    <cellStyle name="Comma 7 3 5 6 2" xfId="17075"/>
    <cellStyle name="Comma 7 3 5 7" xfId="11746"/>
    <cellStyle name="Comma 7 3 6" xfId="2411"/>
    <cellStyle name="Comma 7 3 6 2" xfId="2412"/>
    <cellStyle name="Comma 7 3 6 2 2" xfId="2413"/>
    <cellStyle name="Comma 7 3 6 2 2 2" xfId="5087"/>
    <cellStyle name="Comma 7 3 6 2 2 2 2" xfId="19712"/>
    <cellStyle name="Comma 7 3 6 2 2 2 3" xfId="14410"/>
    <cellStyle name="Comma 7 3 6 2 2 3" xfId="8924"/>
    <cellStyle name="Comma 7 3 6 2 2 3 2" xfId="17082"/>
    <cellStyle name="Comma 7 3 6 2 2 4" xfId="11753"/>
    <cellStyle name="Comma 7 3 6 2 3" xfId="5086"/>
    <cellStyle name="Comma 7 3 6 2 3 2" xfId="19711"/>
    <cellStyle name="Comma 7 3 6 2 3 3" xfId="14409"/>
    <cellStyle name="Comma 7 3 6 2 4" xfId="8923"/>
    <cellStyle name="Comma 7 3 6 2 4 2" xfId="17081"/>
    <cellStyle name="Comma 7 3 6 2 5" xfId="11752"/>
    <cellStyle name="Comma 7 3 6 3" xfId="2414"/>
    <cellStyle name="Comma 7 3 6 3 2" xfId="5088"/>
    <cellStyle name="Comma 7 3 6 3 2 2" xfId="19713"/>
    <cellStyle name="Comma 7 3 6 3 2 3" xfId="14411"/>
    <cellStyle name="Comma 7 3 6 3 3" xfId="8925"/>
    <cellStyle name="Comma 7 3 6 3 3 2" xfId="17083"/>
    <cellStyle name="Comma 7 3 6 3 4" xfId="11754"/>
    <cellStyle name="Comma 7 3 6 4" xfId="2415"/>
    <cellStyle name="Comma 7 3 6 4 2" xfId="5089"/>
    <cellStyle name="Comma 7 3 6 4 2 2" xfId="19714"/>
    <cellStyle name="Comma 7 3 6 4 2 3" xfId="14412"/>
    <cellStyle name="Comma 7 3 6 4 3" xfId="8926"/>
    <cellStyle name="Comma 7 3 6 4 3 2" xfId="17084"/>
    <cellStyle name="Comma 7 3 6 4 4" xfId="11755"/>
    <cellStyle name="Comma 7 3 6 5" xfId="5085"/>
    <cellStyle name="Comma 7 3 6 5 2" xfId="19710"/>
    <cellStyle name="Comma 7 3 6 5 3" xfId="14408"/>
    <cellStyle name="Comma 7 3 6 6" xfId="8922"/>
    <cellStyle name="Comma 7 3 6 6 2" xfId="17080"/>
    <cellStyle name="Comma 7 3 6 7" xfId="11751"/>
    <cellStyle name="Comma 7 3 7" xfId="2416"/>
    <cellStyle name="Comma 7 3 7 2" xfId="2417"/>
    <cellStyle name="Comma 7 3 7 2 2" xfId="5091"/>
    <cellStyle name="Comma 7 3 7 2 2 2" xfId="19716"/>
    <cellStyle name="Comma 7 3 7 2 2 3" xfId="14414"/>
    <cellStyle name="Comma 7 3 7 2 3" xfId="8928"/>
    <cellStyle name="Comma 7 3 7 2 3 2" xfId="17086"/>
    <cellStyle name="Comma 7 3 7 2 4" xfId="11757"/>
    <cellStyle name="Comma 7 3 7 3" xfId="2418"/>
    <cellStyle name="Comma 7 3 7 3 2" xfId="5092"/>
    <cellStyle name="Comma 7 3 7 3 2 2" xfId="19717"/>
    <cellStyle name="Comma 7 3 7 3 2 3" xfId="14415"/>
    <cellStyle name="Comma 7 3 7 3 3" xfId="8929"/>
    <cellStyle name="Comma 7 3 7 3 3 2" xfId="17087"/>
    <cellStyle name="Comma 7 3 7 3 4" xfId="11758"/>
    <cellStyle name="Comma 7 3 7 4" xfId="5090"/>
    <cellStyle name="Comma 7 3 7 4 2" xfId="19715"/>
    <cellStyle name="Comma 7 3 7 4 3" xfId="14413"/>
    <cellStyle name="Comma 7 3 7 5" xfId="8927"/>
    <cellStyle name="Comma 7 3 7 5 2" xfId="17085"/>
    <cellStyle name="Comma 7 3 7 6" xfId="11756"/>
    <cellStyle name="Comma 7 3 8" xfId="2419"/>
    <cellStyle name="Comma 7 3 8 2" xfId="2420"/>
    <cellStyle name="Comma 7 3 8 2 2" xfId="5094"/>
    <cellStyle name="Comma 7 3 8 2 2 2" xfId="19719"/>
    <cellStyle name="Comma 7 3 8 2 2 3" xfId="14417"/>
    <cellStyle name="Comma 7 3 8 2 3" xfId="8931"/>
    <cellStyle name="Comma 7 3 8 2 3 2" xfId="17089"/>
    <cellStyle name="Comma 7 3 8 2 4" xfId="11760"/>
    <cellStyle name="Comma 7 3 8 3" xfId="5093"/>
    <cellStyle name="Comma 7 3 8 3 2" xfId="19718"/>
    <cellStyle name="Comma 7 3 8 3 3" xfId="14416"/>
    <cellStyle name="Comma 7 3 8 4" xfId="8930"/>
    <cellStyle name="Comma 7 3 8 4 2" xfId="17088"/>
    <cellStyle name="Comma 7 3 8 5" xfId="11759"/>
    <cellStyle name="Comma 7 3 9" xfId="2421"/>
    <cellStyle name="Comma 7 3 9 2" xfId="5095"/>
    <cellStyle name="Comma 7 3 9 2 2" xfId="19720"/>
    <cellStyle name="Comma 7 3 9 2 3" xfId="14418"/>
    <cellStyle name="Comma 7 3 9 3" xfId="8932"/>
    <cellStyle name="Comma 7 3 9 3 2" xfId="17090"/>
    <cellStyle name="Comma 7 3 9 4" xfId="11761"/>
    <cellStyle name="Comma 7 4" xfId="2422"/>
    <cellStyle name="Comma 7 4 10" xfId="2423"/>
    <cellStyle name="Comma 7 4 10 2" xfId="5097"/>
    <cellStyle name="Comma 7 4 10 2 2" xfId="19722"/>
    <cellStyle name="Comma 7 4 10 2 3" xfId="14420"/>
    <cellStyle name="Comma 7 4 10 3" xfId="8934"/>
    <cellStyle name="Comma 7 4 10 3 2" xfId="17092"/>
    <cellStyle name="Comma 7 4 10 4" xfId="11763"/>
    <cellStyle name="Comma 7 4 11" xfId="5096"/>
    <cellStyle name="Comma 7 4 11 2" xfId="19721"/>
    <cellStyle name="Comma 7 4 11 3" xfId="14419"/>
    <cellStyle name="Comma 7 4 12" xfId="8933"/>
    <cellStyle name="Comma 7 4 12 2" xfId="17091"/>
    <cellStyle name="Comma 7 4 13" xfId="11762"/>
    <cellStyle name="Comma 7 4 2" xfId="2424"/>
    <cellStyle name="Comma 7 4 2 10" xfId="5098"/>
    <cellStyle name="Comma 7 4 2 10 2" xfId="19723"/>
    <cellStyle name="Comma 7 4 2 10 3" xfId="14421"/>
    <cellStyle name="Comma 7 4 2 11" xfId="8935"/>
    <cellStyle name="Comma 7 4 2 11 2" xfId="17093"/>
    <cellStyle name="Comma 7 4 2 12" xfId="11764"/>
    <cellStyle name="Comma 7 4 2 2" xfId="2425"/>
    <cellStyle name="Comma 7 4 2 2 2" xfId="2426"/>
    <cellStyle name="Comma 7 4 2 2 2 2" xfId="2427"/>
    <cellStyle name="Comma 7 4 2 2 2 2 2" xfId="5101"/>
    <cellStyle name="Comma 7 4 2 2 2 2 2 2" xfId="19726"/>
    <cellStyle name="Comma 7 4 2 2 2 2 2 3" xfId="14424"/>
    <cellStyle name="Comma 7 4 2 2 2 2 3" xfId="8938"/>
    <cellStyle name="Comma 7 4 2 2 2 2 3 2" xfId="17096"/>
    <cellStyle name="Comma 7 4 2 2 2 2 4" xfId="11767"/>
    <cellStyle name="Comma 7 4 2 2 2 3" xfId="5100"/>
    <cellStyle name="Comma 7 4 2 2 2 3 2" xfId="19725"/>
    <cellStyle name="Comma 7 4 2 2 2 3 3" xfId="14423"/>
    <cellStyle name="Comma 7 4 2 2 2 4" xfId="8937"/>
    <cellStyle name="Comma 7 4 2 2 2 4 2" xfId="17095"/>
    <cellStyle name="Comma 7 4 2 2 2 5" xfId="11766"/>
    <cellStyle name="Comma 7 4 2 2 3" xfId="2428"/>
    <cellStyle name="Comma 7 4 2 2 3 2" xfId="5102"/>
    <cellStyle name="Comma 7 4 2 2 3 2 2" xfId="19727"/>
    <cellStyle name="Comma 7 4 2 2 3 2 3" xfId="14425"/>
    <cellStyle name="Comma 7 4 2 2 3 3" xfId="8939"/>
    <cellStyle name="Comma 7 4 2 2 3 3 2" xfId="17097"/>
    <cellStyle name="Comma 7 4 2 2 3 4" xfId="11768"/>
    <cellStyle name="Comma 7 4 2 2 4" xfId="2429"/>
    <cellStyle name="Comma 7 4 2 2 4 2" xfId="5103"/>
    <cellStyle name="Comma 7 4 2 2 4 2 2" xfId="19728"/>
    <cellStyle name="Comma 7 4 2 2 4 2 3" xfId="14426"/>
    <cellStyle name="Comma 7 4 2 2 4 3" xfId="8940"/>
    <cellStyle name="Comma 7 4 2 2 4 3 2" xfId="17098"/>
    <cellStyle name="Comma 7 4 2 2 4 4" xfId="11769"/>
    <cellStyle name="Comma 7 4 2 2 5" xfId="5099"/>
    <cellStyle name="Comma 7 4 2 2 5 2" xfId="19724"/>
    <cellStyle name="Comma 7 4 2 2 5 3" xfId="14422"/>
    <cellStyle name="Comma 7 4 2 2 6" xfId="8936"/>
    <cellStyle name="Comma 7 4 2 2 6 2" xfId="17094"/>
    <cellStyle name="Comma 7 4 2 2 7" xfId="11765"/>
    <cellStyle name="Comma 7 4 2 3" xfId="2430"/>
    <cellStyle name="Comma 7 4 2 3 2" xfId="2431"/>
    <cellStyle name="Comma 7 4 2 3 2 2" xfId="2432"/>
    <cellStyle name="Comma 7 4 2 3 2 2 2" xfId="5106"/>
    <cellStyle name="Comma 7 4 2 3 2 2 2 2" xfId="19731"/>
    <cellStyle name="Comma 7 4 2 3 2 2 2 3" xfId="14429"/>
    <cellStyle name="Comma 7 4 2 3 2 2 3" xfId="8943"/>
    <cellStyle name="Comma 7 4 2 3 2 2 3 2" xfId="17101"/>
    <cellStyle name="Comma 7 4 2 3 2 2 4" xfId="11772"/>
    <cellStyle name="Comma 7 4 2 3 2 3" xfId="5105"/>
    <cellStyle name="Comma 7 4 2 3 2 3 2" xfId="19730"/>
    <cellStyle name="Comma 7 4 2 3 2 3 3" xfId="14428"/>
    <cellStyle name="Comma 7 4 2 3 2 4" xfId="8942"/>
    <cellStyle name="Comma 7 4 2 3 2 4 2" xfId="17100"/>
    <cellStyle name="Comma 7 4 2 3 2 5" xfId="11771"/>
    <cellStyle name="Comma 7 4 2 3 3" xfId="2433"/>
    <cellStyle name="Comma 7 4 2 3 3 2" xfId="5107"/>
    <cellStyle name="Comma 7 4 2 3 3 2 2" xfId="19732"/>
    <cellStyle name="Comma 7 4 2 3 3 2 3" xfId="14430"/>
    <cellStyle name="Comma 7 4 2 3 3 3" xfId="8944"/>
    <cellStyle name="Comma 7 4 2 3 3 3 2" xfId="17102"/>
    <cellStyle name="Comma 7 4 2 3 3 4" xfId="11773"/>
    <cellStyle name="Comma 7 4 2 3 4" xfId="2434"/>
    <cellStyle name="Comma 7 4 2 3 4 2" xfId="5108"/>
    <cellStyle name="Comma 7 4 2 3 4 2 2" xfId="19733"/>
    <cellStyle name="Comma 7 4 2 3 4 2 3" xfId="14431"/>
    <cellStyle name="Comma 7 4 2 3 4 3" xfId="8945"/>
    <cellStyle name="Comma 7 4 2 3 4 3 2" xfId="17103"/>
    <cellStyle name="Comma 7 4 2 3 4 4" xfId="11774"/>
    <cellStyle name="Comma 7 4 2 3 5" xfId="5104"/>
    <cellStyle name="Comma 7 4 2 3 5 2" xfId="19729"/>
    <cellStyle name="Comma 7 4 2 3 5 3" xfId="14427"/>
    <cellStyle name="Comma 7 4 2 3 6" xfId="8941"/>
    <cellStyle name="Comma 7 4 2 3 6 2" xfId="17099"/>
    <cellStyle name="Comma 7 4 2 3 7" xfId="11770"/>
    <cellStyle name="Comma 7 4 2 4" xfId="2435"/>
    <cellStyle name="Comma 7 4 2 4 2" xfId="2436"/>
    <cellStyle name="Comma 7 4 2 4 2 2" xfId="2437"/>
    <cellStyle name="Comma 7 4 2 4 2 2 2" xfId="5111"/>
    <cellStyle name="Comma 7 4 2 4 2 2 2 2" xfId="19736"/>
    <cellStyle name="Comma 7 4 2 4 2 2 2 3" xfId="14434"/>
    <cellStyle name="Comma 7 4 2 4 2 2 3" xfId="8948"/>
    <cellStyle name="Comma 7 4 2 4 2 2 3 2" xfId="17106"/>
    <cellStyle name="Comma 7 4 2 4 2 2 4" xfId="11777"/>
    <cellStyle name="Comma 7 4 2 4 2 3" xfId="5110"/>
    <cellStyle name="Comma 7 4 2 4 2 3 2" xfId="19735"/>
    <cellStyle name="Comma 7 4 2 4 2 3 3" xfId="14433"/>
    <cellStyle name="Comma 7 4 2 4 2 4" xfId="8947"/>
    <cellStyle name="Comma 7 4 2 4 2 4 2" xfId="17105"/>
    <cellStyle name="Comma 7 4 2 4 2 5" xfId="11776"/>
    <cellStyle name="Comma 7 4 2 4 3" xfId="2438"/>
    <cellStyle name="Comma 7 4 2 4 3 2" xfId="5112"/>
    <cellStyle name="Comma 7 4 2 4 3 2 2" xfId="19737"/>
    <cellStyle name="Comma 7 4 2 4 3 2 3" xfId="14435"/>
    <cellStyle name="Comma 7 4 2 4 3 3" xfId="8949"/>
    <cellStyle name="Comma 7 4 2 4 3 3 2" xfId="17107"/>
    <cellStyle name="Comma 7 4 2 4 3 4" xfId="11778"/>
    <cellStyle name="Comma 7 4 2 4 4" xfId="2439"/>
    <cellStyle name="Comma 7 4 2 4 4 2" xfId="5113"/>
    <cellStyle name="Comma 7 4 2 4 4 2 2" xfId="19738"/>
    <cellStyle name="Comma 7 4 2 4 4 2 3" xfId="14436"/>
    <cellStyle name="Comma 7 4 2 4 4 3" xfId="8950"/>
    <cellStyle name="Comma 7 4 2 4 4 3 2" xfId="17108"/>
    <cellStyle name="Comma 7 4 2 4 4 4" xfId="11779"/>
    <cellStyle name="Comma 7 4 2 4 5" xfId="5109"/>
    <cellStyle name="Comma 7 4 2 4 5 2" xfId="19734"/>
    <cellStyle name="Comma 7 4 2 4 5 3" xfId="14432"/>
    <cellStyle name="Comma 7 4 2 4 6" xfId="8946"/>
    <cellStyle name="Comma 7 4 2 4 6 2" xfId="17104"/>
    <cellStyle name="Comma 7 4 2 4 7" xfId="11775"/>
    <cellStyle name="Comma 7 4 2 5" xfId="2440"/>
    <cellStyle name="Comma 7 4 2 5 2" xfId="2441"/>
    <cellStyle name="Comma 7 4 2 5 2 2" xfId="2442"/>
    <cellStyle name="Comma 7 4 2 5 2 2 2" xfId="5116"/>
    <cellStyle name="Comma 7 4 2 5 2 2 2 2" xfId="19741"/>
    <cellStyle name="Comma 7 4 2 5 2 2 2 3" xfId="14439"/>
    <cellStyle name="Comma 7 4 2 5 2 2 3" xfId="8953"/>
    <cellStyle name="Comma 7 4 2 5 2 2 3 2" xfId="17111"/>
    <cellStyle name="Comma 7 4 2 5 2 2 4" xfId="11782"/>
    <cellStyle name="Comma 7 4 2 5 2 3" xfId="5115"/>
    <cellStyle name="Comma 7 4 2 5 2 3 2" xfId="19740"/>
    <cellStyle name="Comma 7 4 2 5 2 3 3" xfId="14438"/>
    <cellStyle name="Comma 7 4 2 5 2 4" xfId="8952"/>
    <cellStyle name="Comma 7 4 2 5 2 4 2" xfId="17110"/>
    <cellStyle name="Comma 7 4 2 5 2 5" xfId="11781"/>
    <cellStyle name="Comma 7 4 2 5 3" xfId="2443"/>
    <cellStyle name="Comma 7 4 2 5 3 2" xfId="5117"/>
    <cellStyle name="Comma 7 4 2 5 3 2 2" xfId="19742"/>
    <cellStyle name="Comma 7 4 2 5 3 2 3" xfId="14440"/>
    <cellStyle name="Comma 7 4 2 5 3 3" xfId="8954"/>
    <cellStyle name="Comma 7 4 2 5 3 3 2" xfId="17112"/>
    <cellStyle name="Comma 7 4 2 5 3 4" xfId="11783"/>
    <cellStyle name="Comma 7 4 2 5 4" xfId="2444"/>
    <cellStyle name="Comma 7 4 2 5 4 2" xfId="5118"/>
    <cellStyle name="Comma 7 4 2 5 4 2 2" xfId="19743"/>
    <cellStyle name="Comma 7 4 2 5 4 2 3" xfId="14441"/>
    <cellStyle name="Comma 7 4 2 5 4 3" xfId="8955"/>
    <cellStyle name="Comma 7 4 2 5 4 3 2" xfId="17113"/>
    <cellStyle name="Comma 7 4 2 5 4 4" xfId="11784"/>
    <cellStyle name="Comma 7 4 2 5 5" xfId="5114"/>
    <cellStyle name="Comma 7 4 2 5 5 2" xfId="19739"/>
    <cellStyle name="Comma 7 4 2 5 5 3" xfId="14437"/>
    <cellStyle name="Comma 7 4 2 5 6" xfId="8951"/>
    <cellStyle name="Comma 7 4 2 5 6 2" xfId="17109"/>
    <cellStyle name="Comma 7 4 2 5 7" xfId="11780"/>
    <cellStyle name="Comma 7 4 2 6" xfId="2445"/>
    <cellStyle name="Comma 7 4 2 6 2" xfId="2446"/>
    <cellStyle name="Comma 7 4 2 6 2 2" xfId="5120"/>
    <cellStyle name="Comma 7 4 2 6 2 2 2" xfId="19745"/>
    <cellStyle name="Comma 7 4 2 6 2 2 3" xfId="14443"/>
    <cellStyle name="Comma 7 4 2 6 2 3" xfId="8957"/>
    <cellStyle name="Comma 7 4 2 6 2 3 2" xfId="17115"/>
    <cellStyle name="Comma 7 4 2 6 2 4" xfId="11786"/>
    <cellStyle name="Comma 7 4 2 6 3" xfId="2447"/>
    <cellStyle name="Comma 7 4 2 6 3 2" xfId="5121"/>
    <cellStyle name="Comma 7 4 2 6 3 2 2" xfId="19746"/>
    <cellStyle name="Comma 7 4 2 6 3 2 3" xfId="14444"/>
    <cellStyle name="Comma 7 4 2 6 3 3" xfId="8958"/>
    <cellStyle name="Comma 7 4 2 6 3 3 2" xfId="17116"/>
    <cellStyle name="Comma 7 4 2 6 3 4" xfId="11787"/>
    <cellStyle name="Comma 7 4 2 6 4" xfId="5119"/>
    <cellStyle name="Comma 7 4 2 6 4 2" xfId="19744"/>
    <cellStyle name="Comma 7 4 2 6 4 3" xfId="14442"/>
    <cellStyle name="Comma 7 4 2 6 5" xfId="8956"/>
    <cellStyle name="Comma 7 4 2 6 5 2" xfId="17114"/>
    <cellStyle name="Comma 7 4 2 6 6" xfId="11785"/>
    <cellStyle name="Comma 7 4 2 7" xfId="2448"/>
    <cellStyle name="Comma 7 4 2 7 2" xfId="2449"/>
    <cellStyle name="Comma 7 4 2 7 2 2" xfId="5123"/>
    <cellStyle name="Comma 7 4 2 7 2 2 2" xfId="19748"/>
    <cellStyle name="Comma 7 4 2 7 2 2 3" xfId="14446"/>
    <cellStyle name="Comma 7 4 2 7 2 3" xfId="8960"/>
    <cellStyle name="Comma 7 4 2 7 2 3 2" xfId="17118"/>
    <cellStyle name="Comma 7 4 2 7 2 4" xfId="11789"/>
    <cellStyle name="Comma 7 4 2 7 3" xfId="5122"/>
    <cellStyle name="Comma 7 4 2 7 3 2" xfId="19747"/>
    <cellStyle name="Comma 7 4 2 7 3 3" xfId="14445"/>
    <cellStyle name="Comma 7 4 2 7 4" xfId="8959"/>
    <cellStyle name="Comma 7 4 2 7 4 2" xfId="17117"/>
    <cellStyle name="Comma 7 4 2 7 5" xfId="11788"/>
    <cellStyle name="Comma 7 4 2 8" xfId="2450"/>
    <cellStyle name="Comma 7 4 2 8 2" xfId="5124"/>
    <cellStyle name="Comma 7 4 2 8 2 2" xfId="19749"/>
    <cellStyle name="Comma 7 4 2 8 2 3" xfId="14447"/>
    <cellStyle name="Comma 7 4 2 8 3" xfId="8961"/>
    <cellStyle name="Comma 7 4 2 8 3 2" xfId="17119"/>
    <cellStyle name="Comma 7 4 2 8 4" xfId="11790"/>
    <cellStyle name="Comma 7 4 2 9" xfId="2451"/>
    <cellStyle name="Comma 7 4 2 9 2" xfId="5125"/>
    <cellStyle name="Comma 7 4 2 9 2 2" xfId="19750"/>
    <cellStyle name="Comma 7 4 2 9 2 3" xfId="14448"/>
    <cellStyle name="Comma 7 4 2 9 3" xfId="8962"/>
    <cellStyle name="Comma 7 4 2 9 3 2" xfId="17120"/>
    <cellStyle name="Comma 7 4 2 9 4" xfId="11791"/>
    <cellStyle name="Comma 7 4 3" xfId="2452"/>
    <cellStyle name="Comma 7 4 3 2" xfId="2453"/>
    <cellStyle name="Comma 7 4 3 2 2" xfId="2454"/>
    <cellStyle name="Comma 7 4 3 2 2 2" xfId="5128"/>
    <cellStyle name="Comma 7 4 3 2 2 2 2" xfId="19753"/>
    <cellStyle name="Comma 7 4 3 2 2 2 3" xfId="14451"/>
    <cellStyle name="Comma 7 4 3 2 2 3" xfId="8965"/>
    <cellStyle name="Comma 7 4 3 2 2 3 2" xfId="17123"/>
    <cellStyle name="Comma 7 4 3 2 2 4" xfId="11794"/>
    <cellStyle name="Comma 7 4 3 2 3" xfId="5127"/>
    <cellStyle name="Comma 7 4 3 2 3 2" xfId="19752"/>
    <cellStyle name="Comma 7 4 3 2 3 3" xfId="14450"/>
    <cellStyle name="Comma 7 4 3 2 4" xfId="8964"/>
    <cellStyle name="Comma 7 4 3 2 4 2" xfId="17122"/>
    <cellStyle name="Comma 7 4 3 2 5" xfId="11793"/>
    <cellStyle name="Comma 7 4 3 3" xfId="2455"/>
    <cellStyle name="Comma 7 4 3 3 2" xfId="5129"/>
    <cellStyle name="Comma 7 4 3 3 2 2" xfId="19754"/>
    <cellStyle name="Comma 7 4 3 3 2 3" xfId="14452"/>
    <cellStyle name="Comma 7 4 3 3 3" xfId="8966"/>
    <cellStyle name="Comma 7 4 3 3 3 2" xfId="17124"/>
    <cellStyle name="Comma 7 4 3 3 4" xfId="11795"/>
    <cellStyle name="Comma 7 4 3 4" xfId="2456"/>
    <cellStyle name="Comma 7 4 3 4 2" xfId="5130"/>
    <cellStyle name="Comma 7 4 3 4 2 2" xfId="19755"/>
    <cellStyle name="Comma 7 4 3 4 2 3" xfId="14453"/>
    <cellStyle name="Comma 7 4 3 4 3" xfId="8967"/>
    <cellStyle name="Comma 7 4 3 4 3 2" xfId="17125"/>
    <cellStyle name="Comma 7 4 3 4 4" xfId="11796"/>
    <cellStyle name="Comma 7 4 3 5" xfId="5126"/>
    <cellStyle name="Comma 7 4 3 5 2" xfId="19751"/>
    <cellStyle name="Comma 7 4 3 5 3" xfId="14449"/>
    <cellStyle name="Comma 7 4 3 6" xfId="8963"/>
    <cellStyle name="Comma 7 4 3 6 2" xfId="17121"/>
    <cellStyle name="Comma 7 4 3 7" xfId="11792"/>
    <cellStyle name="Comma 7 4 4" xfId="2457"/>
    <cellStyle name="Comma 7 4 4 2" xfId="2458"/>
    <cellStyle name="Comma 7 4 4 2 2" xfId="2459"/>
    <cellStyle name="Comma 7 4 4 2 2 2" xfId="5133"/>
    <cellStyle name="Comma 7 4 4 2 2 2 2" xfId="19758"/>
    <cellStyle name="Comma 7 4 4 2 2 2 3" xfId="14456"/>
    <cellStyle name="Comma 7 4 4 2 2 3" xfId="8970"/>
    <cellStyle name="Comma 7 4 4 2 2 3 2" xfId="17128"/>
    <cellStyle name="Comma 7 4 4 2 2 4" xfId="11799"/>
    <cellStyle name="Comma 7 4 4 2 3" xfId="5132"/>
    <cellStyle name="Comma 7 4 4 2 3 2" xfId="19757"/>
    <cellStyle name="Comma 7 4 4 2 3 3" xfId="14455"/>
    <cellStyle name="Comma 7 4 4 2 4" xfId="8969"/>
    <cellStyle name="Comma 7 4 4 2 4 2" xfId="17127"/>
    <cellStyle name="Comma 7 4 4 2 5" xfId="11798"/>
    <cellStyle name="Comma 7 4 4 3" xfId="2460"/>
    <cellStyle name="Comma 7 4 4 3 2" xfId="5134"/>
    <cellStyle name="Comma 7 4 4 3 2 2" xfId="19759"/>
    <cellStyle name="Comma 7 4 4 3 2 3" xfId="14457"/>
    <cellStyle name="Comma 7 4 4 3 3" xfId="8971"/>
    <cellStyle name="Comma 7 4 4 3 3 2" xfId="17129"/>
    <cellStyle name="Comma 7 4 4 3 4" xfId="11800"/>
    <cellStyle name="Comma 7 4 4 4" xfId="2461"/>
    <cellStyle name="Comma 7 4 4 4 2" xfId="5135"/>
    <cellStyle name="Comma 7 4 4 4 2 2" xfId="19760"/>
    <cellStyle name="Comma 7 4 4 4 2 3" xfId="14458"/>
    <cellStyle name="Comma 7 4 4 4 3" xfId="8972"/>
    <cellStyle name="Comma 7 4 4 4 3 2" xfId="17130"/>
    <cellStyle name="Comma 7 4 4 4 4" xfId="11801"/>
    <cellStyle name="Comma 7 4 4 5" xfId="5131"/>
    <cellStyle name="Comma 7 4 4 5 2" xfId="19756"/>
    <cellStyle name="Comma 7 4 4 5 3" xfId="14454"/>
    <cellStyle name="Comma 7 4 4 6" xfId="8968"/>
    <cellStyle name="Comma 7 4 4 6 2" xfId="17126"/>
    <cellStyle name="Comma 7 4 4 7" xfId="11797"/>
    <cellStyle name="Comma 7 4 5" xfId="2462"/>
    <cellStyle name="Comma 7 4 5 2" xfId="2463"/>
    <cellStyle name="Comma 7 4 5 2 2" xfId="2464"/>
    <cellStyle name="Comma 7 4 5 2 2 2" xfId="5138"/>
    <cellStyle name="Comma 7 4 5 2 2 2 2" xfId="19763"/>
    <cellStyle name="Comma 7 4 5 2 2 2 3" xfId="14461"/>
    <cellStyle name="Comma 7 4 5 2 2 3" xfId="8975"/>
    <cellStyle name="Comma 7 4 5 2 2 3 2" xfId="17133"/>
    <cellStyle name="Comma 7 4 5 2 2 4" xfId="11804"/>
    <cellStyle name="Comma 7 4 5 2 3" xfId="5137"/>
    <cellStyle name="Comma 7 4 5 2 3 2" xfId="19762"/>
    <cellStyle name="Comma 7 4 5 2 3 3" xfId="14460"/>
    <cellStyle name="Comma 7 4 5 2 4" xfId="8974"/>
    <cellStyle name="Comma 7 4 5 2 4 2" xfId="17132"/>
    <cellStyle name="Comma 7 4 5 2 5" xfId="11803"/>
    <cellStyle name="Comma 7 4 5 3" xfId="2465"/>
    <cellStyle name="Comma 7 4 5 3 2" xfId="5139"/>
    <cellStyle name="Comma 7 4 5 3 2 2" xfId="19764"/>
    <cellStyle name="Comma 7 4 5 3 2 3" xfId="14462"/>
    <cellStyle name="Comma 7 4 5 3 3" xfId="8976"/>
    <cellStyle name="Comma 7 4 5 3 3 2" xfId="17134"/>
    <cellStyle name="Comma 7 4 5 3 4" xfId="11805"/>
    <cellStyle name="Comma 7 4 5 4" xfId="2466"/>
    <cellStyle name="Comma 7 4 5 4 2" xfId="5140"/>
    <cellStyle name="Comma 7 4 5 4 2 2" xfId="19765"/>
    <cellStyle name="Comma 7 4 5 4 2 3" xfId="14463"/>
    <cellStyle name="Comma 7 4 5 4 3" xfId="8977"/>
    <cellStyle name="Comma 7 4 5 4 3 2" xfId="17135"/>
    <cellStyle name="Comma 7 4 5 4 4" xfId="11806"/>
    <cellStyle name="Comma 7 4 5 5" xfId="5136"/>
    <cellStyle name="Comma 7 4 5 5 2" xfId="19761"/>
    <cellStyle name="Comma 7 4 5 5 3" xfId="14459"/>
    <cellStyle name="Comma 7 4 5 6" xfId="8973"/>
    <cellStyle name="Comma 7 4 5 6 2" xfId="17131"/>
    <cellStyle name="Comma 7 4 5 7" xfId="11802"/>
    <cellStyle name="Comma 7 4 6" xfId="2467"/>
    <cellStyle name="Comma 7 4 6 2" xfId="2468"/>
    <cellStyle name="Comma 7 4 6 2 2" xfId="2469"/>
    <cellStyle name="Comma 7 4 6 2 2 2" xfId="5143"/>
    <cellStyle name="Comma 7 4 6 2 2 2 2" xfId="19768"/>
    <cellStyle name="Comma 7 4 6 2 2 2 3" xfId="14466"/>
    <cellStyle name="Comma 7 4 6 2 2 3" xfId="8980"/>
    <cellStyle name="Comma 7 4 6 2 2 3 2" xfId="17138"/>
    <cellStyle name="Comma 7 4 6 2 2 4" xfId="11809"/>
    <cellStyle name="Comma 7 4 6 2 3" xfId="5142"/>
    <cellStyle name="Comma 7 4 6 2 3 2" xfId="19767"/>
    <cellStyle name="Comma 7 4 6 2 3 3" xfId="14465"/>
    <cellStyle name="Comma 7 4 6 2 4" xfId="8979"/>
    <cellStyle name="Comma 7 4 6 2 4 2" xfId="17137"/>
    <cellStyle name="Comma 7 4 6 2 5" xfId="11808"/>
    <cellStyle name="Comma 7 4 6 3" xfId="2470"/>
    <cellStyle name="Comma 7 4 6 3 2" xfId="5144"/>
    <cellStyle name="Comma 7 4 6 3 2 2" xfId="19769"/>
    <cellStyle name="Comma 7 4 6 3 2 3" xfId="14467"/>
    <cellStyle name="Comma 7 4 6 3 3" xfId="8981"/>
    <cellStyle name="Comma 7 4 6 3 3 2" xfId="17139"/>
    <cellStyle name="Comma 7 4 6 3 4" xfId="11810"/>
    <cellStyle name="Comma 7 4 6 4" xfId="2471"/>
    <cellStyle name="Comma 7 4 6 4 2" xfId="5145"/>
    <cellStyle name="Comma 7 4 6 4 2 2" xfId="19770"/>
    <cellStyle name="Comma 7 4 6 4 2 3" xfId="14468"/>
    <cellStyle name="Comma 7 4 6 4 3" xfId="8982"/>
    <cellStyle name="Comma 7 4 6 4 3 2" xfId="17140"/>
    <cellStyle name="Comma 7 4 6 4 4" xfId="11811"/>
    <cellStyle name="Comma 7 4 6 5" xfId="5141"/>
    <cellStyle name="Comma 7 4 6 5 2" xfId="19766"/>
    <cellStyle name="Comma 7 4 6 5 3" xfId="14464"/>
    <cellStyle name="Comma 7 4 6 6" xfId="8978"/>
    <cellStyle name="Comma 7 4 6 6 2" xfId="17136"/>
    <cellStyle name="Comma 7 4 6 7" xfId="11807"/>
    <cellStyle name="Comma 7 4 7" xfId="2472"/>
    <cellStyle name="Comma 7 4 7 2" xfId="2473"/>
    <cellStyle name="Comma 7 4 7 2 2" xfId="5147"/>
    <cellStyle name="Comma 7 4 7 2 2 2" xfId="19772"/>
    <cellStyle name="Comma 7 4 7 2 2 3" xfId="14470"/>
    <cellStyle name="Comma 7 4 7 2 3" xfId="8984"/>
    <cellStyle name="Comma 7 4 7 2 3 2" xfId="17142"/>
    <cellStyle name="Comma 7 4 7 2 4" xfId="11813"/>
    <cellStyle name="Comma 7 4 7 3" xfId="2474"/>
    <cellStyle name="Comma 7 4 7 3 2" xfId="5148"/>
    <cellStyle name="Comma 7 4 7 3 2 2" xfId="19773"/>
    <cellStyle name="Comma 7 4 7 3 2 3" xfId="14471"/>
    <cellStyle name="Comma 7 4 7 3 3" xfId="8985"/>
    <cellStyle name="Comma 7 4 7 3 3 2" xfId="17143"/>
    <cellStyle name="Comma 7 4 7 3 4" xfId="11814"/>
    <cellStyle name="Comma 7 4 7 4" xfId="5146"/>
    <cellStyle name="Comma 7 4 7 4 2" xfId="19771"/>
    <cellStyle name="Comma 7 4 7 4 3" xfId="14469"/>
    <cellStyle name="Comma 7 4 7 5" xfId="8983"/>
    <cellStyle name="Comma 7 4 7 5 2" xfId="17141"/>
    <cellStyle name="Comma 7 4 7 6" xfId="11812"/>
    <cellStyle name="Comma 7 4 8" xfId="2475"/>
    <cellStyle name="Comma 7 4 8 2" xfId="2476"/>
    <cellStyle name="Comma 7 4 8 2 2" xfId="5150"/>
    <cellStyle name="Comma 7 4 8 2 2 2" xfId="19775"/>
    <cellStyle name="Comma 7 4 8 2 2 3" xfId="14473"/>
    <cellStyle name="Comma 7 4 8 2 3" xfId="8987"/>
    <cellStyle name="Comma 7 4 8 2 3 2" xfId="17145"/>
    <cellStyle name="Comma 7 4 8 2 4" xfId="11816"/>
    <cellStyle name="Comma 7 4 8 3" xfId="5149"/>
    <cellStyle name="Comma 7 4 8 3 2" xfId="19774"/>
    <cellStyle name="Comma 7 4 8 3 3" xfId="14472"/>
    <cellStyle name="Comma 7 4 8 4" xfId="8986"/>
    <cellStyle name="Comma 7 4 8 4 2" xfId="17144"/>
    <cellStyle name="Comma 7 4 8 5" xfId="11815"/>
    <cellStyle name="Comma 7 4 9" xfId="2477"/>
    <cellStyle name="Comma 7 4 9 2" xfId="5151"/>
    <cellStyle name="Comma 7 4 9 2 2" xfId="19776"/>
    <cellStyle name="Comma 7 4 9 2 3" xfId="14474"/>
    <cellStyle name="Comma 7 4 9 3" xfId="8988"/>
    <cellStyle name="Comma 7 4 9 3 2" xfId="17146"/>
    <cellStyle name="Comma 7 4 9 4" xfId="11817"/>
    <cellStyle name="Comma 7 5" xfId="2478"/>
    <cellStyle name="Comma 7 5 10" xfId="5152"/>
    <cellStyle name="Comma 7 5 10 2" xfId="19777"/>
    <cellStyle name="Comma 7 5 10 3" xfId="14475"/>
    <cellStyle name="Comma 7 5 11" xfId="8989"/>
    <cellStyle name="Comma 7 5 11 2" xfId="17147"/>
    <cellStyle name="Comma 7 5 12" xfId="11818"/>
    <cellStyle name="Comma 7 5 2" xfId="2479"/>
    <cellStyle name="Comma 7 5 2 2" xfId="2480"/>
    <cellStyle name="Comma 7 5 2 2 2" xfId="2481"/>
    <cellStyle name="Comma 7 5 2 2 2 2" xfId="5155"/>
    <cellStyle name="Comma 7 5 2 2 2 2 2" xfId="19780"/>
    <cellStyle name="Comma 7 5 2 2 2 2 3" xfId="14478"/>
    <cellStyle name="Comma 7 5 2 2 2 3" xfId="8992"/>
    <cellStyle name="Comma 7 5 2 2 2 3 2" xfId="17150"/>
    <cellStyle name="Comma 7 5 2 2 2 4" xfId="11821"/>
    <cellStyle name="Comma 7 5 2 2 3" xfId="5154"/>
    <cellStyle name="Comma 7 5 2 2 3 2" xfId="19779"/>
    <cellStyle name="Comma 7 5 2 2 3 3" xfId="14477"/>
    <cellStyle name="Comma 7 5 2 2 4" xfId="8991"/>
    <cellStyle name="Comma 7 5 2 2 4 2" xfId="17149"/>
    <cellStyle name="Comma 7 5 2 2 5" xfId="11820"/>
    <cellStyle name="Comma 7 5 2 3" xfId="2482"/>
    <cellStyle name="Comma 7 5 2 3 2" xfId="5156"/>
    <cellStyle name="Comma 7 5 2 3 2 2" xfId="19781"/>
    <cellStyle name="Comma 7 5 2 3 2 3" xfId="14479"/>
    <cellStyle name="Comma 7 5 2 3 3" xfId="8993"/>
    <cellStyle name="Comma 7 5 2 3 3 2" xfId="17151"/>
    <cellStyle name="Comma 7 5 2 3 4" xfId="11822"/>
    <cellStyle name="Comma 7 5 2 4" xfId="2483"/>
    <cellStyle name="Comma 7 5 2 4 2" xfId="5157"/>
    <cellStyle name="Comma 7 5 2 4 2 2" xfId="19782"/>
    <cellStyle name="Comma 7 5 2 4 2 3" xfId="14480"/>
    <cellStyle name="Comma 7 5 2 4 3" xfId="8994"/>
    <cellStyle name="Comma 7 5 2 4 3 2" xfId="17152"/>
    <cellStyle name="Comma 7 5 2 4 4" xfId="11823"/>
    <cellStyle name="Comma 7 5 2 5" xfId="5153"/>
    <cellStyle name="Comma 7 5 2 5 2" xfId="19778"/>
    <cellStyle name="Comma 7 5 2 5 3" xfId="14476"/>
    <cellStyle name="Comma 7 5 2 6" xfId="8990"/>
    <cellStyle name="Comma 7 5 2 6 2" xfId="17148"/>
    <cellStyle name="Comma 7 5 2 7" xfId="11819"/>
    <cellStyle name="Comma 7 5 3" xfId="2484"/>
    <cellStyle name="Comma 7 5 3 2" xfId="2485"/>
    <cellStyle name="Comma 7 5 3 2 2" xfId="2486"/>
    <cellStyle name="Comma 7 5 3 2 2 2" xfId="5160"/>
    <cellStyle name="Comma 7 5 3 2 2 2 2" xfId="19785"/>
    <cellStyle name="Comma 7 5 3 2 2 2 3" xfId="14483"/>
    <cellStyle name="Comma 7 5 3 2 2 3" xfId="8997"/>
    <cellStyle name="Comma 7 5 3 2 2 3 2" xfId="17155"/>
    <cellStyle name="Comma 7 5 3 2 2 4" xfId="11826"/>
    <cellStyle name="Comma 7 5 3 2 3" xfId="5159"/>
    <cellStyle name="Comma 7 5 3 2 3 2" xfId="19784"/>
    <cellStyle name="Comma 7 5 3 2 3 3" xfId="14482"/>
    <cellStyle name="Comma 7 5 3 2 4" xfId="8996"/>
    <cellStyle name="Comma 7 5 3 2 4 2" xfId="17154"/>
    <cellStyle name="Comma 7 5 3 2 5" xfId="11825"/>
    <cellStyle name="Comma 7 5 3 3" xfId="2487"/>
    <cellStyle name="Comma 7 5 3 3 2" xfId="5161"/>
    <cellStyle name="Comma 7 5 3 3 2 2" xfId="19786"/>
    <cellStyle name="Comma 7 5 3 3 2 3" xfId="14484"/>
    <cellStyle name="Comma 7 5 3 3 3" xfId="8998"/>
    <cellStyle name="Comma 7 5 3 3 3 2" xfId="17156"/>
    <cellStyle name="Comma 7 5 3 3 4" xfId="11827"/>
    <cellStyle name="Comma 7 5 3 4" xfId="2488"/>
    <cellStyle name="Comma 7 5 3 4 2" xfId="5162"/>
    <cellStyle name="Comma 7 5 3 4 2 2" xfId="19787"/>
    <cellStyle name="Comma 7 5 3 4 2 3" xfId="14485"/>
    <cellStyle name="Comma 7 5 3 4 3" xfId="8999"/>
    <cellStyle name="Comma 7 5 3 4 3 2" xfId="17157"/>
    <cellStyle name="Comma 7 5 3 4 4" xfId="11828"/>
    <cellStyle name="Comma 7 5 3 5" xfId="5158"/>
    <cellStyle name="Comma 7 5 3 5 2" xfId="19783"/>
    <cellStyle name="Comma 7 5 3 5 3" xfId="14481"/>
    <cellStyle name="Comma 7 5 3 6" xfId="8995"/>
    <cellStyle name="Comma 7 5 3 6 2" xfId="17153"/>
    <cellStyle name="Comma 7 5 3 7" xfId="11824"/>
    <cellStyle name="Comma 7 5 4" xfId="2489"/>
    <cellStyle name="Comma 7 5 4 2" xfId="2490"/>
    <cellStyle name="Comma 7 5 4 2 2" xfId="2491"/>
    <cellStyle name="Comma 7 5 4 2 2 2" xfId="5165"/>
    <cellStyle name="Comma 7 5 4 2 2 2 2" xfId="19790"/>
    <cellStyle name="Comma 7 5 4 2 2 2 3" xfId="14488"/>
    <cellStyle name="Comma 7 5 4 2 2 3" xfId="9002"/>
    <cellStyle name="Comma 7 5 4 2 2 3 2" xfId="17160"/>
    <cellStyle name="Comma 7 5 4 2 2 4" xfId="11831"/>
    <cellStyle name="Comma 7 5 4 2 3" xfId="5164"/>
    <cellStyle name="Comma 7 5 4 2 3 2" xfId="19789"/>
    <cellStyle name="Comma 7 5 4 2 3 3" xfId="14487"/>
    <cellStyle name="Comma 7 5 4 2 4" xfId="9001"/>
    <cellStyle name="Comma 7 5 4 2 4 2" xfId="17159"/>
    <cellStyle name="Comma 7 5 4 2 5" xfId="11830"/>
    <cellStyle name="Comma 7 5 4 3" xfId="2492"/>
    <cellStyle name="Comma 7 5 4 3 2" xfId="5166"/>
    <cellStyle name="Comma 7 5 4 3 2 2" xfId="19791"/>
    <cellStyle name="Comma 7 5 4 3 2 3" xfId="14489"/>
    <cellStyle name="Comma 7 5 4 3 3" xfId="9003"/>
    <cellStyle name="Comma 7 5 4 3 3 2" xfId="17161"/>
    <cellStyle name="Comma 7 5 4 3 4" xfId="11832"/>
    <cellStyle name="Comma 7 5 4 4" xfId="2493"/>
    <cellStyle name="Comma 7 5 4 4 2" xfId="5167"/>
    <cellStyle name="Comma 7 5 4 4 2 2" xfId="19792"/>
    <cellStyle name="Comma 7 5 4 4 2 3" xfId="14490"/>
    <cellStyle name="Comma 7 5 4 4 3" xfId="9004"/>
    <cellStyle name="Comma 7 5 4 4 3 2" xfId="17162"/>
    <cellStyle name="Comma 7 5 4 4 4" xfId="11833"/>
    <cellStyle name="Comma 7 5 4 5" xfId="5163"/>
    <cellStyle name="Comma 7 5 4 5 2" xfId="19788"/>
    <cellStyle name="Comma 7 5 4 5 3" xfId="14486"/>
    <cellStyle name="Comma 7 5 4 6" xfId="9000"/>
    <cellStyle name="Comma 7 5 4 6 2" xfId="17158"/>
    <cellStyle name="Comma 7 5 4 7" xfId="11829"/>
    <cellStyle name="Comma 7 5 5" xfId="2494"/>
    <cellStyle name="Comma 7 5 5 2" xfId="2495"/>
    <cellStyle name="Comma 7 5 5 2 2" xfId="2496"/>
    <cellStyle name="Comma 7 5 5 2 2 2" xfId="5170"/>
    <cellStyle name="Comma 7 5 5 2 2 2 2" xfId="19795"/>
    <cellStyle name="Comma 7 5 5 2 2 2 3" xfId="14493"/>
    <cellStyle name="Comma 7 5 5 2 2 3" xfId="9007"/>
    <cellStyle name="Comma 7 5 5 2 2 3 2" xfId="17165"/>
    <cellStyle name="Comma 7 5 5 2 2 4" xfId="11836"/>
    <cellStyle name="Comma 7 5 5 2 3" xfId="5169"/>
    <cellStyle name="Comma 7 5 5 2 3 2" xfId="19794"/>
    <cellStyle name="Comma 7 5 5 2 3 3" xfId="14492"/>
    <cellStyle name="Comma 7 5 5 2 4" xfId="9006"/>
    <cellStyle name="Comma 7 5 5 2 4 2" xfId="17164"/>
    <cellStyle name="Comma 7 5 5 2 5" xfId="11835"/>
    <cellStyle name="Comma 7 5 5 3" xfId="2497"/>
    <cellStyle name="Comma 7 5 5 3 2" xfId="5171"/>
    <cellStyle name="Comma 7 5 5 3 2 2" xfId="19796"/>
    <cellStyle name="Comma 7 5 5 3 2 3" xfId="14494"/>
    <cellStyle name="Comma 7 5 5 3 3" xfId="9008"/>
    <cellStyle name="Comma 7 5 5 3 3 2" xfId="17166"/>
    <cellStyle name="Comma 7 5 5 3 4" xfId="11837"/>
    <cellStyle name="Comma 7 5 5 4" xfId="2498"/>
    <cellStyle name="Comma 7 5 5 4 2" xfId="5172"/>
    <cellStyle name="Comma 7 5 5 4 2 2" xfId="19797"/>
    <cellStyle name="Comma 7 5 5 4 2 3" xfId="14495"/>
    <cellStyle name="Comma 7 5 5 4 3" xfId="9009"/>
    <cellStyle name="Comma 7 5 5 4 3 2" xfId="17167"/>
    <cellStyle name="Comma 7 5 5 4 4" xfId="11838"/>
    <cellStyle name="Comma 7 5 5 5" xfId="5168"/>
    <cellStyle name="Comma 7 5 5 5 2" xfId="19793"/>
    <cellStyle name="Comma 7 5 5 5 3" xfId="14491"/>
    <cellStyle name="Comma 7 5 5 6" xfId="9005"/>
    <cellStyle name="Comma 7 5 5 6 2" xfId="17163"/>
    <cellStyle name="Comma 7 5 5 7" xfId="11834"/>
    <cellStyle name="Comma 7 5 6" xfId="2499"/>
    <cellStyle name="Comma 7 5 6 2" xfId="2500"/>
    <cellStyle name="Comma 7 5 6 2 2" xfId="5174"/>
    <cellStyle name="Comma 7 5 6 2 2 2" xfId="19799"/>
    <cellStyle name="Comma 7 5 6 2 2 3" xfId="14497"/>
    <cellStyle name="Comma 7 5 6 2 3" xfId="9011"/>
    <cellStyle name="Comma 7 5 6 2 3 2" xfId="17169"/>
    <cellStyle name="Comma 7 5 6 2 4" xfId="11840"/>
    <cellStyle name="Comma 7 5 6 3" xfId="2501"/>
    <cellStyle name="Comma 7 5 6 3 2" xfId="5175"/>
    <cellStyle name="Comma 7 5 6 3 2 2" xfId="19800"/>
    <cellStyle name="Comma 7 5 6 3 2 3" xfId="14498"/>
    <cellStyle name="Comma 7 5 6 3 3" xfId="9012"/>
    <cellStyle name="Comma 7 5 6 3 3 2" xfId="17170"/>
    <cellStyle name="Comma 7 5 6 3 4" xfId="11841"/>
    <cellStyle name="Comma 7 5 6 4" xfId="5173"/>
    <cellStyle name="Comma 7 5 6 4 2" xfId="19798"/>
    <cellStyle name="Comma 7 5 6 4 3" xfId="14496"/>
    <cellStyle name="Comma 7 5 6 5" xfId="9010"/>
    <cellStyle name="Comma 7 5 6 5 2" xfId="17168"/>
    <cellStyle name="Comma 7 5 6 6" xfId="11839"/>
    <cellStyle name="Comma 7 5 7" xfId="2502"/>
    <cellStyle name="Comma 7 5 7 2" xfId="2503"/>
    <cellStyle name="Comma 7 5 7 2 2" xfId="5177"/>
    <cellStyle name="Comma 7 5 7 2 2 2" xfId="19802"/>
    <cellStyle name="Comma 7 5 7 2 2 3" xfId="14500"/>
    <cellStyle name="Comma 7 5 7 2 3" xfId="9014"/>
    <cellStyle name="Comma 7 5 7 2 3 2" xfId="17172"/>
    <cellStyle name="Comma 7 5 7 2 4" xfId="11843"/>
    <cellStyle name="Comma 7 5 7 3" xfId="5176"/>
    <cellStyle name="Comma 7 5 7 3 2" xfId="19801"/>
    <cellStyle name="Comma 7 5 7 3 3" xfId="14499"/>
    <cellStyle name="Comma 7 5 7 4" xfId="9013"/>
    <cellStyle name="Comma 7 5 7 4 2" xfId="17171"/>
    <cellStyle name="Comma 7 5 7 5" xfId="11842"/>
    <cellStyle name="Comma 7 5 8" xfId="2504"/>
    <cellStyle name="Comma 7 5 8 2" xfId="5178"/>
    <cellStyle name="Comma 7 5 8 2 2" xfId="19803"/>
    <cellStyle name="Comma 7 5 8 2 3" xfId="14501"/>
    <cellStyle name="Comma 7 5 8 3" xfId="9015"/>
    <cellStyle name="Comma 7 5 8 3 2" xfId="17173"/>
    <cellStyle name="Comma 7 5 8 4" xfId="11844"/>
    <cellStyle name="Comma 7 5 9" xfId="2505"/>
    <cellStyle name="Comma 7 5 9 2" xfId="5179"/>
    <cellStyle name="Comma 7 5 9 2 2" xfId="19804"/>
    <cellStyle name="Comma 7 5 9 2 3" xfId="14502"/>
    <cellStyle name="Comma 7 5 9 3" xfId="9016"/>
    <cellStyle name="Comma 7 5 9 3 2" xfId="17174"/>
    <cellStyle name="Comma 7 5 9 4" xfId="11845"/>
    <cellStyle name="Comma 7 6" xfId="2506"/>
    <cellStyle name="Comma 7 6 2" xfId="2507"/>
    <cellStyle name="Comma 7 6 2 2" xfId="2508"/>
    <cellStyle name="Comma 7 6 2 2 2" xfId="5182"/>
    <cellStyle name="Comma 7 6 2 2 2 2" xfId="19807"/>
    <cellStyle name="Comma 7 6 2 2 2 3" xfId="14505"/>
    <cellStyle name="Comma 7 6 2 2 3" xfId="9019"/>
    <cellStyle name="Comma 7 6 2 2 3 2" xfId="17177"/>
    <cellStyle name="Comma 7 6 2 2 4" xfId="11848"/>
    <cellStyle name="Comma 7 6 2 3" xfId="5181"/>
    <cellStyle name="Comma 7 6 2 3 2" xfId="19806"/>
    <cellStyle name="Comma 7 6 2 3 3" xfId="14504"/>
    <cellStyle name="Comma 7 6 2 4" xfId="9018"/>
    <cellStyle name="Comma 7 6 2 4 2" xfId="17176"/>
    <cellStyle name="Comma 7 6 2 5" xfId="11847"/>
    <cellStyle name="Comma 7 6 3" xfId="2509"/>
    <cellStyle name="Comma 7 6 3 2" xfId="5183"/>
    <cellStyle name="Comma 7 6 3 2 2" xfId="19808"/>
    <cellStyle name="Comma 7 6 3 2 3" xfId="14506"/>
    <cellStyle name="Comma 7 6 3 3" xfId="9020"/>
    <cellStyle name="Comma 7 6 3 3 2" xfId="17178"/>
    <cellStyle name="Comma 7 6 3 4" xfId="11849"/>
    <cellStyle name="Comma 7 6 4" xfId="2510"/>
    <cellStyle name="Comma 7 6 4 2" xfId="5184"/>
    <cellStyle name="Comma 7 6 4 2 2" xfId="19809"/>
    <cellStyle name="Comma 7 6 4 2 3" xfId="14507"/>
    <cellStyle name="Comma 7 6 4 3" xfId="9021"/>
    <cellStyle name="Comma 7 6 4 3 2" xfId="17179"/>
    <cellStyle name="Comma 7 6 4 4" xfId="11850"/>
    <cellStyle name="Comma 7 6 5" xfId="5180"/>
    <cellStyle name="Comma 7 6 5 2" xfId="19805"/>
    <cellStyle name="Comma 7 6 5 3" xfId="14503"/>
    <cellStyle name="Comma 7 6 6" xfId="9017"/>
    <cellStyle name="Comma 7 6 6 2" xfId="17175"/>
    <cellStyle name="Comma 7 6 7" xfId="11846"/>
    <cellStyle name="Comma 7 7" xfId="2511"/>
    <cellStyle name="Comma 7 7 2" xfId="2512"/>
    <cellStyle name="Comma 7 7 2 2" xfId="2513"/>
    <cellStyle name="Comma 7 7 2 2 2" xfId="5187"/>
    <cellStyle name="Comma 7 7 2 2 2 2" xfId="19812"/>
    <cellStyle name="Comma 7 7 2 2 2 3" xfId="14510"/>
    <cellStyle name="Comma 7 7 2 2 3" xfId="9024"/>
    <cellStyle name="Comma 7 7 2 2 3 2" xfId="17182"/>
    <cellStyle name="Comma 7 7 2 2 4" xfId="11853"/>
    <cellStyle name="Comma 7 7 2 3" xfId="5186"/>
    <cellStyle name="Comma 7 7 2 3 2" xfId="19811"/>
    <cellStyle name="Comma 7 7 2 3 3" xfId="14509"/>
    <cellStyle name="Comma 7 7 2 4" xfId="9023"/>
    <cellStyle name="Comma 7 7 2 4 2" xfId="17181"/>
    <cellStyle name="Comma 7 7 2 5" xfId="11852"/>
    <cellStyle name="Comma 7 7 3" xfId="2514"/>
    <cellStyle name="Comma 7 7 3 2" xfId="5188"/>
    <cellStyle name="Comma 7 7 3 2 2" xfId="19813"/>
    <cellStyle name="Comma 7 7 3 2 3" xfId="14511"/>
    <cellStyle name="Comma 7 7 3 3" xfId="9025"/>
    <cellStyle name="Comma 7 7 3 3 2" xfId="17183"/>
    <cellStyle name="Comma 7 7 3 4" xfId="11854"/>
    <cellStyle name="Comma 7 7 4" xfId="2515"/>
    <cellStyle name="Comma 7 7 4 2" xfId="5189"/>
    <cellStyle name="Comma 7 7 4 2 2" xfId="19814"/>
    <cellStyle name="Comma 7 7 4 2 3" xfId="14512"/>
    <cellStyle name="Comma 7 7 4 3" xfId="9026"/>
    <cellStyle name="Comma 7 7 4 3 2" xfId="17184"/>
    <cellStyle name="Comma 7 7 4 4" xfId="11855"/>
    <cellStyle name="Comma 7 7 5" xfId="5185"/>
    <cellStyle name="Comma 7 7 5 2" xfId="19810"/>
    <cellStyle name="Comma 7 7 5 3" xfId="14508"/>
    <cellStyle name="Comma 7 7 6" xfId="9022"/>
    <cellStyle name="Comma 7 7 6 2" xfId="17180"/>
    <cellStyle name="Comma 7 7 7" xfId="11851"/>
    <cellStyle name="Comma 7 8" xfId="2516"/>
    <cellStyle name="Comma 7 8 2" xfId="2517"/>
    <cellStyle name="Comma 7 8 2 2" xfId="2518"/>
    <cellStyle name="Comma 7 8 2 2 2" xfId="5192"/>
    <cellStyle name="Comma 7 8 2 2 2 2" xfId="19817"/>
    <cellStyle name="Comma 7 8 2 2 2 3" xfId="14515"/>
    <cellStyle name="Comma 7 8 2 2 3" xfId="9029"/>
    <cellStyle name="Comma 7 8 2 2 3 2" xfId="17187"/>
    <cellStyle name="Comma 7 8 2 2 4" xfId="11858"/>
    <cellStyle name="Comma 7 8 2 3" xfId="5191"/>
    <cellStyle name="Comma 7 8 2 3 2" xfId="19816"/>
    <cellStyle name="Comma 7 8 2 3 3" xfId="14514"/>
    <cellStyle name="Comma 7 8 2 4" xfId="9028"/>
    <cellStyle name="Comma 7 8 2 4 2" xfId="17186"/>
    <cellStyle name="Comma 7 8 2 5" xfId="11857"/>
    <cellStyle name="Comma 7 8 3" xfId="2519"/>
    <cellStyle name="Comma 7 8 3 2" xfId="5193"/>
    <cellStyle name="Comma 7 8 3 2 2" xfId="19818"/>
    <cellStyle name="Comma 7 8 3 2 3" xfId="14516"/>
    <cellStyle name="Comma 7 8 3 3" xfId="9030"/>
    <cellStyle name="Comma 7 8 3 3 2" xfId="17188"/>
    <cellStyle name="Comma 7 8 3 4" xfId="11859"/>
    <cellStyle name="Comma 7 8 4" xfId="2520"/>
    <cellStyle name="Comma 7 8 4 2" xfId="5194"/>
    <cellStyle name="Comma 7 8 4 2 2" xfId="19819"/>
    <cellStyle name="Comma 7 8 4 2 3" xfId="14517"/>
    <cellStyle name="Comma 7 8 4 3" xfId="9031"/>
    <cellStyle name="Comma 7 8 4 3 2" xfId="17189"/>
    <cellStyle name="Comma 7 8 4 4" xfId="11860"/>
    <cellStyle name="Comma 7 8 5" xfId="5190"/>
    <cellStyle name="Comma 7 8 5 2" xfId="19815"/>
    <cellStyle name="Comma 7 8 5 3" xfId="14513"/>
    <cellStyle name="Comma 7 8 6" xfId="9027"/>
    <cellStyle name="Comma 7 8 6 2" xfId="17185"/>
    <cellStyle name="Comma 7 8 7" xfId="11856"/>
    <cellStyle name="Comma 7 9" xfId="2521"/>
    <cellStyle name="Comma 7 9 2" xfId="2522"/>
    <cellStyle name="Comma 7 9 2 2" xfId="2523"/>
    <cellStyle name="Comma 7 9 2 2 2" xfId="5197"/>
    <cellStyle name="Comma 7 9 2 2 2 2" xfId="19822"/>
    <cellStyle name="Comma 7 9 2 2 2 3" xfId="14520"/>
    <cellStyle name="Comma 7 9 2 2 3" xfId="9034"/>
    <cellStyle name="Comma 7 9 2 2 3 2" xfId="17192"/>
    <cellStyle name="Comma 7 9 2 2 4" xfId="11863"/>
    <cellStyle name="Comma 7 9 2 3" xfId="5196"/>
    <cellStyle name="Comma 7 9 2 3 2" xfId="19821"/>
    <cellStyle name="Comma 7 9 2 3 3" xfId="14519"/>
    <cellStyle name="Comma 7 9 2 4" xfId="9033"/>
    <cellStyle name="Comma 7 9 2 4 2" xfId="17191"/>
    <cellStyle name="Comma 7 9 2 5" xfId="11862"/>
    <cellStyle name="Comma 7 9 3" xfId="2524"/>
    <cellStyle name="Comma 7 9 3 2" xfId="5198"/>
    <cellStyle name="Comma 7 9 3 2 2" xfId="19823"/>
    <cellStyle name="Comma 7 9 3 2 3" xfId="14521"/>
    <cellStyle name="Comma 7 9 3 3" xfId="9035"/>
    <cellStyle name="Comma 7 9 3 3 2" xfId="17193"/>
    <cellStyle name="Comma 7 9 3 4" xfId="11864"/>
    <cellStyle name="Comma 7 9 4" xfId="2525"/>
    <cellStyle name="Comma 7 9 4 2" xfId="5199"/>
    <cellStyle name="Comma 7 9 4 2 2" xfId="19824"/>
    <cellStyle name="Comma 7 9 4 2 3" xfId="14522"/>
    <cellStyle name="Comma 7 9 4 3" xfId="9036"/>
    <cellStyle name="Comma 7 9 4 3 2" xfId="17194"/>
    <cellStyle name="Comma 7 9 4 4" xfId="11865"/>
    <cellStyle name="Comma 7 9 5" xfId="5195"/>
    <cellStyle name="Comma 7 9 5 2" xfId="19820"/>
    <cellStyle name="Comma 7 9 5 3" xfId="14518"/>
    <cellStyle name="Comma 7 9 6" xfId="9032"/>
    <cellStyle name="Comma 7 9 6 2" xfId="17190"/>
    <cellStyle name="Comma 7 9 7" xfId="11861"/>
    <cellStyle name="Comma 8" xfId="2526"/>
    <cellStyle name="Comma 8 2" xfId="5200"/>
    <cellStyle name="Comma 8 2 2" xfId="19825"/>
    <cellStyle name="Comma 8 2 3" xfId="14523"/>
    <cellStyle name="Comma 8 3" xfId="9037"/>
    <cellStyle name="Comma 8 3 2" xfId="17195"/>
    <cellStyle name="Comma 8 4" xfId="11866"/>
    <cellStyle name="Comma 9" xfId="2558"/>
    <cellStyle name="Comma 9 2" xfId="5201"/>
    <cellStyle name="Comma 9 2 2" xfId="19826"/>
    <cellStyle name="Comma 9 2 3" xfId="14529"/>
    <cellStyle name="Comma 9 3" xfId="9038"/>
    <cellStyle name="Comma 9 3 2" xfId="17196"/>
    <cellStyle name="Comma 9 4" xfId="11868"/>
    <cellStyle name="Counterflow" xfId="9318"/>
    <cellStyle name="Currency 2" xfId="6357"/>
    <cellStyle name="Currency 2 2" xfId="6413"/>
    <cellStyle name="Currency 2 3" xfId="6396"/>
    <cellStyle name="Currency 3" xfId="6392"/>
    <cellStyle name="DateLong" xfId="39"/>
    <cellStyle name="DateLong 2" xfId="5419"/>
    <cellStyle name="DateLong 2 2" xfId="12060"/>
    <cellStyle name="DateLong 2 3" xfId="9405"/>
    <cellStyle name="DateLong 3" xfId="9325"/>
    <cellStyle name="DateShort" xfId="40"/>
    <cellStyle name="DateShort 2" xfId="5420"/>
    <cellStyle name="DateShort 2 2" xfId="12061"/>
    <cellStyle name="DateShort 2 3" xfId="14736"/>
    <cellStyle name="DateShort 2 4" xfId="14709"/>
    <cellStyle name="DateShort 2 5" xfId="9406"/>
    <cellStyle name="DateShort 3" xfId="9326"/>
    <cellStyle name="Descriptor text" xfId="43"/>
    <cellStyle name="Documentation" xfId="9323"/>
    <cellStyle name="Error" xfId="9260"/>
    <cellStyle name="Explanatory Text 2" xfId="5562"/>
    <cellStyle name="Explanatory Text 2 2" xfId="9361"/>
    <cellStyle name="Explanatory Text 3" xfId="5563"/>
    <cellStyle name="Explanatory Text 3 2" xfId="5564"/>
    <cellStyle name="Explanatory Text 3 3" xfId="5565"/>
    <cellStyle name="Explanatory Text 4" xfId="6371"/>
    <cellStyle name="Explanatory Text 5" xfId="9215"/>
    <cellStyle name="Export" xfId="9320"/>
    <cellStyle name="Factor" xfId="27"/>
    <cellStyle name="Factor 2" xfId="5424"/>
    <cellStyle name="Factor 2 2" xfId="12052"/>
    <cellStyle name="Factor 2 3" xfId="14732"/>
    <cellStyle name="Factor 2 4" xfId="14711"/>
    <cellStyle name="Factor 2 5" xfId="9399"/>
    <cellStyle name="Factor 3" xfId="5418"/>
    <cellStyle name="Factor 4" xfId="9327"/>
    <cellStyle name="False" xfId="9261"/>
    <cellStyle name="Fountain Col Header" xfId="9284"/>
    <cellStyle name="Fountain Input" xfId="9285"/>
    <cellStyle name="Fountain Input 2" xfId="9286"/>
    <cellStyle name="Fountain Table Header" xfId="9287"/>
    <cellStyle name="Fountain Text" xfId="9288"/>
    <cellStyle name="Fountain Text 2" xfId="9289"/>
    <cellStyle name="Fountain Text 2 2" xfId="9382"/>
    <cellStyle name="Fountain Text 4" xfId="9290"/>
    <cellStyle name="Good 2" xfId="5566"/>
    <cellStyle name="Good 2 2" xfId="9362"/>
    <cellStyle name="Good 3" xfId="5567"/>
    <cellStyle name="Good 3 2" xfId="5568"/>
    <cellStyle name="Good 3 3" xfId="5569"/>
    <cellStyle name="Good 4" xfId="6363"/>
    <cellStyle name="Good 5" xfId="9206"/>
    <cellStyle name="Hard coded" xfId="9321"/>
    <cellStyle name="Header" xfId="9291"/>
    <cellStyle name="Header3rdlevel" xfId="9292"/>
    <cellStyle name="headerStyle" xfId="2527"/>
    <cellStyle name="Heading" xfId="42"/>
    <cellStyle name="Heading 1" xfId="9201" builtinId="16" customBuiltin="1"/>
    <cellStyle name="Heading 1 2" xfId="5570"/>
    <cellStyle name="Heading 1 2 2" xfId="9363"/>
    <cellStyle name="Heading 1 3" xfId="5571"/>
    <cellStyle name="Heading 1 3 2" xfId="5572"/>
    <cellStyle name="Heading 1 3 3" xfId="5573"/>
    <cellStyle name="Heading 1 4" xfId="6359"/>
    <cellStyle name="Heading 2" xfId="9202" builtinId="17" customBuiltin="1"/>
    <cellStyle name="Heading 2 2" xfId="5574"/>
    <cellStyle name="Heading 2 2 2" xfId="9364"/>
    <cellStyle name="Heading 2 3" xfId="5575"/>
    <cellStyle name="Heading 2 3 2" xfId="5576"/>
    <cellStyle name="Heading 2 3 3" xfId="5577"/>
    <cellStyle name="Heading 2 4" xfId="6360"/>
    <cellStyle name="Heading 3" xfId="9203" builtinId="18" customBuiltin="1"/>
    <cellStyle name="Heading 3 2" xfId="5578"/>
    <cellStyle name="Heading 3 2 2" xfId="9365"/>
    <cellStyle name="Heading 3 3" xfId="5579"/>
    <cellStyle name="Heading 3 3 2" xfId="5580"/>
    <cellStyle name="Heading 3 3 3" xfId="5581"/>
    <cellStyle name="Heading 3 4" xfId="6361"/>
    <cellStyle name="Heading 4" xfId="9204" builtinId="19" customBuiltin="1"/>
    <cellStyle name="Heading 4 2" xfId="5582"/>
    <cellStyle name="Heading 4 2 2" xfId="9366"/>
    <cellStyle name="Heading 4 3" xfId="5583"/>
    <cellStyle name="Heading 4 3 2" xfId="5584"/>
    <cellStyle name="Heading 4 3 3" xfId="5585"/>
    <cellStyle name="Heading 4 4" xfId="6362"/>
    <cellStyle name="Hyperlink" xfId="33" builtinId="8"/>
    <cellStyle name="Hyperlink 2" xfId="2528"/>
    <cellStyle name="Hyperlink 2 2" xfId="5445"/>
    <cellStyle name="Hyperlink 2 2 2" xfId="5587"/>
    <cellStyle name="Hyperlink 2 3" xfId="5427"/>
    <cellStyle name="Hyperlink 2 4" xfId="5586"/>
    <cellStyle name="Hyperlink 2 5" xfId="6409"/>
    <cellStyle name="Hyperlink 2 6" xfId="9293"/>
    <cellStyle name="Hyperlink 3" xfId="5425"/>
    <cellStyle name="Hyperlink 3 2" xfId="5441"/>
    <cellStyle name="Hyperlink 4" xfId="9400"/>
    <cellStyle name="Hyperlink 5" xfId="9324"/>
    <cellStyle name="Import" xfId="9319"/>
    <cellStyle name="In Development" xfId="9262"/>
    <cellStyle name="Input 2" xfId="5588"/>
    <cellStyle name="Input 2 2" xfId="19989"/>
    <cellStyle name="Input 2 3" xfId="9367"/>
    <cellStyle name="Input 3" xfId="5589"/>
    <cellStyle name="Input 3 2" xfId="5590"/>
    <cellStyle name="Input 3 3" xfId="5591"/>
    <cellStyle name="Input 4" xfId="6365"/>
    <cellStyle name="Input 5" xfId="9209"/>
    <cellStyle name="Level 1 Heading" xfId="9328"/>
    <cellStyle name="Level 2 Heading" xfId="9329"/>
    <cellStyle name="Level 3 Heading" xfId="9330"/>
    <cellStyle name="Linked Cell 2" xfId="5592"/>
    <cellStyle name="Linked Cell 2 2" xfId="9368"/>
    <cellStyle name="Linked Cell 3" xfId="5593"/>
    <cellStyle name="Linked Cell 3 2" xfId="5594"/>
    <cellStyle name="Linked Cell 3 3" xfId="5595"/>
    <cellStyle name="Linked Cell 4" xfId="6368"/>
    <cellStyle name="Linked Cell 5" xfId="9212"/>
    <cellStyle name="Neutral 2" xfId="5596"/>
    <cellStyle name="Neutral 2 2" xfId="6399"/>
    <cellStyle name="Neutral 2 3" xfId="9369"/>
    <cellStyle name="Neutral 3" xfId="5597"/>
    <cellStyle name="Neutral 3 2" xfId="5598"/>
    <cellStyle name="Neutral 3 3" xfId="5599"/>
    <cellStyle name="Neutral 4" xfId="9208"/>
    <cellStyle name="NJS" xfId="2529"/>
    <cellStyle name="No Error" xfId="9263"/>
    <cellStyle name="Normal" xfId="0" builtinId="0" customBuiltin="1"/>
    <cellStyle name="Normal 10" xfId="2573"/>
    <cellStyle name="Normal 10 2" xfId="9"/>
    <cellStyle name="Normal 10 2 2" xfId="5601"/>
    <cellStyle name="Normal 10 2 2 2" xfId="5602"/>
    <cellStyle name="Normal 10 2 3" xfId="5603"/>
    <cellStyle name="Normal 10 2 4" xfId="5604"/>
    <cellStyle name="Normal 10 2 5" xfId="5600"/>
    <cellStyle name="Normal 10 3" xfId="5414"/>
    <cellStyle name="Normal 10 3 2" xfId="5606"/>
    <cellStyle name="Normal 10 3 3" xfId="5605"/>
    <cellStyle name="Normal 10 3 4" xfId="14542"/>
    <cellStyle name="Normal 10 4" xfId="5607"/>
    <cellStyle name="Normal 10 4 2" xfId="5608"/>
    <cellStyle name="Normal 10 5" xfId="5398"/>
    <cellStyle name="Normal 10 6" xfId="5464"/>
    <cellStyle name="Normal 109" xfId="6572"/>
    <cellStyle name="Normal 11" xfId="2624"/>
    <cellStyle name="Normal 11 2" xfId="5405"/>
    <cellStyle name="Normal 11 2 2" xfId="5611"/>
    <cellStyle name="Normal 11 2 2 2" xfId="5612"/>
    <cellStyle name="Normal 11 2 3" xfId="5613"/>
    <cellStyle name="Normal 11 2 4" xfId="5614"/>
    <cellStyle name="Normal 11 2 5" xfId="5610"/>
    <cellStyle name="Normal 11 2 6" xfId="14593"/>
    <cellStyle name="Normal 11 3" xfId="5615"/>
    <cellStyle name="Normal 11 3 2" xfId="5616"/>
    <cellStyle name="Normal 11 3 3" xfId="5617"/>
    <cellStyle name="Normal 11 4" xfId="5618"/>
    <cellStyle name="Normal 11 4 2" xfId="5619"/>
    <cellStyle name="Normal 11 5" xfId="5620"/>
    <cellStyle name="Normal 11 6" xfId="5609"/>
    <cellStyle name="Normal 12" xfId="30"/>
    <cellStyle name="Normal 12 2" xfId="5622"/>
    <cellStyle name="Normal 12 2 2" xfId="12053"/>
    <cellStyle name="Normal 12 3" xfId="5623"/>
    <cellStyle name="Normal 12 4" xfId="5621"/>
    <cellStyle name="Normal 12 5" xfId="6354"/>
    <cellStyle name="Normal 13" xfId="2561"/>
    <cellStyle name="Normal 13 2" xfId="5404"/>
    <cellStyle name="Normal 13 2 2" xfId="14532"/>
    <cellStyle name="Normal 14" xfId="2625"/>
    <cellStyle name="Normal 14 2" xfId="5459"/>
    <cellStyle name="Normal 14 2 2" xfId="14594"/>
    <cellStyle name="Normal 15" xfId="2622"/>
    <cellStyle name="Normal 15 2" xfId="5624"/>
    <cellStyle name="Normal 15 2 2" xfId="14591"/>
    <cellStyle name="Normal 16" xfId="2623"/>
    <cellStyle name="Normal 16 2" xfId="5465"/>
    <cellStyle name="Normal 16 2 2" xfId="14592"/>
    <cellStyle name="Normal 17" xfId="2564"/>
    <cellStyle name="Normal 17 2" xfId="5410"/>
    <cellStyle name="Normal 17 2 2" xfId="14534"/>
    <cellStyle name="Normal 18" xfId="2626"/>
    <cellStyle name="Normal 18 2" xfId="14595"/>
    <cellStyle name="Normal 19" xfId="159"/>
    <cellStyle name="Normal 19 2" xfId="5490"/>
    <cellStyle name="Normal 19 2 2" xfId="12166"/>
    <cellStyle name="Normal 2" xfId="4"/>
    <cellStyle name="Normal 2 10" xfId="5625"/>
    <cellStyle name="Normal 2 10 10" xfId="6571"/>
    <cellStyle name="Normal 2 10 2" xfId="5626"/>
    <cellStyle name="Normal 2 10 2 2" xfId="5627"/>
    <cellStyle name="Normal 2 10 2 2 2" xfId="5628"/>
    <cellStyle name="Normal 2 10 2 3" xfId="5629"/>
    <cellStyle name="Normal 2 10 2 4" xfId="5630"/>
    <cellStyle name="Normal 2 10 3" xfId="5631"/>
    <cellStyle name="Normal 2 10 3 2" xfId="5632"/>
    <cellStyle name="Normal 2 10 4" xfId="5633"/>
    <cellStyle name="Normal 2 10 5" xfId="5634"/>
    <cellStyle name="Normal 2 11" xfId="5635"/>
    <cellStyle name="Normal 2 11 2" xfId="5636"/>
    <cellStyle name="Normal 2 12" xfId="6353"/>
    <cellStyle name="Normal 2 13" xfId="6433"/>
    <cellStyle name="Normal 2 14" xfId="9264"/>
    <cellStyle name="Normal 2 2" xfId="5"/>
    <cellStyle name="Normal 2 2 2" xfId="5637"/>
    <cellStyle name="Normal 2 2 3" xfId="5486"/>
    <cellStyle name="Normal 2 2 3 2" xfId="14716"/>
    <cellStyle name="Normal 2 2 4" xfId="5412"/>
    <cellStyle name="Normal 2 2 5" xfId="9265"/>
    <cellStyle name="Normal 2 2_Raw Water" xfId="5638"/>
    <cellStyle name="Normal 2 3" xfId="10"/>
    <cellStyle name="Normal 2 3 10" xfId="5640"/>
    <cellStyle name="Normal 2 3 11" xfId="5641"/>
    <cellStyle name="Normal 2 3 12" xfId="5639"/>
    <cellStyle name="Normal 2 3 2" xfId="35"/>
    <cellStyle name="Normal 2 3 2 2" xfId="5643"/>
    <cellStyle name="Normal 2 3 2 2 2" xfId="5390"/>
    <cellStyle name="Normal 2 3 2 2 2 2" xfId="5644"/>
    <cellStyle name="Normal 2 3 2 2 2 2 2" xfId="5645"/>
    <cellStyle name="Normal 2 3 2 2 2 3" xfId="5646"/>
    <cellStyle name="Normal 2 3 2 2 2 4" xfId="5647"/>
    <cellStyle name="Normal 2 3 2 2 3" xfId="5648"/>
    <cellStyle name="Normal 2 3 2 2 3 2" xfId="5649"/>
    <cellStyle name="Normal 2 3 2 2 4" xfId="5650"/>
    <cellStyle name="Normal 2 3 2 2 5" xfId="5651"/>
    <cellStyle name="Normal 2 3 2 3" xfId="5652"/>
    <cellStyle name="Normal 2 3 2 3 2" xfId="5653"/>
    <cellStyle name="Normal 2 3 2 3 2 2" xfId="5654"/>
    <cellStyle name="Normal 2 3 2 3 3" xfId="5655"/>
    <cellStyle name="Normal 2 3 2 3 4" xfId="5656"/>
    <cellStyle name="Normal 2 3 2 4" xfId="5657"/>
    <cellStyle name="Normal 2 3 2 4 2" xfId="5658"/>
    <cellStyle name="Normal 2 3 2 5" xfId="5659"/>
    <cellStyle name="Normal 2 3 2 6" xfId="5660"/>
    <cellStyle name="Normal 2 3 2 7" xfId="5642"/>
    <cellStyle name="Normal 2 3 2 8" xfId="9200"/>
    <cellStyle name="Normal 2 3 3" xfId="5661"/>
    <cellStyle name="Normal 2 3 3 2" xfId="5662"/>
    <cellStyle name="Normal 2 3 3 2 2" xfId="5663"/>
    <cellStyle name="Normal 2 3 3 2 2 2" xfId="5664"/>
    <cellStyle name="Normal 2 3 3 2 2 2 2" xfId="5665"/>
    <cellStyle name="Normal 2 3 3 2 2 3" xfId="5666"/>
    <cellStyle name="Normal 2 3 3 2 2 4" xfId="5667"/>
    <cellStyle name="Normal 2 3 3 2 3" xfId="5668"/>
    <cellStyle name="Normal 2 3 3 2 3 2" xfId="5669"/>
    <cellStyle name="Normal 2 3 3 2 4" xfId="5670"/>
    <cellStyle name="Normal 2 3 3 2 5" xfId="5671"/>
    <cellStyle name="Normal 2 3 3 3" xfId="5672"/>
    <cellStyle name="Normal 2 3 3 3 2" xfId="5673"/>
    <cellStyle name="Normal 2 3 3 3 2 2" xfId="5674"/>
    <cellStyle name="Normal 2 3 3 3 3" xfId="5675"/>
    <cellStyle name="Normal 2 3 3 3 4" xfId="5676"/>
    <cellStyle name="Normal 2 3 3 4" xfId="5677"/>
    <cellStyle name="Normal 2 3 3 4 2" xfId="5678"/>
    <cellStyle name="Normal 2 3 3 5" xfId="5679"/>
    <cellStyle name="Normal 2 3 3 6" xfId="5680"/>
    <cellStyle name="Normal 2 3 3 7" xfId="12045"/>
    <cellStyle name="Normal 2 3 4" xfId="5681"/>
    <cellStyle name="Normal 2 3 4 2" xfId="5682"/>
    <cellStyle name="Normal 2 3 4 2 2" xfId="5683"/>
    <cellStyle name="Normal 2 3 4 2 2 2" xfId="5684"/>
    <cellStyle name="Normal 2 3 4 2 3" xfId="5685"/>
    <cellStyle name="Normal 2 3 4 2 4" xfId="5686"/>
    <cellStyle name="Normal 2 3 4 3" xfId="5687"/>
    <cellStyle name="Normal 2 3 4 3 2" xfId="5688"/>
    <cellStyle name="Normal 2 3 4 4" xfId="5689"/>
    <cellStyle name="Normal 2 3 4 5" xfId="5690"/>
    <cellStyle name="Normal 2 3 4 6" xfId="9392"/>
    <cellStyle name="Normal 2 3 5" xfId="5691"/>
    <cellStyle name="Normal 2 3 5 2" xfId="5692"/>
    <cellStyle name="Normal 2 3 5 2 2" xfId="5693"/>
    <cellStyle name="Normal 2 3 5 2 2 2" xfId="5694"/>
    <cellStyle name="Normal 2 3 5 2 3" xfId="5695"/>
    <cellStyle name="Normal 2 3 5 2 4" xfId="5696"/>
    <cellStyle name="Normal 2 3 5 3" xfId="5697"/>
    <cellStyle name="Normal 2 3 5 3 2" xfId="5698"/>
    <cellStyle name="Normal 2 3 5 4" xfId="5699"/>
    <cellStyle name="Normal 2 3 5 5" xfId="5700"/>
    <cellStyle name="Normal 2 3 6" xfId="5701"/>
    <cellStyle name="Normal 2 3 6 2" xfId="5702"/>
    <cellStyle name="Normal 2 3 6 2 2" xfId="5703"/>
    <cellStyle name="Normal 2 3 6 2 2 2" xfId="5704"/>
    <cellStyle name="Normal 2 3 6 2 3" xfId="5705"/>
    <cellStyle name="Normal 2 3 6 2 4" xfId="5706"/>
    <cellStyle name="Normal 2 3 6 3" xfId="5707"/>
    <cellStyle name="Normal 2 3 6 3 2" xfId="5708"/>
    <cellStyle name="Normal 2 3 6 4" xfId="5709"/>
    <cellStyle name="Normal 2 3 6 5" xfId="5710"/>
    <cellStyle name="Normal 2 3 7" xfId="5711"/>
    <cellStyle name="Normal 2 3 7 2" xfId="5712"/>
    <cellStyle name="Normal 2 3 7 2 2" xfId="5713"/>
    <cellStyle name="Normal 2 3 7 2 2 2" xfId="5714"/>
    <cellStyle name="Normal 2 3 7 2 3" xfId="5715"/>
    <cellStyle name="Normal 2 3 7 2 4" xfId="5716"/>
    <cellStyle name="Normal 2 3 7 3" xfId="5717"/>
    <cellStyle name="Normal 2 3 7 3 2" xfId="5718"/>
    <cellStyle name="Normal 2 3 7 4" xfId="5719"/>
    <cellStyle name="Normal 2 3 7 5" xfId="5720"/>
    <cellStyle name="Normal 2 3 8" xfId="5721"/>
    <cellStyle name="Normal 2 3 8 2" xfId="5722"/>
    <cellStyle name="Normal 2 3 9" xfId="5723"/>
    <cellStyle name="Normal 2 4" xfId="76"/>
    <cellStyle name="Normal 2 4 10" xfId="6351"/>
    <cellStyle name="Normal 2 4 11" xfId="5724"/>
    <cellStyle name="Normal 2 4 2" xfId="5725"/>
    <cellStyle name="Normal 2 4 2 2" xfId="5726"/>
    <cellStyle name="Normal 2 4 2 2 2" xfId="5727"/>
    <cellStyle name="Normal 2 4 2 2 2 2" xfId="5728"/>
    <cellStyle name="Normal 2 4 2 2 2 2 2" xfId="5729"/>
    <cellStyle name="Normal 2 4 2 2 2 3" xfId="5730"/>
    <cellStyle name="Normal 2 4 2 2 2 4" xfId="5731"/>
    <cellStyle name="Normal 2 4 2 2 3" xfId="5732"/>
    <cellStyle name="Normal 2 4 2 2 3 2" xfId="5733"/>
    <cellStyle name="Normal 2 4 2 2 4" xfId="5734"/>
    <cellStyle name="Normal 2 4 2 2 5" xfId="5735"/>
    <cellStyle name="Normal 2 4 2 3" xfId="5736"/>
    <cellStyle name="Normal 2 4 2 3 2" xfId="5737"/>
    <cellStyle name="Normal 2 4 2 3 2 2" xfId="5738"/>
    <cellStyle name="Normal 2 4 2 3 3" xfId="5739"/>
    <cellStyle name="Normal 2 4 2 3 4" xfId="5740"/>
    <cellStyle name="Normal 2 4 2 4" xfId="5741"/>
    <cellStyle name="Normal 2 4 2 4 2" xfId="5742"/>
    <cellStyle name="Normal 2 4 2 5" xfId="5743"/>
    <cellStyle name="Normal 2 4 2 6" xfId="5744"/>
    <cellStyle name="Normal 2 4 2 7" xfId="12083"/>
    <cellStyle name="Normal 2 4 3" xfId="5745"/>
    <cellStyle name="Normal 2 4 3 2" xfId="5746"/>
    <cellStyle name="Normal 2 4 3 2 2" xfId="5747"/>
    <cellStyle name="Normal 2 4 3 2 2 2" xfId="5748"/>
    <cellStyle name="Normal 2 4 3 2 3" xfId="5749"/>
    <cellStyle name="Normal 2 4 3 2 4" xfId="5750"/>
    <cellStyle name="Normal 2 4 3 3" xfId="5751"/>
    <cellStyle name="Normal 2 4 3 3 2" xfId="5752"/>
    <cellStyle name="Normal 2 4 3 4" xfId="5753"/>
    <cellStyle name="Normal 2 4 3 5" xfId="5754"/>
    <cellStyle name="Normal 2 4 3 6" xfId="14757"/>
    <cellStyle name="Normal 2 4 4" xfId="5755"/>
    <cellStyle name="Normal 2 4 4 2" xfId="5756"/>
    <cellStyle name="Normal 2 4 4 2 2" xfId="5757"/>
    <cellStyle name="Normal 2 4 4 2 2 2" xfId="5758"/>
    <cellStyle name="Normal 2 4 4 2 3" xfId="5759"/>
    <cellStyle name="Normal 2 4 4 2 4" xfId="5760"/>
    <cellStyle name="Normal 2 4 4 3" xfId="5761"/>
    <cellStyle name="Normal 2 4 4 3 2" xfId="5762"/>
    <cellStyle name="Normal 2 4 4 4" xfId="5763"/>
    <cellStyle name="Normal 2 4 4 5" xfId="5764"/>
    <cellStyle name="Normal 2 4 5" xfId="5765"/>
    <cellStyle name="Normal 2 4 5 2" xfId="5766"/>
    <cellStyle name="Normal 2 4 5 2 2" xfId="5767"/>
    <cellStyle name="Normal 2 4 5 2 2 2" xfId="5768"/>
    <cellStyle name="Normal 2 4 5 2 3" xfId="5769"/>
    <cellStyle name="Normal 2 4 5 2 4" xfId="5770"/>
    <cellStyle name="Normal 2 4 5 3" xfId="5771"/>
    <cellStyle name="Normal 2 4 5 3 2" xfId="5772"/>
    <cellStyle name="Normal 2 4 5 4" xfId="5773"/>
    <cellStyle name="Normal 2 4 5 5" xfId="5774"/>
    <cellStyle name="Normal 2 4 6" xfId="5775"/>
    <cellStyle name="Normal 2 4 6 2" xfId="5776"/>
    <cellStyle name="Normal 2 4 6 2 2" xfId="5777"/>
    <cellStyle name="Normal 2 4 6 3" xfId="5778"/>
    <cellStyle name="Normal 2 4 6 4" xfId="5779"/>
    <cellStyle name="Normal 2 4 7" xfId="5780"/>
    <cellStyle name="Normal 2 4 7 2" xfId="5781"/>
    <cellStyle name="Normal 2 4 8" xfId="5782"/>
    <cellStyle name="Normal 2 4 9" xfId="5783"/>
    <cellStyle name="Normal 2 5" xfId="5417"/>
    <cellStyle name="Normal 2 5 2" xfId="5785"/>
    <cellStyle name="Normal 2 5 2 2" xfId="5786"/>
    <cellStyle name="Normal 2 5 2 2 2" xfId="5787"/>
    <cellStyle name="Normal 2 5 2 2 2 2" xfId="5788"/>
    <cellStyle name="Normal 2 5 2 2 3" xfId="5789"/>
    <cellStyle name="Normal 2 5 2 2 4" xfId="5790"/>
    <cellStyle name="Normal 2 5 2 3" xfId="5791"/>
    <cellStyle name="Normal 2 5 2 3 2" xfId="5792"/>
    <cellStyle name="Normal 2 5 2 4" xfId="5793"/>
    <cellStyle name="Normal 2 5 2 5" xfId="5794"/>
    <cellStyle name="Normal 2 5 3" xfId="5795"/>
    <cellStyle name="Normal 2 5 3 2" xfId="5796"/>
    <cellStyle name="Normal 2 5 3 2 2" xfId="5797"/>
    <cellStyle name="Normal 2 5 3 3" xfId="5798"/>
    <cellStyle name="Normal 2 5 3 4" xfId="5799"/>
    <cellStyle name="Normal 2 5 4" xfId="5800"/>
    <cellStyle name="Normal 2 5 4 2" xfId="5801"/>
    <cellStyle name="Normal 2 5 5" xfId="5802"/>
    <cellStyle name="Normal 2 5 6" xfId="5803"/>
    <cellStyle name="Normal 2 5 7" xfId="5784"/>
    <cellStyle name="Normal 2 5 8" xfId="6419"/>
    <cellStyle name="Normal 2 5 9" xfId="14720"/>
    <cellStyle name="Normal 2 6" xfId="5804"/>
    <cellStyle name="Normal 2 6 2" xfId="5805"/>
    <cellStyle name="Normal 2 6 2 2" xfId="5806"/>
    <cellStyle name="Normal 2 6 2 2 2" xfId="5807"/>
    <cellStyle name="Normal 2 6 2 2 2 2" xfId="5808"/>
    <cellStyle name="Normal 2 6 2 2 3" xfId="5809"/>
    <cellStyle name="Normal 2 6 2 2 4" xfId="5810"/>
    <cellStyle name="Normal 2 6 2 3" xfId="5811"/>
    <cellStyle name="Normal 2 6 2 3 2" xfId="5812"/>
    <cellStyle name="Normal 2 6 2 4" xfId="5813"/>
    <cellStyle name="Normal 2 6 2 5" xfId="5814"/>
    <cellStyle name="Normal 2 6 2 6" xfId="14710"/>
    <cellStyle name="Normal 2 6 3" xfId="5815"/>
    <cellStyle name="Normal 2 6 3 2" xfId="5816"/>
    <cellStyle name="Normal 2 6 3 2 2" xfId="5817"/>
    <cellStyle name="Normal 2 6 3 3" xfId="5818"/>
    <cellStyle name="Normal 2 6 3 4" xfId="5819"/>
    <cellStyle name="Normal 2 6 4" xfId="5820"/>
    <cellStyle name="Normal 2 6 4 2" xfId="5821"/>
    <cellStyle name="Normal 2 6 5" xfId="5822"/>
    <cellStyle name="Normal 2 6 6" xfId="5823"/>
    <cellStyle name="Normal 2 6 7" xfId="9300"/>
    <cellStyle name="Normal 2 7" xfId="5824"/>
    <cellStyle name="Normal 2 7 2" xfId="5825"/>
    <cellStyle name="Normal 2 7 2 2" xfId="5826"/>
    <cellStyle name="Normal 2 7 2 2 2" xfId="5827"/>
    <cellStyle name="Normal 2 7 2 3" xfId="5828"/>
    <cellStyle name="Normal 2 7 2 4" xfId="5829"/>
    <cellStyle name="Normal 2 7 3" xfId="5830"/>
    <cellStyle name="Normal 2 7 3 2" xfId="5831"/>
    <cellStyle name="Normal 2 7 4" xfId="5832"/>
    <cellStyle name="Normal 2 7 5" xfId="5833"/>
    <cellStyle name="Normal 2 7 6" xfId="9376"/>
    <cellStyle name="Normal 2 8" xfId="5834"/>
    <cellStyle name="Normal 2 8 2" xfId="5835"/>
    <cellStyle name="Normal 2 8 2 2" xfId="5836"/>
    <cellStyle name="Normal 2 8 2 2 2" xfId="5837"/>
    <cellStyle name="Normal 2 8 2 3" xfId="5838"/>
    <cellStyle name="Normal 2 8 2 4" xfId="5839"/>
    <cellStyle name="Normal 2 8 3" xfId="5840"/>
    <cellStyle name="Normal 2 8 3 2" xfId="5841"/>
    <cellStyle name="Normal 2 8 4" xfId="5842"/>
    <cellStyle name="Normal 2 8 5" xfId="5843"/>
    <cellStyle name="Normal 2 9" xfId="5844"/>
    <cellStyle name="Normal 2 9 2" xfId="5845"/>
    <cellStyle name="Normal 2 9 2 2" xfId="5846"/>
    <cellStyle name="Normal 2 9 2 2 2" xfId="5847"/>
    <cellStyle name="Normal 2 9 2 3" xfId="5848"/>
    <cellStyle name="Normal 2 9 2 4" xfId="5849"/>
    <cellStyle name="Normal 2 9 3" xfId="5850"/>
    <cellStyle name="Normal 2 9 3 2" xfId="5851"/>
    <cellStyle name="Normal 2 9 4" xfId="5852"/>
    <cellStyle name="Normal 2 9 5" xfId="5853"/>
    <cellStyle name="Normal 20" xfId="6391"/>
    <cellStyle name="Normal 20 2" xfId="6417"/>
    <cellStyle name="Normal 20 2 2" xfId="12038"/>
    <cellStyle name="Normal 20 3" xfId="6426"/>
    <cellStyle name="Normal 20 4" xfId="6430"/>
    <cellStyle name="Normal 20 5" xfId="9385"/>
    <cellStyle name="Normal 21" xfId="6408"/>
    <cellStyle name="Normal 21 2" xfId="9303"/>
    <cellStyle name="Normal 22" xfId="6432"/>
    <cellStyle name="Normal 22 2" xfId="12032"/>
    <cellStyle name="Normal 23" xfId="6462"/>
    <cellStyle name="Normal 23 2" xfId="14704"/>
    <cellStyle name="Normal 24" xfId="20"/>
    <cellStyle name="Normal 24 10" xfId="6460"/>
    <cellStyle name="Normal 24 11" xfId="6568"/>
    <cellStyle name="Normal 24 2" xfId="5415"/>
    <cellStyle name="Normal 24 3" xfId="5411"/>
    <cellStyle name="Normal 24 4" xfId="5473"/>
    <cellStyle name="Normal 24 5" xfId="5373"/>
    <cellStyle name="Normal 24 6" xfId="6406"/>
    <cellStyle name="Normal 24 7" xfId="6415"/>
    <cellStyle name="Normal 24 8" xfId="6424"/>
    <cellStyle name="Normal 24 9" xfId="6428"/>
    <cellStyle name="Normal 25" xfId="6541"/>
    <cellStyle name="Normal 25 2" xfId="9301"/>
    <cellStyle name="Normal 26" xfId="19990"/>
    <cellStyle name="Normal 263" xfId="6348"/>
    <cellStyle name="Normal 27" xfId="9205"/>
    <cellStyle name="Normal 28" xfId="9408"/>
    <cellStyle name="Normal 3" xfId="2"/>
    <cellStyle name="Normal 3 10" xfId="5380"/>
    <cellStyle name="Normal 3 11" xfId="5365"/>
    <cellStyle name="Normal 3 12" xfId="9266"/>
    <cellStyle name="Normal 3 2" xfId="3"/>
    <cellStyle name="Normal 3 2 10" xfId="9294"/>
    <cellStyle name="Normal 3 2 2" xfId="15"/>
    <cellStyle name="Normal 3 2 2 2" xfId="5363"/>
    <cellStyle name="Normal 3 2 2 2 2" xfId="12048"/>
    <cellStyle name="Normal 3 2 2 3" xfId="5857"/>
    <cellStyle name="Normal 3 2 2 3 2" xfId="5858"/>
    <cellStyle name="Normal 3 2 2 3 2 2" xfId="5859"/>
    <cellStyle name="Normal 3 2 2 3 2 2 2" xfId="5860"/>
    <cellStyle name="Normal 3 2 2 3 2 3" xfId="5861"/>
    <cellStyle name="Normal 3 2 2 3 2 4" xfId="5862"/>
    <cellStyle name="Normal 3 2 2 3 3" xfId="5863"/>
    <cellStyle name="Normal 3 2 2 3 3 2" xfId="5864"/>
    <cellStyle name="Normal 3 2 2 3 4" xfId="5865"/>
    <cellStyle name="Normal 3 2 2 3 5" xfId="5866"/>
    <cellStyle name="Normal 3 2 2 4" xfId="5867"/>
    <cellStyle name="Normal 3 2 2 5" xfId="5868"/>
    <cellStyle name="Normal 3 2 2 5 2" xfId="5869"/>
    <cellStyle name="Normal 3 2 2 5 2 2" xfId="5870"/>
    <cellStyle name="Normal 3 2 2 5 3" xfId="5871"/>
    <cellStyle name="Normal 3 2 2 5 4" xfId="5872"/>
    <cellStyle name="Normal 3 2 2 6" xfId="5873"/>
    <cellStyle name="Normal 3 2 2 7" xfId="5856"/>
    <cellStyle name="Normal 3 2 3" xfId="2530"/>
    <cellStyle name="Normal 3 2 3 2" xfId="5875"/>
    <cellStyle name="Normal 3 2 3 2 2" xfId="5876"/>
    <cellStyle name="Normal 3 2 3 2 2 2" xfId="5877"/>
    <cellStyle name="Normal 3 2 3 2 3" xfId="5878"/>
    <cellStyle name="Normal 3 2 3 2 4" xfId="5879"/>
    <cellStyle name="Normal 3 2 3 3" xfId="5880"/>
    <cellStyle name="Normal 3 2 3 3 2" xfId="5881"/>
    <cellStyle name="Normal 3 2 3 4" xfId="5882"/>
    <cellStyle name="Normal 3 2 3 5" xfId="5883"/>
    <cellStyle name="Normal 3 2 3 6" xfId="5874"/>
    <cellStyle name="Normal 3 2 3 7" xfId="5396"/>
    <cellStyle name="Normal 3 2 4" xfId="5884"/>
    <cellStyle name="Normal 3 2 4 2" xfId="5885"/>
    <cellStyle name="Normal 3 2 4 2 2" xfId="5886"/>
    <cellStyle name="Normal 3 2 4 3" xfId="5887"/>
    <cellStyle name="Normal 3 2 4 4" xfId="5888"/>
    <cellStyle name="Normal 3 2 4 5" xfId="12042"/>
    <cellStyle name="Normal 3 2 5" xfId="5889"/>
    <cellStyle name="Normal 3 2 5 2" xfId="5890"/>
    <cellStyle name="Normal 3 2 5 2 2" xfId="5891"/>
    <cellStyle name="Normal 3 2 5 3" xfId="5892"/>
    <cellStyle name="Normal 3 2 5 4" xfId="5893"/>
    <cellStyle name="Normal 3 2 5 5" xfId="9389"/>
    <cellStyle name="Normal 3 2 6" xfId="5894"/>
    <cellStyle name="Normal 3 2 7" xfId="5895"/>
    <cellStyle name="Normal 3 2 8" xfId="5855"/>
    <cellStyle name="Normal 3 2 9" xfId="5476"/>
    <cellStyle name="Normal 3 3" xfId="29"/>
    <cellStyle name="Normal 3 3 2" xfId="17"/>
    <cellStyle name="Normal 3 3 2 2" xfId="5429"/>
    <cellStyle name="Normal 3 3 2 2 2" xfId="5434"/>
    <cellStyle name="Normal 3 3 2 2 3" xfId="5898"/>
    <cellStyle name="Normal 3 3 2 3" xfId="5433"/>
    <cellStyle name="Normal 3 3 2 3 2" xfId="5897"/>
    <cellStyle name="Normal 3 3 3" xfId="5432"/>
    <cellStyle name="Normal 3 3 3 2" xfId="5899"/>
    <cellStyle name="Normal 3 3 4" xfId="5900"/>
    <cellStyle name="Normal 3 3 5" xfId="5901"/>
    <cellStyle name="Normal 3 3 6" xfId="5896"/>
    <cellStyle name="Normal 3 4" xfId="12"/>
    <cellStyle name="Normal 3 4 2" xfId="5903"/>
    <cellStyle name="Normal 3 4 2 2" xfId="5904"/>
    <cellStyle name="Normal 3 4 2 2 2" xfId="5905"/>
    <cellStyle name="Normal 3 4 2 3" xfId="5906"/>
    <cellStyle name="Normal 3 4 2 4" xfId="5907"/>
    <cellStyle name="Normal 3 4 2 5" xfId="12046"/>
    <cellStyle name="Normal 3 4 3" xfId="5908"/>
    <cellStyle name="Normal 3 4 3 2" xfId="5909"/>
    <cellStyle name="Normal 3 4 4" xfId="5910"/>
    <cellStyle name="Normal 3 4 4 2" xfId="5911"/>
    <cellStyle name="Normal 3 4 4 3" xfId="5912"/>
    <cellStyle name="Normal 3 4 5" xfId="5913"/>
    <cellStyle name="Normal 3 4 6" xfId="5902"/>
    <cellStyle name="Normal 3 5" xfId="2735"/>
    <cellStyle name="Normal 3 5 10" xfId="9388"/>
    <cellStyle name="Normal 3 5 2" xfId="5915"/>
    <cellStyle name="Normal 3 5 2 2" xfId="5916"/>
    <cellStyle name="Normal 3 5 2 2 2" xfId="5917"/>
    <cellStyle name="Normal 3 5 2 3" xfId="5918"/>
    <cellStyle name="Normal 3 5 2 4" xfId="5919"/>
    <cellStyle name="Normal 3 5 2 5" xfId="12041"/>
    <cellStyle name="Normal 3 5 3" xfId="5920"/>
    <cellStyle name="Normal 3 5 3 2" xfId="5921"/>
    <cellStyle name="Normal 3 5 4" xfId="5922"/>
    <cellStyle name="Normal 3 5 5" xfId="5923"/>
    <cellStyle name="Normal 3 5 6" xfId="5914"/>
    <cellStyle name="Normal 3 5 7" xfId="6420"/>
    <cellStyle name="Normal 3 5 8" xfId="6570"/>
    <cellStyle name="Normal 3 5 9" xfId="5382"/>
    <cellStyle name="Normal 3 6" xfId="5924"/>
    <cellStyle name="Normal 3 6 2" xfId="5925"/>
    <cellStyle name="Normal 3 6 3" xfId="14722"/>
    <cellStyle name="Normal 3 7" xfId="8"/>
    <cellStyle name="Normal 3 7 2" xfId="2532"/>
    <cellStyle name="Normal 3 7 2 2" xfId="5926"/>
    <cellStyle name="Normal 3 7 3" xfId="2533"/>
    <cellStyle name="Normal 3 7 4" xfId="2531"/>
    <cellStyle name="Normal 3 8" xfId="5927"/>
    <cellStyle name="Normal 3 8 2" xfId="14714"/>
    <cellStyle name="Normal 3 9" xfId="5854"/>
    <cellStyle name="Normal 4" xfId="16"/>
    <cellStyle name="Normal 4 2" xfId="13"/>
    <cellStyle name="Normal 4 2 2" xfId="11"/>
    <cellStyle name="Normal 4 2 3" xfId="2562"/>
    <cellStyle name="Normal 4 2 3 2" xfId="5930"/>
    <cellStyle name="Normal 4 2 3 2 2" xfId="14533"/>
    <cellStyle name="Normal 4 2 4" xfId="5929"/>
    <cellStyle name="Normal 4 2 4 2" xfId="12047"/>
    <cellStyle name="Normal 4 2 4 3" xfId="9393"/>
    <cellStyle name="Normal 4 2 5" xfId="9380"/>
    <cellStyle name="Normal 4 3" xfId="2565"/>
    <cellStyle name="Normal 4 3 2" xfId="5932"/>
    <cellStyle name="Normal 4 3 2 2" xfId="14535"/>
    <cellStyle name="Normal 4 3 3" xfId="5931"/>
    <cellStyle name="Normal 4 4" xfId="5933"/>
    <cellStyle name="Normal 4 4 2" xfId="6421"/>
    <cellStyle name="Normal 4 4 2 2" xfId="12049"/>
    <cellStyle name="Normal 4 4 3" xfId="9395"/>
    <cellStyle name="Normal 4 5" xfId="5928"/>
    <cellStyle name="Normal 4 5 2" xfId="14724"/>
    <cellStyle name="Normal 4 6" xfId="5394"/>
    <cellStyle name="Normal 4 6 2" xfId="9378"/>
    <cellStyle name="Normal 4 7" xfId="6355"/>
    <cellStyle name="Normal 5" xfId="25"/>
    <cellStyle name="Normal 5 10" xfId="5377"/>
    <cellStyle name="Normal 5 11" xfId="5436"/>
    <cellStyle name="Normal 5 12" xfId="6358"/>
    <cellStyle name="Normal 5 2" xfId="2535"/>
    <cellStyle name="Normal 5 2 2" xfId="5936"/>
    <cellStyle name="Normal 5 2 2 2" xfId="11867"/>
    <cellStyle name="Normal 5 2 3" xfId="5937"/>
    <cellStyle name="Normal 5 2 3 2" xfId="5938"/>
    <cellStyle name="Normal 5 2 3 2 2" xfId="5939"/>
    <cellStyle name="Normal 5 2 3 3" xfId="5940"/>
    <cellStyle name="Normal 5 2 3 4" xfId="5941"/>
    <cellStyle name="Normal 5 2 4" xfId="5942"/>
    <cellStyle name="Normal 5 2 4 2" xfId="5943"/>
    <cellStyle name="Normal 5 2 4 3" xfId="5944"/>
    <cellStyle name="Normal 5 2 5" xfId="5945"/>
    <cellStyle name="Normal 5 2 6" xfId="5935"/>
    <cellStyle name="Normal 5 2 7" xfId="5369"/>
    <cellStyle name="Normal 5 2 8" xfId="9295"/>
    <cellStyle name="Normal 5 3" xfId="2536"/>
    <cellStyle name="Normal 5 3 2" xfId="5947"/>
    <cellStyle name="Normal 5 3 2 2" xfId="14525"/>
    <cellStyle name="Normal 5 3 3" xfId="5948"/>
    <cellStyle name="Normal 5 3 3 2" xfId="5949"/>
    <cellStyle name="Normal 5 3 3 2 2" xfId="5950"/>
    <cellStyle name="Normal 5 3 3 2 2 2" xfId="5951"/>
    <cellStyle name="Normal 5 3 3 2 3" xfId="5952"/>
    <cellStyle name="Normal 5 3 3 2 4" xfId="5953"/>
    <cellStyle name="Normal 5 3 3 3" xfId="5954"/>
    <cellStyle name="Normal 5 3 3 3 2" xfId="5955"/>
    <cellStyle name="Normal 5 3 3 4" xfId="5956"/>
    <cellStyle name="Normal 5 3 3 5" xfId="5957"/>
    <cellStyle name="Normal 5 3 4" xfId="5958"/>
    <cellStyle name="Normal 5 3 5" xfId="5959"/>
    <cellStyle name="Normal 5 3 5 2" xfId="5960"/>
    <cellStyle name="Normal 5 3 5 2 2" xfId="5961"/>
    <cellStyle name="Normal 5 3 5 3" xfId="5962"/>
    <cellStyle name="Normal 5 3 5 4" xfId="5963"/>
    <cellStyle name="Normal 5 3 6" xfId="5964"/>
    <cellStyle name="Normal 5 3 7" xfId="5946"/>
    <cellStyle name="Normal 5 4" xfId="2537"/>
    <cellStyle name="Normal 5 4 2" xfId="5966"/>
    <cellStyle name="Normal 5 4 2 2" xfId="5967"/>
    <cellStyle name="Normal 5 4 2 2 2" xfId="5968"/>
    <cellStyle name="Normal 5 4 2 3" xfId="5969"/>
    <cellStyle name="Normal 5 4 2 4" xfId="5970"/>
    <cellStyle name="Normal 5 4 3" xfId="5971"/>
    <cellStyle name="Normal 5 4 3 2" xfId="5972"/>
    <cellStyle name="Normal 5 4 4" xfId="5973"/>
    <cellStyle name="Normal 5 4 5" xfId="5974"/>
    <cellStyle name="Normal 5 4 6" xfId="5965"/>
    <cellStyle name="Normal 5 5" xfId="28"/>
    <cellStyle name="Normal 5 5 2" xfId="5976"/>
    <cellStyle name="Normal 5 5 2 2" xfId="5977"/>
    <cellStyle name="Normal 5 5 3" xfId="5978"/>
    <cellStyle name="Normal 5 5 4" xfId="5979"/>
    <cellStyle name="Normal 5 5 5" xfId="5975"/>
    <cellStyle name="Normal 5 6" xfId="2534"/>
    <cellStyle name="Normal 5 6 2" xfId="5981"/>
    <cellStyle name="Normal 5 6 2 2" xfId="5982"/>
    <cellStyle name="Normal 5 6 2 3" xfId="14524"/>
    <cellStyle name="Normal 5 6 3" xfId="5983"/>
    <cellStyle name="Normal 5 6 4" xfId="5984"/>
    <cellStyle name="Normal 5 6 5" xfId="5980"/>
    <cellStyle name="Normal 5 7" xfId="5985"/>
    <cellStyle name="Normal 5 7 2" xfId="9397"/>
    <cellStyle name="Normal 5 8" xfId="5986"/>
    <cellStyle name="Normal 5 9" xfId="5934"/>
    <cellStyle name="Normal 6" xfId="31"/>
    <cellStyle name="Normal 6 10" xfId="5384"/>
    <cellStyle name="Normal 6 11" xfId="9274"/>
    <cellStyle name="Normal 6 2" xfId="5435"/>
    <cellStyle name="Normal 6 2 2" xfId="5989"/>
    <cellStyle name="Normal 6 2 2 2" xfId="5990"/>
    <cellStyle name="Normal 6 2 2 2 2" xfId="5991"/>
    <cellStyle name="Normal 6 2 2 3" xfId="5992"/>
    <cellStyle name="Normal 6 2 2 4" xfId="5993"/>
    <cellStyle name="Normal 6 2 2 5" xfId="12054"/>
    <cellStyle name="Normal 6 2 3" xfId="5994"/>
    <cellStyle name="Normal 6 2 3 2" xfId="5995"/>
    <cellStyle name="Normal 6 2 3 3" xfId="5996"/>
    <cellStyle name="Normal 6 2 4" xfId="5997"/>
    <cellStyle name="Normal 6 2 5" xfId="5998"/>
    <cellStyle name="Normal 6 2 6" xfId="6346"/>
    <cellStyle name="Normal 6 2 7" xfId="5988"/>
    <cellStyle name="Normal 6 2 8" xfId="5450"/>
    <cellStyle name="Normal 6 3" xfId="5999"/>
    <cellStyle name="Normal 6 3 2" xfId="6000"/>
    <cellStyle name="Normal 6 3 2 2" xfId="6001"/>
    <cellStyle name="Normal 6 3 2 2 2" xfId="6002"/>
    <cellStyle name="Normal 6 3 2 3" xfId="6003"/>
    <cellStyle name="Normal 6 3 2 4" xfId="6004"/>
    <cellStyle name="Normal 6 3 3" xfId="6005"/>
    <cellStyle name="Normal 6 3 3 2" xfId="6006"/>
    <cellStyle name="Normal 6 3 4" xfId="6007"/>
    <cellStyle name="Normal 6 3 5" xfId="6008"/>
    <cellStyle name="Normal 6 3 6" xfId="12034"/>
    <cellStyle name="Normal 6 4" xfId="6009"/>
    <cellStyle name="Normal 6 4 2" xfId="6010"/>
    <cellStyle name="Normal 6 4 2 2" xfId="6011"/>
    <cellStyle name="Normal 6 4 3" xfId="6012"/>
    <cellStyle name="Normal 6 4 4" xfId="6013"/>
    <cellStyle name="Normal 6 4 5" xfId="9333"/>
    <cellStyle name="Normal 6 5" xfId="6014"/>
    <cellStyle name="Normal 6 5 2" xfId="6015"/>
    <cellStyle name="Normal 6 5 2 2" xfId="6016"/>
    <cellStyle name="Normal 6 5 3" xfId="6017"/>
    <cellStyle name="Normal 6 5 4" xfId="6018"/>
    <cellStyle name="Normal 6 6" xfId="6019"/>
    <cellStyle name="Normal 6 6 2" xfId="6020"/>
    <cellStyle name="Normal 6 7" xfId="6021"/>
    <cellStyle name="Normal 6 8" xfId="5987"/>
    <cellStyle name="Normal 6 9" xfId="5388"/>
    <cellStyle name="Normal 7" xfId="32"/>
    <cellStyle name="Normal 7 2" xfId="5437"/>
    <cellStyle name="Normal 7 2 2" xfId="6024"/>
    <cellStyle name="Normal 7 2 2 2" xfId="6025"/>
    <cellStyle name="Normal 7 2 2 2 2" xfId="6026"/>
    <cellStyle name="Normal 7 2 2 3" xfId="6027"/>
    <cellStyle name="Normal 7 2 2 4" xfId="6028"/>
    <cellStyle name="Normal 7 2 2 5" xfId="12055"/>
    <cellStyle name="Normal 7 2 3" xfId="6029"/>
    <cellStyle name="Normal 7 2 3 2" xfId="6030"/>
    <cellStyle name="Normal 7 2 4" xfId="6031"/>
    <cellStyle name="Normal 7 2 5" xfId="6032"/>
    <cellStyle name="Normal 7 2 6" xfId="6023"/>
    <cellStyle name="Normal 7 3" xfId="5431"/>
    <cellStyle name="Normal 7 3 2" xfId="6034"/>
    <cellStyle name="Normal 7 3 3" xfId="6033"/>
    <cellStyle name="Normal 7 3 4" xfId="9384"/>
    <cellStyle name="Normal 7 4" xfId="5423"/>
    <cellStyle name="Normal 7 4 2" xfId="6035"/>
    <cellStyle name="Normal 7 4 3" xfId="12033"/>
    <cellStyle name="Normal 7 5" xfId="6036"/>
    <cellStyle name="Normal 7 5 2" xfId="9302"/>
    <cellStyle name="Normal 7 6" xfId="6037"/>
    <cellStyle name="Normal 7 7" xfId="6022"/>
    <cellStyle name="Normal 8" xfId="34"/>
    <cellStyle name="Normal 8 2" xfId="2569"/>
    <cellStyle name="Normal 8 2 2" xfId="5443"/>
    <cellStyle name="Normal 8 2 2 2" xfId="6041"/>
    <cellStyle name="Normal 8 2 2 3" xfId="6040"/>
    <cellStyle name="Normal 8 2 2 4" xfId="14538"/>
    <cellStyle name="Normal 8 2 3" xfId="6042"/>
    <cellStyle name="Normal 8 2 4" xfId="6043"/>
    <cellStyle name="Normal 8 2 5" xfId="6039"/>
    <cellStyle name="Normal 8 3" xfId="160"/>
    <cellStyle name="Normal 8 3 2" xfId="5426"/>
    <cellStyle name="Normal 8 3 2 2" xfId="6045"/>
    <cellStyle name="Normal 8 3 3" xfId="6044"/>
    <cellStyle name="Normal 8 4" xfId="6046"/>
    <cellStyle name="Normal 8 4 2" xfId="6047"/>
    <cellStyle name="Normal 8 4 3" xfId="12056"/>
    <cellStyle name="Normal 8 5" xfId="6038"/>
    <cellStyle name="Normal 8 5 2" xfId="9401"/>
    <cellStyle name="Normal 8 6" xfId="9296"/>
    <cellStyle name="Normal 9" xfId="2557"/>
    <cellStyle name="Normal 9 2" xfId="5439"/>
    <cellStyle name="Normal 9 2 2" xfId="6050"/>
    <cellStyle name="Normal 9 2 2 2" xfId="6051"/>
    <cellStyle name="Normal 9 2 3" xfId="6052"/>
    <cellStyle name="Normal 9 2 4" xfId="6053"/>
    <cellStyle name="Normal 9 2 5" xfId="6049"/>
    <cellStyle name="Normal 9 2 6" xfId="14528"/>
    <cellStyle name="Normal 9 3" xfId="5460"/>
    <cellStyle name="Normal 9 3 2" xfId="6055"/>
    <cellStyle name="Normal 9 3 3" xfId="6054"/>
    <cellStyle name="Normal 9 4" xfId="5428"/>
    <cellStyle name="Normal 9 4 2" xfId="6056"/>
    <cellStyle name="Normal 9 5" xfId="6048"/>
    <cellStyle name="Normal 9 6" xfId="5478"/>
    <cellStyle name="Normal 9 7" xfId="9297"/>
    <cellStyle name="Note 2" xfId="6057"/>
    <cellStyle name="Note 2 2" xfId="6058"/>
    <cellStyle name="Note 2 2 2" xfId="6059"/>
    <cellStyle name="Note 2 2 2 2" xfId="6060"/>
    <cellStyle name="Note 2 2 3" xfId="6061"/>
    <cellStyle name="Note 2 3" xfId="6062"/>
    <cellStyle name="Note 2 4" xfId="6063"/>
    <cellStyle name="Note 2 5" xfId="6064"/>
    <cellStyle name="Note 2 6" xfId="9267"/>
    <cellStyle name="Note 3" xfId="6065"/>
    <cellStyle name="Note 3 2" xfId="6066"/>
    <cellStyle name="Note 4" xfId="6067"/>
    <cellStyle name="Note 5" xfId="6394"/>
    <cellStyle name="OfwatAmber" xfId="45"/>
    <cellStyle name="OfwatCalculation" xfId="46"/>
    <cellStyle name="OfwatCopy" xfId="47"/>
    <cellStyle name="OfwatDescTxt" xfId="48"/>
    <cellStyle name="OfwatEmphasis" xfId="49"/>
    <cellStyle name="OfwatGreen" xfId="50"/>
    <cellStyle name="OfwatHeaderTxt" xfId="51"/>
    <cellStyle name="OfwatInput" xfId="52"/>
    <cellStyle name="OfwatINVALID" xfId="53"/>
    <cellStyle name="OfwatNormal" xfId="54"/>
    <cellStyle name="OfwatRedPurple" xfId="55"/>
    <cellStyle name="Output 2" xfId="6068"/>
    <cellStyle name="Output 2 2" xfId="9370"/>
    <cellStyle name="Output 3" xfId="6069"/>
    <cellStyle name="Output 3 2" xfId="6070"/>
    <cellStyle name="Output 3 3" xfId="6071"/>
    <cellStyle name="Output 4" xfId="6366"/>
    <cellStyle name="Output 5" xfId="9210"/>
    <cellStyle name="Output Amounts" xfId="2538"/>
    <cellStyle name="Output Column Headings" xfId="2539"/>
    <cellStyle name="Output Line Items" xfId="2540"/>
    <cellStyle name="Output Report Heading" xfId="2541"/>
    <cellStyle name="Output Report Title" xfId="2542"/>
    <cellStyle name="Pantone 130C" xfId="9311"/>
    <cellStyle name="Pantone 179C" xfId="9316"/>
    <cellStyle name="Pantone 232C" xfId="9315"/>
    <cellStyle name="Pantone 2745C" xfId="9314"/>
    <cellStyle name="Pantone 279C" xfId="9309"/>
    <cellStyle name="Pantone 281C" xfId="9308"/>
    <cellStyle name="Pantone 451C" xfId="9310"/>
    <cellStyle name="Pantone 583C" xfId="9313"/>
    <cellStyle name="Pantone 633C" xfId="9312"/>
    <cellStyle name="Percent" xfId="1" builtinId="5" customBuiltin="1"/>
    <cellStyle name="Percent [0]" xfId="9322"/>
    <cellStyle name="Percent 10" xfId="14718"/>
    <cellStyle name="Percent 11" xfId="9277"/>
    <cellStyle name="Percent 12" xfId="11923"/>
    <cellStyle name="Percent 2" xfId="7"/>
    <cellStyle name="Percent 2 10" xfId="14723"/>
    <cellStyle name="Percent 2 11" xfId="14712"/>
    <cellStyle name="Percent 2 2" xfId="14"/>
    <cellStyle name="Percent 2 2 2" xfId="2545"/>
    <cellStyle name="Percent 2 2 2 2" xfId="5408"/>
    <cellStyle name="Percent 2 2 2 2 2" xfId="6075"/>
    <cellStyle name="Percent 2 2 2 3" xfId="6074"/>
    <cellStyle name="Percent 2 2 3" xfId="2546"/>
    <cellStyle name="Percent 2 2 3 2" xfId="6076"/>
    <cellStyle name="Percent 2 2 3 2 2" xfId="14526"/>
    <cellStyle name="Percent 2 2 4" xfId="2547"/>
    <cellStyle name="Percent 2 2 4 2" xfId="6073"/>
    <cellStyle name="Percent 2 2 5" xfId="2563"/>
    <cellStyle name="Percent 2 2 6" xfId="2544"/>
    <cellStyle name="Percent 2 2 7" xfId="9394"/>
    <cellStyle name="Percent 2 3" xfId="21"/>
    <cellStyle name="Percent 2 3 2" xfId="2549"/>
    <cellStyle name="Percent 2 3 2 2" xfId="6077"/>
    <cellStyle name="Percent 2 3 3" xfId="2550"/>
    <cellStyle name="Percent 2 3 4" xfId="2567"/>
    <cellStyle name="Percent 2 3 5" xfId="2548"/>
    <cellStyle name="Percent 2 4" xfId="77"/>
    <cellStyle name="Percent 2 4 2" xfId="2552"/>
    <cellStyle name="Percent 2 4 2 2" xfId="6352"/>
    <cellStyle name="Percent 2 4 3" xfId="2553"/>
    <cellStyle name="Percent 2 4 3 2" xfId="6078"/>
    <cellStyle name="Percent 2 4 4" xfId="2594"/>
    <cellStyle name="Percent 2 4 4 2" xfId="14563"/>
    <cellStyle name="Percent 2 4 5" xfId="2551"/>
    <cellStyle name="Percent 2 4 6" xfId="12084"/>
    <cellStyle name="Percent 2 5" xfId="2554"/>
    <cellStyle name="Percent 2 5 2" xfId="6072"/>
    <cellStyle name="Percent 2 6" xfId="2555"/>
    <cellStyle name="Percent 2 6 2" xfId="5364"/>
    <cellStyle name="Percent 2 6 2 2" xfId="14527"/>
    <cellStyle name="Percent 2 7" xfId="2556"/>
    <cellStyle name="Percent 2 7 2" xfId="6356"/>
    <cellStyle name="Percent 2 8" xfId="2543"/>
    <cellStyle name="Percent 2 9" xfId="9391"/>
    <cellStyle name="Percent 2 9 2" xfId="12044"/>
    <cellStyle name="Percent 3" xfId="23"/>
    <cellStyle name="Percent 3 10" xfId="6079"/>
    <cellStyle name="Percent 3 10 2" xfId="6080"/>
    <cellStyle name="Percent 3 10 2 2" xfId="6081"/>
    <cellStyle name="Percent 3 10 3" xfId="6082"/>
    <cellStyle name="Percent 3 10 4" xfId="6083"/>
    <cellStyle name="Percent 3 11" xfId="6084"/>
    <cellStyle name="Percent 3 11 2" xfId="6085"/>
    <cellStyle name="Percent 3 11 2 2" xfId="6086"/>
    <cellStyle name="Percent 3 11 3" xfId="6087"/>
    <cellStyle name="Percent 3 11 4" xfId="6088"/>
    <cellStyle name="Percent 3 12" xfId="6089"/>
    <cellStyle name="Percent 3 12 2" xfId="6090"/>
    <cellStyle name="Percent 3 12 3" xfId="6091"/>
    <cellStyle name="Percent 3 13" xfId="6092"/>
    <cellStyle name="Percent 3 13 2" xfId="6093"/>
    <cellStyle name="Percent 3 14" xfId="6094"/>
    <cellStyle name="Percent 3 15" xfId="5466"/>
    <cellStyle name="Percent 3 16" xfId="6407"/>
    <cellStyle name="Percent 3 17" xfId="6416"/>
    <cellStyle name="Percent 3 18" xfId="6425"/>
    <cellStyle name="Percent 3 19" xfId="6429"/>
    <cellStyle name="Percent 3 2" xfId="5444"/>
    <cellStyle name="Percent 3 2 2" xfId="6096"/>
    <cellStyle name="Percent 3 2 3" xfId="6097"/>
    <cellStyle name="Percent 3 2 4" xfId="6098"/>
    <cellStyle name="Percent 3 2 4 2" xfId="6099"/>
    <cellStyle name="Percent 3 2 4 2 2" xfId="6100"/>
    <cellStyle name="Percent 3 2 4 3" xfId="6101"/>
    <cellStyle name="Percent 3 2 4 4" xfId="6102"/>
    <cellStyle name="Percent 3 2 5" xfId="6103"/>
    <cellStyle name="Percent 3 2 5 2" xfId="6104"/>
    <cellStyle name="Percent 3 2 5 3" xfId="6105"/>
    <cellStyle name="Percent 3 2 6" xfId="6106"/>
    <cellStyle name="Percent 3 2 7" xfId="6095"/>
    <cellStyle name="Percent 3 20" xfId="6461"/>
    <cellStyle name="Percent 3 21" xfId="6569"/>
    <cellStyle name="Percent 3 22" xfId="9275"/>
    <cellStyle name="Percent 3 3" xfId="5416"/>
    <cellStyle name="Percent 3 3 10" xfId="6108"/>
    <cellStyle name="Percent 3 3 11" xfId="6109"/>
    <cellStyle name="Percent 3 3 12" xfId="6107"/>
    <cellStyle name="Percent 3 3 13" xfId="9371"/>
    <cellStyle name="Percent 3 3 2" xfId="6110"/>
    <cellStyle name="Percent 3 3 2 2" xfId="6111"/>
    <cellStyle name="Percent 3 3 2 2 2" xfId="6112"/>
    <cellStyle name="Percent 3 3 2 2 2 2" xfId="6113"/>
    <cellStyle name="Percent 3 3 2 2 2 2 2" xfId="6114"/>
    <cellStyle name="Percent 3 3 2 2 2 3" xfId="6115"/>
    <cellStyle name="Percent 3 3 2 2 2 4" xfId="6116"/>
    <cellStyle name="Percent 3 3 2 2 3" xfId="6117"/>
    <cellStyle name="Percent 3 3 2 2 3 2" xfId="6118"/>
    <cellStyle name="Percent 3 3 2 2 4" xfId="6119"/>
    <cellStyle name="Percent 3 3 2 2 5" xfId="6120"/>
    <cellStyle name="Percent 3 3 2 3" xfId="6121"/>
    <cellStyle name="Percent 3 3 2 3 2" xfId="6122"/>
    <cellStyle name="Percent 3 3 2 3 2 2" xfId="6123"/>
    <cellStyle name="Percent 3 3 2 3 3" xfId="6124"/>
    <cellStyle name="Percent 3 3 2 3 4" xfId="6125"/>
    <cellStyle name="Percent 3 3 2 4" xfId="6126"/>
    <cellStyle name="Percent 3 3 2 4 2" xfId="6127"/>
    <cellStyle name="Percent 3 3 2 5" xfId="6128"/>
    <cellStyle name="Percent 3 3 2 6" xfId="6129"/>
    <cellStyle name="Percent 3 3 3" xfId="6130"/>
    <cellStyle name="Percent 3 3 3 2" xfId="6131"/>
    <cellStyle name="Percent 3 3 3 2 2" xfId="6132"/>
    <cellStyle name="Percent 3 3 3 2 2 2" xfId="6133"/>
    <cellStyle name="Percent 3 3 3 2 2 2 2" xfId="6134"/>
    <cellStyle name="Percent 3 3 3 2 2 3" xfId="6135"/>
    <cellStyle name="Percent 3 3 3 2 2 4" xfId="6136"/>
    <cellStyle name="Percent 3 3 3 2 3" xfId="6137"/>
    <cellStyle name="Percent 3 3 3 2 3 2" xfId="6138"/>
    <cellStyle name="Percent 3 3 3 2 4" xfId="6139"/>
    <cellStyle name="Percent 3 3 3 2 5" xfId="6140"/>
    <cellStyle name="Percent 3 3 3 3" xfId="6141"/>
    <cellStyle name="Percent 3 3 3 3 2" xfId="6142"/>
    <cellStyle name="Percent 3 3 3 3 2 2" xfId="6143"/>
    <cellStyle name="Percent 3 3 3 3 3" xfId="6144"/>
    <cellStyle name="Percent 3 3 3 3 4" xfId="6145"/>
    <cellStyle name="Percent 3 3 3 4" xfId="6146"/>
    <cellStyle name="Percent 3 3 3 4 2" xfId="6147"/>
    <cellStyle name="Percent 3 3 3 5" xfId="6148"/>
    <cellStyle name="Percent 3 3 3 6" xfId="6149"/>
    <cellStyle name="Percent 3 3 4" xfId="6150"/>
    <cellStyle name="Percent 3 3 4 2" xfId="6151"/>
    <cellStyle name="Percent 3 3 4 2 2" xfId="6152"/>
    <cellStyle name="Percent 3 3 4 2 2 2" xfId="6153"/>
    <cellStyle name="Percent 3 3 4 2 3" xfId="6154"/>
    <cellStyle name="Percent 3 3 4 2 4" xfId="6155"/>
    <cellStyle name="Percent 3 3 4 3" xfId="6156"/>
    <cellStyle name="Percent 3 3 4 3 2" xfId="6157"/>
    <cellStyle name="Percent 3 3 4 4" xfId="6158"/>
    <cellStyle name="Percent 3 3 4 5" xfId="6159"/>
    <cellStyle name="Percent 3 3 5" xfId="6160"/>
    <cellStyle name="Percent 3 3 5 2" xfId="6161"/>
    <cellStyle name="Percent 3 3 5 2 2" xfId="6162"/>
    <cellStyle name="Percent 3 3 5 2 2 2" xfId="6163"/>
    <cellStyle name="Percent 3 3 5 2 3" xfId="6164"/>
    <cellStyle name="Percent 3 3 5 2 4" xfId="6165"/>
    <cellStyle name="Percent 3 3 5 3" xfId="6166"/>
    <cellStyle name="Percent 3 3 5 3 2" xfId="6167"/>
    <cellStyle name="Percent 3 3 5 4" xfId="6168"/>
    <cellStyle name="Percent 3 3 5 5" xfId="6169"/>
    <cellStyle name="Percent 3 3 6" xfId="6170"/>
    <cellStyle name="Percent 3 3 6 2" xfId="6171"/>
    <cellStyle name="Percent 3 3 6 2 2" xfId="6172"/>
    <cellStyle name="Percent 3 3 6 2 2 2" xfId="6173"/>
    <cellStyle name="Percent 3 3 6 2 3" xfId="6174"/>
    <cellStyle name="Percent 3 3 6 2 4" xfId="6175"/>
    <cellStyle name="Percent 3 3 6 3" xfId="6176"/>
    <cellStyle name="Percent 3 3 6 3 2" xfId="6177"/>
    <cellStyle name="Percent 3 3 6 4" xfId="6178"/>
    <cellStyle name="Percent 3 3 6 5" xfId="6179"/>
    <cellStyle name="Percent 3 3 7" xfId="6180"/>
    <cellStyle name="Percent 3 3 7 2" xfId="6181"/>
    <cellStyle name="Percent 3 3 7 2 2" xfId="6182"/>
    <cellStyle name="Percent 3 3 7 2 2 2" xfId="6183"/>
    <cellStyle name="Percent 3 3 7 2 3" xfId="6184"/>
    <cellStyle name="Percent 3 3 7 2 4" xfId="6185"/>
    <cellStyle name="Percent 3 3 7 3" xfId="6186"/>
    <cellStyle name="Percent 3 3 7 3 2" xfId="6187"/>
    <cellStyle name="Percent 3 3 7 4" xfId="6188"/>
    <cellStyle name="Percent 3 3 7 5" xfId="6189"/>
    <cellStyle name="Percent 3 3 8" xfId="6190"/>
    <cellStyle name="Percent 3 3 8 2" xfId="6191"/>
    <cellStyle name="Percent 3 3 8 2 2" xfId="6192"/>
    <cellStyle name="Percent 3 3 8 3" xfId="6193"/>
    <cellStyle name="Percent 3 3 8 4" xfId="6194"/>
    <cellStyle name="Percent 3 3 9" xfId="6195"/>
    <cellStyle name="Percent 3 3 9 2" xfId="6196"/>
    <cellStyle name="Percent 3 3 9 3" xfId="6197"/>
    <cellStyle name="Percent 3 4" xfId="5458"/>
    <cellStyle name="Percent 3 4 2" xfId="6198"/>
    <cellStyle name="Percent 3 4 2 2" xfId="6199"/>
    <cellStyle name="Percent 3 4 2 2 2" xfId="6200"/>
    <cellStyle name="Percent 3 4 2 2 2 2" xfId="6201"/>
    <cellStyle name="Percent 3 4 2 2 2 2 2" xfId="6202"/>
    <cellStyle name="Percent 3 4 2 2 2 3" xfId="6203"/>
    <cellStyle name="Percent 3 4 2 2 2 4" xfId="6204"/>
    <cellStyle name="Percent 3 4 2 2 3" xfId="6205"/>
    <cellStyle name="Percent 3 4 2 2 3 2" xfId="6206"/>
    <cellStyle name="Percent 3 4 2 2 4" xfId="6207"/>
    <cellStyle name="Percent 3 4 2 2 5" xfId="6208"/>
    <cellStyle name="Percent 3 4 2 3" xfId="6209"/>
    <cellStyle name="Percent 3 4 2 3 2" xfId="6210"/>
    <cellStyle name="Percent 3 4 2 3 2 2" xfId="6211"/>
    <cellStyle name="Percent 3 4 2 3 3" xfId="6212"/>
    <cellStyle name="Percent 3 4 2 3 4" xfId="6213"/>
    <cellStyle name="Percent 3 4 2 4" xfId="6214"/>
    <cellStyle name="Percent 3 4 2 4 2" xfId="6215"/>
    <cellStyle name="Percent 3 4 2 5" xfId="6216"/>
    <cellStyle name="Percent 3 4 2 6" xfId="6217"/>
    <cellStyle name="Percent 3 4 3" xfId="6218"/>
    <cellStyle name="Percent 3 4 3 2" xfId="6219"/>
    <cellStyle name="Percent 3 4 3 2 2" xfId="6220"/>
    <cellStyle name="Percent 3 4 3 2 2 2" xfId="6221"/>
    <cellStyle name="Percent 3 4 3 2 3" xfId="6222"/>
    <cellStyle name="Percent 3 4 3 2 4" xfId="6223"/>
    <cellStyle name="Percent 3 4 3 3" xfId="6224"/>
    <cellStyle name="Percent 3 4 3 3 2" xfId="6225"/>
    <cellStyle name="Percent 3 4 3 4" xfId="6226"/>
    <cellStyle name="Percent 3 4 3 5" xfId="6227"/>
    <cellStyle name="Percent 3 4 4" xfId="6228"/>
    <cellStyle name="Percent 3 4 4 2" xfId="6229"/>
    <cellStyle name="Percent 3 4 4 2 2" xfId="6230"/>
    <cellStyle name="Percent 3 4 4 2 2 2" xfId="6231"/>
    <cellStyle name="Percent 3 4 4 2 3" xfId="6232"/>
    <cellStyle name="Percent 3 4 4 2 4" xfId="6233"/>
    <cellStyle name="Percent 3 4 4 3" xfId="6234"/>
    <cellStyle name="Percent 3 4 4 3 2" xfId="6235"/>
    <cellStyle name="Percent 3 4 4 4" xfId="6236"/>
    <cellStyle name="Percent 3 4 4 5" xfId="6237"/>
    <cellStyle name="Percent 3 4 5" xfId="6238"/>
    <cellStyle name="Percent 3 4 5 2" xfId="6239"/>
    <cellStyle name="Percent 3 4 5 2 2" xfId="6240"/>
    <cellStyle name="Percent 3 4 5 2 2 2" xfId="6241"/>
    <cellStyle name="Percent 3 4 5 2 3" xfId="6242"/>
    <cellStyle name="Percent 3 4 5 2 4" xfId="6243"/>
    <cellStyle name="Percent 3 4 5 3" xfId="6244"/>
    <cellStyle name="Percent 3 4 5 3 2" xfId="6245"/>
    <cellStyle name="Percent 3 4 5 4" xfId="6246"/>
    <cellStyle name="Percent 3 4 5 5" xfId="6247"/>
    <cellStyle name="Percent 3 4 6" xfId="6248"/>
    <cellStyle name="Percent 3 4 6 2" xfId="6249"/>
    <cellStyle name="Percent 3 4 6 2 2" xfId="6250"/>
    <cellStyle name="Percent 3 4 6 3" xfId="6251"/>
    <cellStyle name="Percent 3 4 6 4" xfId="6252"/>
    <cellStyle name="Percent 3 4 7" xfId="6253"/>
    <cellStyle name="Percent 3 4 7 2" xfId="6254"/>
    <cellStyle name="Percent 3 4 7 3" xfId="6255"/>
    <cellStyle name="Percent 3 4 8" xfId="6256"/>
    <cellStyle name="Percent 3 4 9" xfId="6257"/>
    <cellStyle name="Percent 3 5" xfId="5474"/>
    <cellStyle name="Percent 3 5 2" xfId="6258"/>
    <cellStyle name="Percent 3 5 2 2" xfId="6259"/>
    <cellStyle name="Percent 3 5 2 2 2" xfId="6260"/>
    <cellStyle name="Percent 3 5 2 2 2 2" xfId="6261"/>
    <cellStyle name="Percent 3 5 2 2 3" xfId="6262"/>
    <cellStyle name="Percent 3 5 2 2 4" xfId="6263"/>
    <cellStyle name="Percent 3 5 2 3" xfId="6264"/>
    <cellStyle name="Percent 3 5 2 3 2" xfId="6265"/>
    <cellStyle name="Percent 3 5 2 4" xfId="6266"/>
    <cellStyle name="Percent 3 5 2 5" xfId="6267"/>
    <cellStyle name="Percent 3 5 3" xfId="6268"/>
    <cellStyle name="Percent 3 5 3 2" xfId="6269"/>
    <cellStyle name="Percent 3 5 3 2 2" xfId="6270"/>
    <cellStyle name="Percent 3 5 3 3" xfId="6271"/>
    <cellStyle name="Percent 3 5 3 4" xfId="6272"/>
    <cellStyle name="Percent 3 5 4" xfId="6273"/>
    <cellStyle name="Percent 3 5 4 2" xfId="6274"/>
    <cellStyle name="Percent 3 5 5" xfId="6275"/>
    <cellStyle name="Percent 3 5 6" xfId="6276"/>
    <cellStyle name="Percent 3 6" xfId="5374"/>
    <cellStyle name="Percent 3 6 2" xfId="6277"/>
    <cellStyle name="Percent 3 6 2 2" xfId="6278"/>
    <cellStyle name="Percent 3 6 2 2 2" xfId="6279"/>
    <cellStyle name="Percent 3 6 2 2 2 2" xfId="6280"/>
    <cellStyle name="Percent 3 6 2 2 3" xfId="6281"/>
    <cellStyle name="Percent 3 6 2 2 4" xfId="6282"/>
    <cellStyle name="Percent 3 6 2 3" xfId="6283"/>
    <cellStyle name="Percent 3 6 2 3 2" xfId="6284"/>
    <cellStyle name="Percent 3 6 2 4" xfId="6285"/>
    <cellStyle name="Percent 3 6 2 5" xfId="6286"/>
    <cellStyle name="Percent 3 6 3" xfId="6287"/>
    <cellStyle name="Percent 3 6 3 2" xfId="6288"/>
    <cellStyle name="Percent 3 6 3 2 2" xfId="6289"/>
    <cellStyle name="Percent 3 6 3 3" xfId="6290"/>
    <cellStyle name="Percent 3 6 3 4" xfId="6291"/>
    <cellStyle name="Percent 3 6 4" xfId="6292"/>
    <cellStyle name="Percent 3 6 4 2" xfId="6293"/>
    <cellStyle name="Percent 3 6 5" xfId="6294"/>
    <cellStyle name="Percent 3 6 6" xfId="6295"/>
    <cellStyle name="Percent 3 7" xfId="6296"/>
    <cellStyle name="Percent 3 7 2" xfId="6297"/>
    <cellStyle name="Percent 3 7 2 2" xfId="6298"/>
    <cellStyle name="Percent 3 7 2 2 2" xfId="6299"/>
    <cellStyle name="Percent 3 7 2 3" xfId="6300"/>
    <cellStyle name="Percent 3 7 2 4" xfId="6301"/>
    <cellStyle name="Percent 3 7 3" xfId="6302"/>
    <cellStyle name="Percent 3 7 3 2" xfId="6303"/>
    <cellStyle name="Percent 3 7 4" xfId="6304"/>
    <cellStyle name="Percent 3 7 5" xfId="6305"/>
    <cellStyle name="Percent 3 8" xfId="6306"/>
    <cellStyle name="Percent 3 8 2" xfId="6307"/>
    <cellStyle name="Percent 3 8 2 2" xfId="6308"/>
    <cellStyle name="Percent 3 8 2 2 2" xfId="6309"/>
    <cellStyle name="Percent 3 8 2 3" xfId="6310"/>
    <cellStyle name="Percent 3 8 2 4" xfId="6311"/>
    <cellStyle name="Percent 3 8 3" xfId="6312"/>
    <cellStyle name="Percent 3 8 3 2" xfId="6313"/>
    <cellStyle name="Percent 3 8 4" xfId="6314"/>
    <cellStyle name="Percent 3 8 5" xfId="6315"/>
    <cellStyle name="Percent 3 9" xfId="6316"/>
    <cellStyle name="Percent 3 9 2" xfId="6317"/>
    <cellStyle name="Percent 3 9 2 2" xfId="6318"/>
    <cellStyle name="Percent 3 9 2 2 2" xfId="6319"/>
    <cellStyle name="Percent 3 9 2 3" xfId="6320"/>
    <cellStyle name="Percent 3 9 2 4" xfId="6321"/>
    <cellStyle name="Percent 3 9 3" xfId="6322"/>
    <cellStyle name="Percent 3 9 3 2" xfId="6323"/>
    <cellStyle name="Percent 3 9 4" xfId="6324"/>
    <cellStyle name="Percent 3 9 5" xfId="6325"/>
    <cellStyle name="Percent 4" xfId="2559"/>
    <cellStyle name="Percent 4 2" xfId="5442"/>
    <cellStyle name="Percent 4 2 2" xfId="6327"/>
    <cellStyle name="Percent 4 2 2 2" xfId="14530"/>
    <cellStyle name="Percent 4 2 3" xfId="11869"/>
    <cellStyle name="Percent 4 2 4" xfId="9276"/>
    <cellStyle name="Percent 4 3" xfId="6326"/>
    <cellStyle name="Percent 4 4" xfId="5370"/>
    <cellStyle name="Percent 5" xfId="5406"/>
    <cellStyle name="Percent 5 2" xfId="6329"/>
    <cellStyle name="Percent 5 3" xfId="6328"/>
    <cellStyle name="Percent 5 4" xfId="6418"/>
    <cellStyle name="Percent 5 5" xfId="6427"/>
    <cellStyle name="Percent 5 6" xfId="6431"/>
    <cellStyle name="Percent 6" xfId="6330"/>
    <cellStyle name="Percent 6 2" xfId="12040"/>
    <cellStyle name="Percent 6 3" xfId="9387"/>
    <cellStyle name="Percent 7" xfId="6349"/>
    <cellStyle name="Percent 7 2" xfId="9305"/>
    <cellStyle name="Percent 8" xfId="6350"/>
    <cellStyle name="Percent 8 2" xfId="9307"/>
    <cellStyle name="Percent 9" xfId="6393"/>
    <cellStyle name="Percent 9 2" xfId="14707"/>
    <cellStyle name="Style 1" xfId="6331"/>
    <cellStyle name="Style 1 2" xfId="6332"/>
    <cellStyle name="Style 1 2 2" xfId="6333"/>
    <cellStyle name="Style 1 2 3" xfId="9372"/>
    <cellStyle name="Style 1 3" xfId="6334"/>
    <cellStyle name="Style 1 4" xfId="6335"/>
    <cellStyle name="Title 2" xfId="6336"/>
    <cellStyle name="Title 2 2" xfId="6398"/>
    <cellStyle name="Title 2 3" xfId="9373"/>
    <cellStyle name="Title 3" xfId="6337"/>
    <cellStyle name="Total 2" xfId="6338"/>
    <cellStyle name="Total 2 2" xfId="9374"/>
    <cellStyle name="Total 3" xfId="6339"/>
    <cellStyle name="Total 3 2" xfId="6340"/>
    <cellStyle name="Total 3 3" xfId="6341"/>
    <cellStyle name="Total 4" xfId="6372"/>
    <cellStyle name="Total 5" xfId="9216"/>
    <cellStyle name="True" xfId="9268"/>
    <cellStyle name="True 2" xfId="9278"/>
    <cellStyle name="Unique Formula" xfId="9269"/>
    <cellStyle name="Validation error" xfId="44"/>
    <cellStyle name="Warning Text 2" xfId="6342"/>
    <cellStyle name="Warning Text 2 2" xfId="14719"/>
    <cellStyle name="Warning Text 2 3" xfId="14715"/>
    <cellStyle name="Warning Text 2 4" xfId="9375"/>
    <cellStyle name="Warning Text 3" xfId="6343"/>
    <cellStyle name="Warning Text 3 2" xfId="6344"/>
    <cellStyle name="Warning Text 3 3" xfId="6345"/>
    <cellStyle name="Warning Text 3 4" xfId="9306"/>
    <cellStyle name="Warning Text 4" xfId="6370"/>
    <cellStyle name="Warning Text 5" xfId="9214"/>
    <cellStyle name="white_text_on_blue" xfId="9298"/>
    <cellStyle name="WIP" xfId="9317"/>
    <cellStyle name="Year" xfId="41"/>
    <cellStyle name="Year 2" xfId="5421"/>
    <cellStyle name="Year 2 2" xfId="12062"/>
    <cellStyle name="Year 2 3" xfId="9407"/>
    <cellStyle name="Year 3" xfId="14727"/>
    <cellStyle name="Year 4" xfId="14713"/>
    <cellStyle name="Year 5" xfId="9383"/>
    <cellStyle name="year_formats_pink" xfId="9299"/>
  </cellStyles>
  <dxfs count="324">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F2BFE0"/>
      </font>
    </dxf>
    <dxf>
      <font>
        <color rgb="FFF2BFE0"/>
      </font>
    </dxf>
    <dxf>
      <font>
        <color rgb="FFF2BFE0"/>
      </font>
    </dxf>
    <dxf>
      <font>
        <color rgb="FFF2BFE0"/>
      </font>
    </dxf>
    <dxf>
      <font>
        <color rgb="FFC6E0B4"/>
      </font>
    </dxf>
    <dxf>
      <font>
        <color rgb="FFC6E0B4"/>
      </font>
    </dxf>
    <dxf>
      <font>
        <color rgb="FFC6E0B4"/>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dxf>
    <dxf>
      <font>
        <color theme="0" tint="-0.499984740745262"/>
      </font>
    </dxf>
    <dxf>
      <font>
        <color rgb="FFC6E0B4"/>
      </font>
    </dxf>
    <dxf>
      <font>
        <color rgb="FFC6E0B4"/>
      </font>
    </dxf>
    <dxf>
      <font>
        <color rgb="FFC6E0B4"/>
      </font>
    </dxf>
    <dxf>
      <font>
        <color rgb="FFC6E0B4"/>
      </font>
    </dxf>
    <dxf>
      <font>
        <color rgb="FFC6E0B4"/>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BFDDF1"/>
      </font>
    </dxf>
    <dxf>
      <font>
        <color rgb="FFBFDDF1"/>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theme="0" tint="-0.14996795556505021"/>
      </font>
    </dxf>
    <dxf>
      <font>
        <color theme="0" tint="-0.24994659260841701"/>
      </font>
    </dxf>
    <dxf>
      <font>
        <color theme="0" tint="-4.9989318521683403E-2"/>
      </font>
      <fill>
        <patternFill>
          <bgColor theme="0" tint="-4.9989318521683403E-2"/>
        </patternFill>
      </fill>
    </dxf>
    <dxf>
      <font>
        <color theme="0"/>
      </font>
      <fill>
        <patternFill>
          <bgColor theme="0"/>
        </patternFill>
      </fill>
    </dxf>
    <dxf>
      <font>
        <color rgb="FFFF0000"/>
      </font>
      <fill>
        <patternFill>
          <bgColor rgb="FFFFD1C5"/>
        </patternFill>
      </fill>
    </dxf>
    <dxf>
      <font>
        <color rgb="FFFF0000"/>
      </font>
      <fill>
        <patternFill>
          <bgColor rgb="FFFFD1C5"/>
        </patternFill>
      </fill>
    </dxf>
    <dxf>
      <font>
        <color theme="0"/>
      </font>
      <fill>
        <patternFill>
          <bgColor theme="0"/>
        </patternFill>
      </fill>
    </dxf>
    <dxf>
      <font>
        <color theme="0"/>
      </font>
      <fill>
        <patternFill>
          <bgColor theme="0"/>
        </patternFill>
      </fill>
    </dxf>
    <dxf>
      <font>
        <color rgb="FFC6E0B4"/>
      </font>
    </dxf>
    <dxf>
      <font>
        <color theme="0"/>
      </font>
      <fill>
        <patternFill>
          <bgColor theme="0"/>
        </patternFill>
      </fill>
    </dxf>
    <dxf>
      <font>
        <color rgb="FFD3E7F5"/>
      </font>
    </dxf>
    <dxf>
      <font>
        <color rgb="FFD3E7F5"/>
      </font>
    </dxf>
    <dxf>
      <fill>
        <patternFill>
          <bgColor theme="0" tint="-4.9989318521683403E-2"/>
        </patternFill>
      </fill>
    </dxf>
    <dxf>
      <font>
        <color rgb="FFFF0000"/>
      </font>
      <fill>
        <patternFill>
          <bgColor rgb="FFFFD1C5"/>
        </patternFill>
      </fill>
    </dxf>
    <dxf>
      <font>
        <color rgb="FFBFDDF1"/>
      </font>
    </dxf>
    <dxf>
      <fill>
        <patternFill>
          <bgColor rgb="FFBFDDF1"/>
        </patternFill>
      </fill>
    </dxf>
    <dxf>
      <font>
        <color theme="0" tint="-0.24994659260841701"/>
      </font>
    </dxf>
    <dxf>
      <fill>
        <patternFill>
          <bgColor theme="0" tint="-4.9989318521683403E-2"/>
        </patternFill>
      </fill>
    </dxf>
    <dxf>
      <fill>
        <patternFill>
          <bgColor theme="0" tint="-4.9989318521683403E-2"/>
        </patternFill>
      </fill>
    </dxf>
    <dxf>
      <fill>
        <patternFill>
          <bgColor theme="0" tint="-4.9989318521683403E-2"/>
        </patternFill>
      </fill>
    </dxf>
    <dxf>
      <font>
        <color rgb="FFBFDDF1"/>
      </font>
    </dxf>
    <dxf>
      <fill>
        <patternFill>
          <bgColor rgb="FFBFDDF1"/>
        </patternFill>
      </fill>
    </dxf>
    <dxf>
      <font>
        <color theme="0" tint="-0.24994659260841701"/>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BFDDF1"/>
      </font>
    </dxf>
    <dxf>
      <font>
        <color rgb="FFBFDDF1"/>
      </font>
    </dxf>
    <dxf>
      <fill>
        <patternFill>
          <bgColor rgb="FFBFDDF1"/>
        </patternFill>
      </fill>
    </dxf>
    <dxf>
      <font>
        <color theme="0" tint="-0.24994659260841701"/>
      </font>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rgb="FFFF0000"/>
      </font>
      <fill>
        <patternFill>
          <bgColor rgb="FFFFD1C5"/>
        </patternFill>
      </fill>
    </dxf>
    <dxf>
      <font>
        <color auto="1"/>
      </font>
      <fill>
        <patternFill>
          <bgColor rgb="FFFCEABF"/>
        </patternFill>
      </fill>
    </dxf>
    <dxf>
      <font>
        <color auto="1"/>
      </font>
      <fill>
        <patternFill>
          <bgColor rgb="FFFCEABF"/>
        </patternFill>
      </fill>
    </dxf>
    <dxf>
      <font>
        <color auto="1"/>
      </font>
      <fill>
        <patternFill>
          <bgColor rgb="FFFCEABF"/>
        </patternFill>
      </fill>
    </dxf>
    <dxf>
      <font>
        <color rgb="FFFF0000"/>
      </font>
      <fill>
        <patternFill>
          <bgColor rgb="FFFFD1C5"/>
        </patternFill>
      </fill>
    </dxf>
    <dxf>
      <font>
        <color rgb="FFA0CCEA"/>
      </font>
      <fill>
        <patternFill>
          <bgColor rgb="FFBFDDF1"/>
        </patternFill>
      </fill>
    </dxf>
    <dxf>
      <font>
        <color theme="0" tint="-0.14996795556505021"/>
      </font>
    </dxf>
    <dxf>
      <font>
        <color theme="0" tint="-0.14996795556505021"/>
      </font>
    </dxf>
    <dxf>
      <font>
        <color rgb="FFFF0000"/>
      </font>
      <fill>
        <patternFill>
          <bgColor rgb="FFFFD1C5"/>
        </patternFill>
      </fill>
    </dxf>
    <dxf>
      <fill>
        <patternFill>
          <bgColor theme="0" tint="-4.9989318521683403E-2"/>
        </patternFill>
      </fill>
    </dxf>
    <dxf>
      <font>
        <color theme="0"/>
      </font>
    </dxf>
    <dxf>
      <font>
        <color theme="0"/>
      </font>
    </dxf>
    <dxf>
      <font>
        <color rgb="FFE0DCD8"/>
      </font>
      <fill>
        <patternFill>
          <bgColor rgb="FFE0DCD8"/>
        </patternFill>
      </fill>
    </dxf>
    <dxf>
      <font>
        <color theme="0"/>
      </font>
    </dxf>
    <dxf>
      <font>
        <color theme="0"/>
      </font>
    </dxf>
    <dxf>
      <font>
        <color rgb="FFFF0000"/>
      </font>
      <fill>
        <patternFill>
          <bgColor rgb="FFFFD1C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font>
    </dxf>
    <dxf>
      <font>
        <color theme="0"/>
      </font>
    </dxf>
    <dxf>
      <font>
        <color theme="0"/>
      </font>
    </dxf>
    <dxf>
      <font>
        <color theme="0"/>
      </font>
    </dxf>
    <dxf>
      <font>
        <color rgb="FFE0DCD8"/>
      </font>
    </dxf>
    <dxf>
      <font>
        <color theme="0"/>
      </font>
    </dxf>
    <dxf>
      <font>
        <color rgb="FFE0DCD8"/>
      </font>
    </dxf>
    <dxf>
      <font>
        <color theme="0"/>
      </font>
    </dxf>
    <dxf>
      <font>
        <color rgb="FFE0DCD8"/>
      </font>
    </dxf>
    <dxf>
      <font>
        <color rgb="FFE0DCD8"/>
      </font>
    </dxf>
    <dxf>
      <font>
        <color theme="0"/>
      </font>
    </dxf>
    <dxf>
      <font>
        <color rgb="FFE0DCD8"/>
      </font>
    </dxf>
    <dxf>
      <font>
        <color theme="0"/>
      </font>
    </dxf>
    <dxf>
      <font>
        <color theme="0"/>
      </font>
    </dxf>
    <dxf>
      <font>
        <color theme="0"/>
      </font>
    </dxf>
    <dxf>
      <font>
        <color theme="0"/>
      </font>
    </dxf>
    <dxf>
      <font>
        <color theme="0"/>
      </font>
    </dxf>
    <dxf>
      <font>
        <color rgb="FFE0DCD8"/>
      </font>
      <fill>
        <patternFill>
          <bgColor rgb="FFE0DCD8"/>
        </patternFill>
      </fill>
    </dxf>
    <dxf>
      <font>
        <color rgb="FFE0DCD8"/>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
      <font>
        <color theme="0"/>
      </font>
    </dxf>
    <dxf>
      <font>
        <color theme="0"/>
      </font>
    </dxf>
    <dxf>
      <font>
        <color theme="0"/>
      </font>
    </dxf>
    <dxf>
      <font>
        <color theme="0" tint="-0.24994659260841701"/>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rgb="FFE0DCD8"/>
        </patternFill>
      </fill>
    </dxf>
    <dxf>
      <fill>
        <patternFill>
          <bgColor rgb="FFE0DCD8"/>
        </patternFill>
      </fill>
    </dxf>
    <dxf>
      <font>
        <color theme="0"/>
      </font>
      <fill>
        <patternFill>
          <bgColor rgb="FFFF0000"/>
        </patternFill>
      </fill>
    </dxf>
    <dxf>
      <font>
        <color theme="0"/>
      </font>
      <fill>
        <patternFill>
          <bgColor rgb="FFB8CA7F"/>
        </patternFill>
      </fill>
    </dxf>
    <dxf>
      <fill>
        <patternFill>
          <bgColor rgb="FFE0DCD8"/>
        </patternFill>
      </fill>
    </dxf>
    <dxf>
      <font>
        <color theme="0" tint="-4.9989318521683403E-2"/>
      </font>
      <fill>
        <patternFill>
          <bgColor rgb="FFE0DCD8"/>
        </patternFill>
      </fill>
    </dxf>
    <dxf>
      <font>
        <color theme="0"/>
      </font>
      <fill>
        <patternFill>
          <bgColor rgb="FFFF0000"/>
        </patternFill>
      </fill>
    </dxf>
    <dxf>
      <font>
        <color theme="0"/>
      </font>
      <fill>
        <patternFill>
          <bgColor rgb="FFB8CA7F"/>
        </patternFill>
      </fill>
    </dxf>
    <dxf>
      <fill>
        <patternFill>
          <bgColor rgb="FFE0DCD8"/>
        </patternFill>
      </fill>
    </dxf>
    <dxf>
      <font>
        <color theme="0"/>
      </font>
      <fill>
        <patternFill>
          <bgColor rgb="FFFF0000"/>
        </patternFill>
      </fill>
    </dxf>
    <dxf>
      <font>
        <color theme="0"/>
      </font>
      <fill>
        <patternFill>
          <bgColor rgb="FFB8CA7F"/>
        </patternFill>
      </fill>
    </dxf>
    <dxf>
      <font>
        <color auto="1"/>
      </font>
      <fill>
        <patternFill>
          <bgColor rgb="FFE0DCD8"/>
        </patternFill>
      </fill>
    </dxf>
    <dxf>
      <font>
        <color rgb="FFE7E7E7"/>
      </font>
      <fill>
        <patternFill>
          <bgColor theme="2"/>
        </patternFill>
      </fill>
    </dxf>
    <dxf>
      <font>
        <color rgb="FFE7E7E7"/>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CEABF"/>
      <color rgb="FFF2BFE0"/>
      <color rgb="FFC6E0B4"/>
      <color rgb="FF857362"/>
      <color rgb="FFCA0083"/>
      <color rgb="FFFEA38C"/>
      <color rgb="FF003479"/>
      <color rgb="FFE0DCD8"/>
      <color rgb="FF0078C9"/>
      <color rgb="FFDBDBDB"/>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US" sz="1800"/>
              <a:t>Performance levels, deadbands,</a:t>
            </a:r>
            <a:r>
              <a:rPr lang="en-US" sz="1800" baseline="0"/>
              <a:t> caps and collars - 2020-25</a:t>
            </a:r>
            <a:endParaRPr lang="en-US" sz="1800"/>
          </a:p>
        </c:rich>
      </c:tx>
      <c:layout>
        <c:manualLayout>
          <c:xMode val="edge"/>
          <c:yMode val="edge"/>
          <c:x val="0.4946552854735603"/>
          <c:y val="3.7621765201407441E-2"/>
        </c:manualLayout>
      </c:layout>
      <c:spPr>
        <a:noFill/>
        <a:ln>
          <a:noFill/>
        </a:ln>
        <a:effectLst/>
      </c:spPr>
    </c:title>
    <c:plotArea>
      <c:layout>
        <c:manualLayout>
          <c:layoutTarget val="inner"/>
          <c:xMode val="edge"/>
          <c:yMode val="edge"/>
          <c:x val="5.1989053467989245E-2"/>
          <c:y val="0.13319678102436891"/>
          <c:w val="0.86238487485925786"/>
          <c:h val="0.67822948680654116"/>
        </c:manualLayout>
      </c:layout>
      <c:lineChart>
        <c:grouping val="standard"/>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AppPCview!$M$46:$Q$46</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9DDB-4B33-86C0-136B4BCAE702}"/>
            </c:ext>
          </c:extLst>
        </c:ser>
        <c:ser>
          <c:idx val="5"/>
          <c:order val="1"/>
          <c:tx>
            <c:strRef>
              <c:f>AppPCview!$A$50</c:f>
              <c:strCache>
                <c:ptCount val="1"/>
                <c:pt idx="0">
                  <c:v>Enhanced underperformance penalty collar</c:v>
                </c:pt>
              </c:strCache>
            </c:strRef>
          </c:tx>
          <c:spPr>
            <a:ln w="28575" cap="rnd">
              <a:solidFill>
                <a:schemeClr val="accent6"/>
              </a:solidFill>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AppPCview!$M$50:$Q$50</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4-9DDB-4B33-86C0-136B4BCAE702}"/>
            </c:ext>
          </c:extLst>
        </c:ser>
        <c:ser>
          <c:idx val="0"/>
          <c:order val="2"/>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AppPCview!$M$51:$Q$51</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5-9DDB-4B33-86C0-136B4BCAE702}"/>
            </c:ext>
          </c:extLst>
        </c:ser>
        <c:ser>
          <c:idx val="2"/>
          <c:order val="3"/>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AppPCview!$M$52:$Q$52</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6-9DDB-4B33-86C0-136B4BCAE702}"/>
            </c:ext>
          </c:extLst>
        </c:ser>
        <c:ser>
          <c:idx val="7"/>
          <c:order val="4"/>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AppPCview!$M$53:$Q$53</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1A79-4078-908C-109C185ADB2C}"/>
            </c:ext>
          </c:extLst>
        </c:ser>
        <c:ser>
          <c:idx val="8"/>
          <c:order val="5"/>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AppPCview!$M$54:$Q$54</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1-1A79-4078-908C-109C185ADB2C}"/>
            </c:ext>
          </c:extLst>
        </c:ser>
        <c:ser>
          <c:idx val="9"/>
          <c:order val="6"/>
          <c:tx>
            <c:strRef>
              <c:f>AppPCview!$A$55</c:f>
              <c:strCache>
                <c:ptCount val="1"/>
                <c:pt idx="0">
                  <c:v>Enhanced outperformance payment cap</c:v>
                </c:pt>
              </c:strCache>
            </c:strRef>
          </c:tx>
          <c:spPr>
            <a:ln w="28575" cap="rnd">
              <a:solidFill>
                <a:schemeClr val="accent4">
                  <a:lumMod val="60000"/>
                </a:schemeClr>
              </a:solidFill>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AppPCview!$M$55:$Q$55</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2-1A79-4078-908C-109C185ADB2C}"/>
            </c:ext>
          </c:extLst>
        </c:ser>
        <c:marker val="1"/>
        <c:axId val="103289984"/>
        <c:axId val="103291520"/>
      </c:lineChart>
      <c:catAx>
        <c:axId val="10328998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rgbClr val="C8C8C8"/>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03291520"/>
        <c:crosses val="autoZero"/>
        <c:auto val="1"/>
        <c:lblAlgn val="ctr"/>
        <c:lblOffset val="100"/>
      </c:catAx>
      <c:valAx>
        <c:axId val="103291520"/>
        <c:scaling>
          <c:orientation val="minMax"/>
        </c:scaling>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3289984"/>
        <c:crosses val="autoZero"/>
        <c:crossBetween val="midCat"/>
      </c:valAx>
      <c:spPr>
        <a:noFill/>
        <a:ln>
          <a:noFill/>
        </a:ln>
        <a:effectLst/>
      </c:spPr>
    </c:plotArea>
    <c:legend>
      <c:legendPos val="b"/>
      <c:layout>
        <c:manualLayout>
          <c:xMode val="edge"/>
          <c:yMode val="edge"/>
          <c:x val="2.2663664389271216E-2"/>
          <c:y val="0.89664263485900364"/>
          <c:w val="0.86146558820750752"/>
          <c:h val="8.131122594115682E-2"/>
        </c:manualLayout>
      </c:layout>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Performance</a:t>
            </a:r>
            <a:r>
              <a:rPr lang="en-US" sz="1800" baseline="0"/>
              <a:t> levels, deadbands, caps and collars - all years</a:t>
            </a:r>
            <a:endParaRPr lang="en-US" sz="1800"/>
          </a:p>
        </c:rich>
      </c:tx>
      <c:layout>
        <c:manualLayout>
          <c:xMode val="edge"/>
          <c:yMode val="edge"/>
          <c:x val="0.49266025369657584"/>
          <c:y val="1.4812726326404584E-2"/>
        </c:manualLayout>
      </c:layout>
      <c:spPr>
        <a:noFill/>
        <a:ln>
          <a:noFill/>
        </a:ln>
        <a:effectLst/>
      </c:spPr>
    </c:title>
    <c:plotArea>
      <c:layout>
        <c:manualLayout>
          <c:layoutTarget val="inner"/>
          <c:xMode val="edge"/>
          <c:yMode val="edge"/>
          <c:x val="2.756181793065348E-2"/>
          <c:y val="7.7515818603116363E-2"/>
          <c:w val="0.95732347221779623"/>
          <c:h val="0.78156832921776698"/>
        </c:manualLayout>
      </c:layout>
      <c:lineChart>
        <c:grouping val="standard"/>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AppPCview!$B$44:$AG$44</c:f>
              <c:strCache>
                <c:ptCount val="32"/>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2040-45</c:v>
                </c:pt>
              </c:strCache>
            </c:strRef>
          </c:cat>
          <c:val>
            <c:numRef>
              <c:f>AppPCview!$B$46:$AG$46</c:f>
              <c:numCache>
                <c:formatCode>#,##0_);\(#,##0\);"-  ";" "@" "</c:formatCode>
                <c:ptCount val="32"/>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extLst xmlns:c16r2="http://schemas.microsoft.com/office/drawing/2015/06/chart">
            <c:ext xmlns:c16="http://schemas.microsoft.com/office/drawing/2014/chart" uri="{C3380CC4-5D6E-409C-BE32-E72D297353CC}">
              <c16:uniqueId val="{00000000-4DF1-4ACB-BFCC-F5A4B6712B52}"/>
            </c:ext>
          </c:extLst>
        </c:ser>
        <c:ser>
          <c:idx val="3"/>
          <c:order val="1"/>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AppPCview!$B$44:$AG$44</c:f>
              <c:strCache>
                <c:ptCount val="32"/>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2040-45</c:v>
                </c:pt>
              </c:strCache>
            </c:strRef>
          </c:cat>
          <c:val>
            <c:numRef>
              <c:f>AppPCview!$B$51:$AG$51</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1-4DF1-4ACB-BFCC-F5A4B6712B52}"/>
            </c:ext>
          </c:extLst>
        </c:ser>
        <c:ser>
          <c:idx val="6"/>
          <c:order val="2"/>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AppPCview!$B$44:$AG$44</c:f>
              <c:strCache>
                <c:ptCount val="32"/>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2040-45</c:v>
                </c:pt>
              </c:strCache>
            </c:strRef>
          </c:cat>
          <c:val>
            <c:numRef>
              <c:f>AppPCview!$B$54:$AG$54</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2-4DF1-4ACB-BFCC-F5A4B6712B52}"/>
            </c:ext>
          </c:extLst>
        </c:ser>
        <c:ser>
          <c:idx val="4"/>
          <c:order val="3"/>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AppPCview!$B$44:$AG$44</c:f>
              <c:strCache>
                <c:ptCount val="32"/>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2040-45</c:v>
                </c:pt>
              </c:strCache>
            </c:strRef>
          </c:cat>
          <c:val>
            <c:numRef>
              <c:f>AppPCview!$B$52:$AG$52</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3-4DF1-4ACB-BFCC-F5A4B6712B52}"/>
            </c:ext>
          </c:extLst>
        </c:ser>
        <c:ser>
          <c:idx val="5"/>
          <c:order val="4"/>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AppPCview!$B$44:$AG$44</c:f>
              <c:strCache>
                <c:ptCount val="32"/>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pt idx="15">
                  <c:v>2024-25</c:v>
                </c:pt>
                <c:pt idx="16">
                  <c:v>2025-26</c:v>
                </c:pt>
                <c:pt idx="17">
                  <c:v>2026-27</c:v>
                </c:pt>
                <c:pt idx="18">
                  <c:v>2027-28</c:v>
                </c:pt>
                <c:pt idx="19">
                  <c:v>2028-29</c:v>
                </c:pt>
                <c:pt idx="20">
                  <c:v>2029-30</c:v>
                </c:pt>
                <c:pt idx="21">
                  <c:v>2030-31</c:v>
                </c:pt>
                <c:pt idx="22">
                  <c:v>2031-32</c:v>
                </c:pt>
                <c:pt idx="23">
                  <c:v>2032-33</c:v>
                </c:pt>
                <c:pt idx="24">
                  <c:v>2033-34</c:v>
                </c:pt>
                <c:pt idx="25">
                  <c:v>2034-35</c:v>
                </c:pt>
                <c:pt idx="26">
                  <c:v>2035-36</c:v>
                </c:pt>
                <c:pt idx="27">
                  <c:v>2036-37</c:v>
                </c:pt>
                <c:pt idx="28">
                  <c:v>2037-38</c:v>
                </c:pt>
                <c:pt idx="29">
                  <c:v>2038-39</c:v>
                </c:pt>
                <c:pt idx="30">
                  <c:v>2039-40</c:v>
                </c:pt>
                <c:pt idx="31">
                  <c:v>2040-45</c:v>
                </c:pt>
              </c:strCache>
            </c:strRef>
          </c:cat>
          <c:val>
            <c:numRef>
              <c:f>AppPCview!$B$53:$AG$53</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4-4DF1-4ACB-BFCC-F5A4B6712B52}"/>
            </c:ext>
          </c:extLst>
        </c:ser>
        <c:ser>
          <c:idx val="0"/>
          <c:order val="5"/>
          <c:tx>
            <c:strRef>
              <c:f>AppPCview!$A$55</c:f>
              <c:strCache>
                <c:ptCount val="1"/>
                <c:pt idx="0">
                  <c:v>Enhanced outperformance payment cap</c:v>
                </c:pt>
              </c:strCache>
            </c:strRef>
          </c:tx>
          <c:spPr>
            <a:ln w="28575" cap="rnd">
              <a:solidFill>
                <a:schemeClr val="accent1"/>
              </a:solidFill>
              <a:round/>
            </a:ln>
            <a:effectLst/>
          </c:spPr>
          <c:marker>
            <c:symbol val="none"/>
          </c:marker>
          <c:val>
            <c:numRef>
              <c:f>AppPCview!$B$55:$AG$55</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5-4DF1-4ACB-BFCC-F5A4B6712B52}"/>
            </c:ext>
          </c:extLst>
        </c:ser>
        <c:ser>
          <c:idx val="2"/>
          <c:order val="6"/>
          <c:tx>
            <c:strRef>
              <c:f>AppPCview!$A$50</c:f>
              <c:strCache>
                <c:ptCount val="1"/>
                <c:pt idx="0">
                  <c:v>Enhanced underperformance penalty collar</c:v>
                </c:pt>
              </c:strCache>
            </c:strRef>
          </c:tx>
          <c:spPr>
            <a:ln w="28575" cap="rnd">
              <a:solidFill>
                <a:schemeClr val="accent3"/>
              </a:solidFill>
              <a:round/>
            </a:ln>
            <a:effectLst/>
          </c:spPr>
          <c:marker>
            <c:symbol val="none"/>
          </c:marker>
          <c:val>
            <c:numRef>
              <c:f>AppPCview!$B$50:$AG$50</c:f>
              <c:numCache>
                <c:formatCode>#,##0_);\(#,##0\);"-  ";" "@" "</c:formatCode>
                <c:ptCount val="32"/>
                <c:pt idx="11">
                  <c:v>#N/A</c:v>
                </c:pt>
                <c:pt idx="12">
                  <c:v>#N/A</c:v>
                </c:pt>
                <c:pt idx="13">
                  <c:v>#N/A</c:v>
                </c:pt>
                <c:pt idx="14">
                  <c:v>#N/A</c:v>
                </c:pt>
                <c:pt idx="15">
                  <c:v>#N/A</c:v>
                </c:pt>
              </c:numCache>
            </c:numRef>
          </c:val>
          <c:extLst xmlns:c16r2="http://schemas.microsoft.com/office/drawing/2015/06/chart">
            <c:ext xmlns:c16="http://schemas.microsoft.com/office/drawing/2014/chart" uri="{C3380CC4-5D6E-409C-BE32-E72D297353CC}">
              <c16:uniqueId val="{00000006-4DF1-4ACB-BFCC-F5A4B6712B52}"/>
            </c:ext>
          </c:extLst>
        </c:ser>
        <c:marker val="1"/>
        <c:axId val="105745408"/>
        <c:axId val="105767680"/>
        <c:extLst xmlns:c16r2="http://schemas.microsoft.com/office/drawing/2015/06/chart"/>
      </c:lineChart>
      <c:catAx>
        <c:axId val="10574540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rgbClr val="C8C8C8"/>
            </a:solidFill>
            <a:round/>
          </a:ln>
          <a:effectLst/>
        </c:spPr>
        <c:txPr>
          <a:bodyPr rot="21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5767680"/>
        <c:crosses val="autoZero"/>
        <c:auto val="1"/>
        <c:lblAlgn val="ctr"/>
        <c:lblOffset val="100"/>
      </c:catAx>
      <c:valAx>
        <c:axId val="105767680"/>
        <c:scaling>
          <c:orientation val="minMax"/>
        </c:scaling>
        <c:axPos val="l"/>
        <c:majorGridlines>
          <c:spPr>
            <a:ln w="9525" cap="flat" cmpd="sng" algn="ctr">
              <a:solidFill>
                <a:schemeClr val="tx1">
                  <a:lumMod val="15000"/>
                  <a:lumOff val="85000"/>
                </a:schemeClr>
              </a:solidFill>
              <a:round/>
            </a:ln>
            <a:effectLst/>
          </c:spPr>
        </c:majorGridlines>
        <c:numFmt formatCode="General" sourceLinked="0"/>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745408"/>
        <c:crosses val="autoZero"/>
        <c:crossBetween val="midCat"/>
      </c:valAx>
      <c:spPr>
        <a:noFill/>
        <a:ln>
          <a:noFill/>
        </a:ln>
        <a:effectLst/>
      </c:spPr>
    </c:plotArea>
    <c:legend>
      <c:legendPos val="b"/>
      <c:layout>
        <c:manualLayout>
          <c:xMode val="edge"/>
          <c:yMode val="edge"/>
          <c:x val="2.9356206404720576E-2"/>
          <c:y val="0.93500981115730064"/>
          <c:w val="0.94239025332751691"/>
          <c:h val="5.5463123436029584E-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Incentive</a:t>
            </a:r>
            <a:r>
              <a:rPr lang="en-US" baseline="0"/>
              <a:t> rates </a:t>
            </a:r>
            <a:r>
              <a:rPr lang="en-US"/>
              <a:t>(£m)</a:t>
            </a:r>
          </a:p>
        </c:rich>
      </c:tx>
      <c:layout>
        <c:manualLayout>
          <c:xMode val="edge"/>
          <c:yMode val="edge"/>
          <c:x val="0.79185796369359318"/>
          <c:y val="1.7125385561970779E-2"/>
        </c:manualLayout>
      </c:layout>
      <c:spPr>
        <a:noFill/>
        <a:ln>
          <a:noFill/>
        </a:ln>
        <a:effectLst/>
      </c:spPr>
    </c:title>
    <c:plotArea>
      <c:layout/>
      <c:barChart>
        <c:barDir val="col"/>
        <c:grouping val="clustered"/>
        <c:ser>
          <c:idx val="1"/>
          <c:order val="0"/>
          <c:tx>
            <c:strRef>
              <c:f>AppPCview!$C$31</c:f>
              <c:strCache>
                <c:ptCount val="1"/>
                <c:pt idx="0">
                  <c:v>(£m)</c:v>
                </c:pt>
              </c:strCache>
            </c:strRef>
          </c:tx>
          <c:spPr>
            <a:solidFill>
              <a:srgbClr val="FF0000"/>
            </a:solidFill>
            <a:ln>
              <a:noFill/>
            </a:ln>
            <a:effectLst/>
          </c:spPr>
          <c:dPt>
            <c:idx val="0"/>
            <c:spPr>
              <a:solidFill>
                <a:srgbClr val="FF8585"/>
              </a:solidFill>
              <a:ln>
                <a:noFill/>
              </a:ln>
              <a:effectLst/>
            </c:spPr>
            <c:extLst xmlns:c16r2="http://schemas.microsoft.com/office/drawing/2015/06/chart">
              <c:ext xmlns:c16="http://schemas.microsoft.com/office/drawing/2014/chart" uri="{C3380CC4-5D6E-409C-BE32-E72D297353CC}">
                <c16:uniqueId val="{00000001-DC1A-478D-8E78-03BA217A647D}"/>
              </c:ext>
            </c:extLst>
          </c:dPt>
          <c:dPt>
            <c:idx val="1"/>
            <c:spPr>
              <a:solidFill>
                <a:srgbClr val="FFD1C5"/>
              </a:solidFill>
              <a:ln>
                <a:noFill/>
              </a:ln>
              <a:effectLst/>
            </c:spPr>
            <c:extLst xmlns:c16r2="http://schemas.microsoft.com/office/drawing/2015/06/chart">
              <c:ext xmlns:c16="http://schemas.microsoft.com/office/drawing/2014/chart" uri="{C3380CC4-5D6E-409C-BE32-E72D297353CC}">
                <c16:uniqueId val="{00000001-6E7C-4D35-9125-D15C1133201D}"/>
              </c:ext>
            </c:extLst>
          </c:dPt>
          <c:dPt>
            <c:idx val="2"/>
            <c:spPr>
              <a:solidFill>
                <a:srgbClr val="FFD1C5"/>
              </a:solidFill>
              <a:ln>
                <a:noFill/>
              </a:ln>
              <a:effectLst/>
            </c:spPr>
            <c:extLst xmlns:c16r2="http://schemas.microsoft.com/office/drawing/2015/06/chart">
              <c:ext xmlns:c16="http://schemas.microsoft.com/office/drawing/2014/chart" uri="{C3380CC4-5D6E-409C-BE32-E72D297353CC}">
                <c16:uniqueId val="{00000003-6E7C-4D35-9125-D15C1133201D}"/>
              </c:ext>
            </c:extLst>
          </c:dPt>
          <c:dPt>
            <c:idx val="4"/>
            <c:spPr>
              <a:solidFill>
                <a:srgbClr val="92D050"/>
              </a:solidFill>
              <a:ln>
                <a:noFill/>
              </a:ln>
              <a:effectLst/>
            </c:spPr>
            <c:extLst xmlns:c16r2="http://schemas.microsoft.com/office/drawing/2015/06/chart">
              <c:ext xmlns:c16="http://schemas.microsoft.com/office/drawing/2014/chart" uri="{C3380CC4-5D6E-409C-BE32-E72D297353CC}">
                <c16:uniqueId val="{00000007-DC1A-478D-8E78-03BA217A647D}"/>
              </c:ext>
            </c:extLst>
          </c:dPt>
          <c:dPt>
            <c:idx val="5"/>
            <c:spPr>
              <a:solidFill>
                <a:srgbClr val="C9E7A7"/>
              </a:solidFill>
              <a:ln>
                <a:noFill/>
              </a:ln>
              <a:effectLst/>
            </c:spPr>
            <c:extLst xmlns:c16r2="http://schemas.microsoft.com/office/drawing/2015/06/chart">
              <c:ext xmlns:c16="http://schemas.microsoft.com/office/drawing/2014/chart" uri="{C3380CC4-5D6E-409C-BE32-E72D297353CC}">
                <c16:uniqueId val="{00000009-DC1A-478D-8E78-03BA217A647D}"/>
              </c:ext>
            </c:extLst>
          </c:dPt>
          <c:dPt>
            <c:idx val="6"/>
            <c:spPr>
              <a:solidFill>
                <a:srgbClr val="C9E7A7"/>
              </a:solidFill>
              <a:ln>
                <a:noFill/>
              </a:ln>
              <a:effectLst/>
            </c:spPr>
            <c:extLst xmlns:c16r2="http://schemas.microsoft.com/office/drawing/2015/06/chart">
              <c:ext xmlns:c16="http://schemas.microsoft.com/office/drawing/2014/chart" uri="{C3380CC4-5D6E-409C-BE32-E72D297353CC}">
                <c16:uniqueId val="{0000000B-DC1A-478D-8E78-03BA217A647D}"/>
              </c:ext>
            </c:extLst>
          </c:dPt>
          <c:dPt>
            <c:idx val="7"/>
            <c:spPr>
              <a:solidFill>
                <a:srgbClr val="517D21"/>
              </a:solidFill>
              <a:ln>
                <a:noFill/>
              </a:ln>
              <a:effectLst/>
            </c:spPr>
            <c:extLst xmlns:c16r2="http://schemas.microsoft.com/office/drawing/2015/06/chart">
              <c:ext xmlns:c16="http://schemas.microsoft.com/office/drawing/2014/chart" uri="{C3380CC4-5D6E-409C-BE32-E72D297353CC}">
                <c16:uniqueId val="{0000000D-DC1A-478D-8E78-03BA217A647D}"/>
              </c:ext>
            </c:extLst>
          </c:dPt>
          <c:cat>
            <c:strRef>
              <c:f>AppPCview!$A$32:$A$39</c:f>
              <c:strCache>
                <c:ptCount val="8"/>
                <c:pt idx="0">
                  <c:v>Standard underperformance penalty rate 1</c:v>
                </c:pt>
                <c:pt idx="1">
                  <c:v>Standard underperformance penalty rate 2</c:v>
                </c:pt>
                <c:pt idx="2">
                  <c:v>Standard underperformance penalty rate 3</c:v>
                </c:pt>
                <c:pt idx="3">
                  <c:v>Enhanced underperformance penalty rate</c:v>
                </c:pt>
                <c:pt idx="4">
                  <c:v>Standard outperformance payment rate 1</c:v>
                </c:pt>
                <c:pt idx="5">
                  <c:v>Standard outperformance payment rate 2</c:v>
                </c:pt>
                <c:pt idx="6">
                  <c:v>Standard outperformance payment rate 3</c:v>
                </c:pt>
                <c:pt idx="7">
                  <c:v>Enhanced outperformance payment rate</c:v>
                </c:pt>
              </c:strCache>
            </c:strRef>
          </c:cat>
          <c:val>
            <c:numRef>
              <c:f>AppPCview!$C$32:$C$39</c:f>
              <c:numCache>
                <c:formatCode>#,##0.000000</c:formatCode>
                <c:ptCount val="8"/>
                <c:pt idx="0">
                  <c:v>#N/A</c:v>
                </c:pt>
                <c:pt idx="1">
                  <c:v>#N/A</c:v>
                </c:pt>
                <c:pt idx="2">
                  <c:v>#N/A</c:v>
                </c:pt>
                <c:pt idx="3">
                  <c:v>#N/A</c:v>
                </c:pt>
                <c:pt idx="4">
                  <c:v>#N/A</c:v>
                </c:pt>
                <c:pt idx="5">
                  <c:v>#N/A</c:v>
                </c:pt>
                <c:pt idx="6">
                  <c:v>#N/A</c:v>
                </c:pt>
                <c:pt idx="7">
                  <c:v>#N/A</c:v>
                </c:pt>
              </c:numCache>
            </c:numRef>
          </c:val>
          <c:extLst xmlns:c16r2="http://schemas.microsoft.com/office/drawing/2015/06/chart">
            <c:ext xmlns:c16="http://schemas.microsoft.com/office/drawing/2014/chart" uri="{C3380CC4-5D6E-409C-BE32-E72D297353CC}">
              <c16:uniqueId val="{00000006-6E7C-4D35-9125-D15C1133201D}"/>
            </c:ext>
          </c:extLst>
        </c:ser>
        <c:gapWidth val="219"/>
        <c:overlap val="-27"/>
        <c:axId val="106894080"/>
        <c:axId val="106895616"/>
        <c:extLst xmlns:c16r2="http://schemas.microsoft.com/office/drawing/2015/06/chart">
          <c:ext xmlns:c15="http://schemas.microsoft.com/office/drawing/2012/chart" uri="{02D57815-91ED-43cb-92C2-25804820EDAC}">
            <c15:filteredBarSeries>
              <c15:ser>
                <c:idx val="0"/>
                <c:order val="0"/>
                <c:tx>
                  <c:strRef>
                    <c:extLst>
                      <c:ext uri="{02D57815-91ED-43cb-92C2-25804820EDAC}">
                        <c15:formulaRef>
                          <c15:sqref>AppPCview!$B$31</c15:sqref>
                        </c15:formulaRef>
                      </c:ext>
                    </c:extLst>
                    <c:strCache>
                      <c:ptCount val="1"/>
                    </c:strCache>
                  </c:strRef>
                </c:tx>
                <c:spPr>
                  <a:solidFill>
                    <a:schemeClr val="accent1"/>
                  </a:solidFill>
                  <a:ln>
                    <a:noFill/>
                  </a:ln>
                  <a:effectLst/>
                </c:spPr>
                <c:invertIfNegative val="0"/>
                <c:cat>
                  <c:strRef>
                    <c:extLst>
                      <c:ext uri="{02D57815-91ED-43cb-92C2-25804820EDAC}">
                        <c15:formulaRef>
                          <c15:sqref>AppPCview!$A$32:$A$39</c15:sqref>
                        </c15:formulaRef>
                      </c:ext>
                    </c:extLst>
                    <c:strCache>
                      <c:ptCount val="8"/>
                      <c:pt idx="0">
                        <c:v>Standard underperformance penalty rate 1</c:v>
                      </c:pt>
                      <c:pt idx="1">
                        <c:v>Standard underperformance penalty rate 2</c:v>
                      </c:pt>
                      <c:pt idx="2">
                        <c:v>Standard underperformance penalty rate 3</c:v>
                      </c:pt>
                      <c:pt idx="3">
                        <c:v>Enhanced underperformance penalty rate</c:v>
                      </c:pt>
                      <c:pt idx="4">
                        <c:v>Standard outperformance payment rate 1</c:v>
                      </c:pt>
                      <c:pt idx="5">
                        <c:v>Standard outperformance payment rate 2</c:v>
                      </c:pt>
                      <c:pt idx="6">
                        <c:v>Standard outperformance payment rate 3</c:v>
                      </c:pt>
                      <c:pt idx="7">
                        <c:v>Enhanced outperformance payment rate</c:v>
                      </c:pt>
                    </c:strCache>
                  </c:strRef>
                </c:cat>
                <c:val>
                  <c:numRef>
                    <c:extLst>
                      <c:ext uri="{02D57815-91ED-43cb-92C2-25804820EDAC}">
                        <c15:formulaRef>
                          <c15:sqref>AppPCview!$B$32:$B$39</c15:sqref>
                        </c15:formulaRef>
                      </c:ext>
                    </c:extLst>
                    <c:numCache>
                      <c:formatCode>#,##0_);\(#,##0\);"-  ";" "@" "</c:formatCode>
                      <c:ptCount val="8"/>
                    </c:numCache>
                  </c:numRef>
                </c:val>
                <c:extLst>
                  <c:ext xmlns:c16="http://schemas.microsoft.com/office/drawing/2014/chart" uri="{C3380CC4-5D6E-409C-BE32-E72D297353CC}">
                    <c16:uniqueId val="{00000007-6E7C-4D35-9125-D15C1133201D}"/>
                  </c:ext>
                </c:extLst>
              </c15:ser>
            </c15:filteredBarSeries>
          </c:ext>
        </c:extLst>
      </c:barChart>
      <c:catAx>
        <c:axId val="106894080"/>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95616"/>
        <c:crosses val="autoZero"/>
        <c:auto val="1"/>
        <c:lblAlgn val="ctr"/>
        <c:lblOffset val="100"/>
      </c:catAx>
      <c:valAx>
        <c:axId val="106895616"/>
        <c:scaling>
          <c:orientation val="minMax"/>
        </c:scaling>
        <c:axPos val="l"/>
        <c:majorGridlines>
          <c:spPr>
            <a:ln w="9525" cap="flat" cmpd="sng" algn="ctr">
              <a:solidFill>
                <a:schemeClr val="tx1">
                  <a:lumMod val="15000"/>
                  <a:lumOff val="85000"/>
                </a:schemeClr>
              </a:solidFill>
              <a:round/>
            </a:ln>
            <a:effectLst/>
          </c:spPr>
        </c:majorGridlines>
        <c:numFmt formatCode="#,##0.000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94080"/>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Outcome delivery incentives</a:t>
            </a:r>
          </a:p>
        </c:rich>
      </c:tx>
      <c:layout>
        <c:manualLayout>
          <c:xMode val="edge"/>
          <c:yMode val="edge"/>
          <c:x val="0.35793589669904496"/>
          <c:y val="3.4364261168384883E-2"/>
        </c:manualLayout>
      </c:layout>
      <c:spPr>
        <a:noFill/>
        <a:ln>
          <a:noFill/>
        </a:ln>
        <a:effectLst/>
      </c:spPr>
    </c:title>
    <c:plotArea>
      <c:layout>
        <c:manualLayout>
          <c:layoutTarget val="inner"/>
          <c:xMode val="edge"/>
          <c:yMode val="edge"/>
          <c:x val="7.2366745567846974E-2"/>
          <c:y val="0.12498701298701302"/>
          <c:w val="0.90472936895158063"/>
          <c:h val="0.75423335719398765"/>
        </c:manualLayout>
      </c:layout>
      <c:barChart>
        <c:barDir val="col"/>
        <c:grouping val="clustered"/>
        <c:ser>
          <c:idx val="0"/>
          <c:order val="0"/>
          <c:tx>
            <c:strRef>
              <c:f>AppPCview!$L$60</c:f>
              <c:strCache>
                <c:ptCount val="1"/>
                <c:pt idx="0">
                  <c:v>Maximum underperformance penalty</c:v>
                </c:pt>
              </c:strCache>
            </c:strRef>
          </c:tx>
          <c:spPr>
            <a:solidFill>
              <a:schemeClr val="accent1"/>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AppPCview!$M$60:$Q$60</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8A1F-4870-96AB-724B83CCBF3A}"/>
            </c:ext>
          </c:extLst>
        </c:ser>
        <c:ser>
          <c:idx val="1"/>
          <c:order val="1"/>
          <c:tx>
            <c:strRef>
              <c:f>AppPCview!$L$63</c:f>
              <c:strCache>
                <c:ptCount val="1"/>
                <c:pt idx="0">
                  <c:v>Maximum outperformance payment</c:v>
                </c:pt>
              </c:strCache>
            </c:strRef>
          </c:tx>
          <c:spPr>
            <a:solidFill>
              <a:schemeClr val="accent2"/>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AppPCview!$M$63:$Q$63</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1-8A1F-4870-96AB-724B83CCBF3A}"/>
            </c:ext>
          </c:extLst>
        </c:ser>
        <c:ser>
          <c:idx val="2"/>
          <c:order val="2"/>
          <c:tx>
            <c:strRef>
              <c:f>AppPCview!$L$64</c:f>
              <c:strCache>
                <c:ptCount val="1"/>
                <c:pt idx="0">
                  <c:v>P10 underperformance penalty</c:v>
                </c:pt>
              </c:strCache>
            </c:strRef>
          </c:tx>
          <c:spPr>
            <a:solidFill>
              <a:schemeClr val="accent3"/>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AppPCview!$M$64:$Q$64</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2-8A1F-4870-96AB-724B83CCBF3A}"/>
            </c:ext>
          </c:extLst>
        </c:ser>
        <c:ser>
          <c:idx val="3"/>
          <c:order val="3"/>
          <c:tx>
            <c:strRef>
              <c:f>AppPCview!$L$65</c:f>
              <c:strCache>
                <c:ptCount val="1"/>
                <c:pt idx="0">
                  <c:v>P90 outperformance payment</c:v>
                </c:pt>
              </c:strCache>
            </c:strRef>
          </c:tx>
          <c:spPr>
            <a:solidFill>
              <a:schemeClr val="accent4"/>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AppPCview!$M$65:$Q$65</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3-8A1F-4870-96AB-724B83CCBF3A}"/>
            </c:ext>
          </c:extLst>
        </c:ser>
        <c:gapWidth val="219"/>
        <c:overlap val="-27"/>
        <c:axId val="106863616"/>
        <c:axId val="106873600"/>
      </c:barChart>
      <c:catAx>
        <c:axId val="10686361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73600"/>
        <c:crosses val="autoZero"/>
        <c:auto val="1"/>
        <c:lblAlgn val="ctr"/>
        <c:lblOffset val="100"/>
      </c:catAx>
      <c:valAx>
        <c:axId val="106873600"/>
        <c:scaling>
          <c:orientation val="minMax"/>
        </c:scaling>
        <c:axPos val="l"/>
        <c:majorGridlines>
          <c:spPr>
            <a:ln w="9525" cap="flat" cmpd="sng" algn="ctr">
              <a:solidFill>
                <a:schemeClr val="tx1">
                  <a:lumMod val="15000"/>
                  <a:lumOff val="85000"/>
                </a:schemeClr>
              </a:solidFill>
              <a:round/>
            </a:ln>
            <a:effectLst/>
          </c:spPr>
        </c:majorGridlines>
        <c:numFmt formatCode="#,##0.0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63616"/>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title>
      <c:layout>
        <c:manualLayout>
          <c:xMode val="edge"/>
          <c:yMode val="edge"/>
          <c:x val="0.41625340309808451"/>
          <c:y val="2.1836436082457802E-2"/>
        </c:manualLayout>
      </c:layout>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plotArea>
      <c:layout/>
      <c:barChart>
        <c:barDir val="col"/>
        <c:grouping val="clustered"/>
        <c:ser>
          <c:idx val="0"/>
          <c:order val="0"/>
          <c:tx>
            <c:strRef>
              <c:f>AppPCview!$A$128</c:f>
              <c:strCache>
                <c:ptCount val="1"/>
                <c:pt idx="0">
                  <c:v>ODI types</c:v>
                </c:pt>
              </c:strCache>
            </c:strRef>
          </c:tx>
          <c:spPr>
            <a:solidFill>
              <a:srgbClr val="0078C9"/>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AppPCview!$B$127:$F$127</c:f>
              <c:strCache>
                <c:ptCount val="5"/>
                <c:pt idx="1">
                  <c:v> Reputational </c:v>
                </c:pt>
                <c:pt idx="2">
                  <c:v> Outperformance payment only </c:v>
                </c:pt>
                <c:pt idx="3">
                  <c:v> Underperformance penalty only </c:v>
                </c:pt>
                <c:pt idx="4">
                  <c:v> Outperformance payment &amp; underperformance penalty </c:v>
                </c:pt>
              </c:strCache>
            </c:strRef>
          </c:cat>
          <c:val>
            <c:numRef>
              <c:f>AppPCview!$B$128:$F$128</c:f>
              <c:numCache>
                <c:formatCode>#,##0</c:formatCode>
                <c:ptCount val="5"/>
                <c:pt idx="1">
                  <c:v>13</c:v>
                </c:pt>
                <c:pt idx="2">
                  <c:v>0</c:v>
                </c:pt>
                <c:pt idx="3">
                  <c:v>12</c:v>
                </c:pt>
                <c:pt idx="4">
                  <c:v>19</c:v>
                </c:pt>
              </c:numCache>
            </c:numRef>
          </c:val>
          <c:extLst xmlns:c16r2="http://schemas.microsoft.com/office/drawing/2015/06/chart">
            <c:ext xmlns:c16="http://schemas.microsoft.com/office/drawing/2014/chart" uri="{C3380CC4-5D6E-409C-BE32-E72D297353CC}">
              <c16:uniqueId val="{00000000-8831-47D4-8879-092660C45B82}"/>
            </c:ext>
          </c:extLst>
        </c:ser>
        <c:gapWidth val="219"/>
        <c:overlap val="-27"/>
        <c:axId val="106984576"/>
        <c:axId val="106986112"/>
      </c:barChart>
      <c:catAx>
        <c:axId val="106984576"/>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6986112"/>
        <c:crosses val="autoZero"/>
        <c:auto val="1"/>
        <c:lblAlgn val="ctr"/>
        <c:lblOffset val="100"/>
      </c:catAx>
      <c:valAx>
        <c:axId val="106986112"/>
        <c:scaling>
          <c:orientation val="minMax"/>
        </c:scaling>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84576"/>
        <c:crosses val="autoZero"/>
        <c:crossBetween val="between"/>
        <c:majorUnit val="1"/>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t>Forms of ODI</a:t>
            </a:r>
          </a:p>
        </c:rich>
      </c:tx>
      <c:spPr>
        <a:noFill/>
        <a:ln>
          <a:noFill/>
        </a:ln>
        <a:effectLst/>
      </c:spPr>
    </c:title>
    <c:plotArea>
      <c:layout>
        <c:manualLayout>
          <c:layoutTarget val="inner"/>
          <c:xMode val="edge"/>
          <c:yMode val="edge"/>
          <c:x val="5.2423093087999584E-2"/>
          <c:y val="0.14292870905587671"/>
          <c:w val="0.91946120714612189"/>
          <c:h val="0.72534371064888892"/>
        </c:manualLayout>
      </c:layout>
      <c:barChart>
        <c:barDir val="col"/>
        <c:grouping val="clustered"/>
        <c:ser>
          <c:idx val="0"/>
          <c:order val="0"/>
          <c:tx>
            <c:strRef>
              <c:f>AppPCview!$A$131</c:f>
              <c:strCache>
                <c:ptCount val="1"/>
                <c:pt idx="0">
                  <c:v>ODI form</c:v>
                </c:pt>
              </c:strCache>
            </c:strRef>
          </c:tx>
          <c:spPr>
            <a:solidFill>
              <a:srgbClr val="CA0083"/>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Val val="1"/>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AppPCview!$B$130:$G$130</c:f>
              <c:strCache>
                <c:ptCount val="6"/>
                <c:pt idx="1">
                  <c:v> Revenue  </c:v>
                </c:pt>
                <c:pt idx="2">
                  <c:v> RCV </c:v>
                </c:pt>
                <c:pt idx="3">
                  <c:v> RCV or Revenue </c:v>
                </c:pt>
                <c:pt idx="4">
                  <c:v> Shareholder </c:v>
                </c:pt>
                <c:pt idx="5">
                  <c:v> Revenue or shareholder </c:v>
                </c:pt>
              </c:strCache>
            </c:strRef>
          </c:cat>
          <c:val>
            <c:numRef>
              <c:f>AppPCview!$B$131:$G$131</c:f>
              <c:numCache>
                <c:formatCode>#,##0</c:formatCode>
                <c:ptCount val="6"/>
                <c:pt idx="1">
                  <c:v>3</c:v>
                </c:pt>
                <c:pt idx="2">
                  <c:v>4</c:v>
                </c:pt>
                <c:pt idx="3">
                  <c:v>0</c:v>
                </c:pt>
                <c:pt idx="4">
                  <c:v>0</c:v>
                </c:pt>
                <c:pt idx="5">
                  <c:v>0</c:v>
                </c:pt>
              </c:numCache>
            </c:numRef>
          </c:val>
          <c:extLst xmlns:c16r2="http://schemas.microsoft.com/office/drawing/2015/06/chart">
            <c:ext xmlns:c16="http://schemas.microsoft.com/office/drawing/2014/chart" uri="{C3380CC4-5D6E-409C-BE32-E72D297353CC}">
              <c16:uniqueId val="{00000000-DF2A-4CC2-A2F1-1C6871D68280}"/>
            </c:ext>
          </c:extLst>
        </c:ser>
        <c:gapWidth val="219"/>
        <c:overlap val="-27"/>
        <c:axId val="107010688"/>
        <c:axId val="107016576"/>
      </c:barChart>
      <c:catAx>
        <c:axId val="107010688"/>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16576"/>
        <c:crosses val="autoZero"/>
        <c:auto val="1"/>
        <c:lblAlgn val="ctr"/>
        <c:lblOffset val="100"/>
      </c:catAx>
      <c:valAx>
        <c:axId val="107016576"/>
        <c:scaling>
          <c:orientation val="minMax"/>
        </c:scaling>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10688"/>
        <c:crosses val="autoZero"/>
        <c:crossBetween val="between"/>
      </c:valAx>
      <c:spPr>
        <a:noFill/>
        <a:ln>
          <a:noFill/>
        </a:ln>
        <a:effectLst/>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600"/>
              <a:t>Standard and enhanced</a:t>
            </a:r>
            <a:r>
              <a:rPr lang="en-GB" sz="1600" baseline="0"/>
              <a:t> ODIs - maximum values</a:t>
            </a:r>
            <a:endParaRPr lang="en-GB" sz="1600"/>
          </a:p>
        </c:rich>
      </c:tx>
      <c:layout>
        <c:manualLayout>
          <c:xMode val="edge"/>
          <c:yMode val="edge"/>
          <c:x val="0.31814016492200575"/>
          <c:y val="2.5863063370760112E-2"/>
        </c:manualLayout>
      </c:layout>
      <c:spPr>
        <a:noFill/>
        <a:ln>
          <a:noFill/>
        </a:ln>
        <a:effectLst/>
      </c:spPr>
    </c:title>
    <c:plotArea>
      <c:layout/>
      <c:barChart>
        <c:barDir val="bar"/>
        <c:grouping val="stacked"/>
        <c:ser>
          <c:idx val="1"/>
          <c:order val="0"/>
          <c:tx>
            <c:strRef>
              <c:f>AppPCview!$A$217</c:f>
              <c:strCache>
                <c:ptCount val="1"/>
                <c:pt idx="0">
                  <c:v>Maximum standard underperformance penalties
-£m (2017-18 CPIH deflated, financial year average)</c:v>
                </c:pt>
              </c:strCache>
            </c:strRef>
          </c:tx>
          <c:spPr>
            <a:solidFill>
              <a:schemeClr val="accent2"/>
            </a:solidFill>
            <a:ln>
              <a:noFill/>
            </a:ln>
            <a:effectLst/>
          </c:spPr>
          <c:cat>
            <c:strRef>
              <c:f>AppPCview!$B$215:$H$215</c:f>
              <c:strCache>
                <c:ptCount val="7"/>
                <c:pt idx="1">
                  <c:v> 2020-21 </c:v>
                </c:pt>
                <c:pt idx="2">
                  <c:v> 2021-22 </c:v>
                </c:pt>
                <c:pt idx="3">
                  <c:v> 2022-23 </c:v>
                </c:pt>
                <c:pt idx="4">
                  <c:v> 2023-24 </c:v>
                </c:pt>
                <c:pt idx="5">
                  <c:v> 2024-25 </c:v>
                </c:pt>
                <c:pt idx="6">
                  <c:v> 2020-25
(AMP7 max) </c:v>
                </c:pt>
              </c:strCache>
            </c:strRef>
          </c:cat>
          <c:val>
            <c:numRef>
              <c:f>AppPCview!$B$217:$H$217</c:f>
              <c:numCache>
                <c:formatCode>#,##0.0000</c:formatCode>
                <c:ptCount val="7"/>
                <c:pt idx="1">
                  <c:v>-247.47211695000001</c:v>
                </c:pt>
                <c:pt idx="2">
                  <c:v>-250.76576105000001</c:v>
                </c:pt>
                <c:pt idx="3">
                  <c:v>-253.44618855000002</c:v>
                </c:pt>
                <c:pt idx="4">
                  <c:v>-258.32883715000003</c:v>
                </c:pt>
                <c:pt idx="5">
                  <c:v>-266.10839385000003</c:v>
                </c:pt>
                <c:pt idx="6">
                  <c:v>-1276.12129755</c:v>
                </c:pt>
              </c:numCache>
            </c:numRef>
          </c:val>
          <c:extLst xmlns:c16r2="http://schemas.microsoft.com/office/drawing/2015/06/chart">
            <c:ext xmlns:c16="http://schemas.microsoft.com/office/drawing/2014/chart" uri="{C3380CC4-5D6E-409C-BE32-E72D297353CC}">
              <c16:uniqueId val="{00000000-5B3E-4C31-B153-7C39E41A8324}"/>
            </c:ext>
          </c:extLst>
        </c:ser>
        <c:ser>
          <c:idx val="0"/>
          <c:order val="1"/>
          <c:tx>
            <c:strRef>
              <c:f>AppPCview!$A$216</c:f>
              <c:strCache>
                <c:ptCount val="1"/>
                <c:pt idx="0">
                  <c:v>Maximum enhanced underperformance penalties
-£m (2017-18 CPIH deflated, financial year average)</c:v>
                </c:pt>
              </c:strCache>
            </c:strRef>
          </c:tx>
          <c:spPr>
            <a:solidFill>
              <a:schemeClr val="accent1"/>
            </a:solidFill>
            <a:ln>
              <a:noFill/>
            </a:ln>
            <a:effectLst/>
          </c:spPr>
          <c:cat>
            <c:strRef>
              <c:f>AppPCview!$B$215:$H$215</c:f>
              <c:strCache>
                <c:ptCount val="7"/>
                <c:pt idx="1">
                  <c:v> 2020-21 </c:v>
                </c:pt>
                <c:pt idx="2">
                  <c:v> 2021-22 </c:v>
                </c:pt>
                <c:pt idx="3">
                  <c:v> 2022-23 </c:v>
                </c:pt>
                <c:pt idx="4">
                  <c:v> 2023-24 </c:v>
                </c:pt>
                <c:pt idx="5">
                  <c:v> 2024-25 </c:v>
                </c:pt>
                <c:pt idx="6">
                  <c:v> 2020-25
(AMP7 max) </c:v>
                </c:pt>
              </c:strCache>
            </c:strRef>
          </c:cat>
          <c:val>
            <c:numRef>
              <c:f>AppPCview!$B$216:$H$216</c:f>
              <c:numCache>
                <c:formatCode>#,##0.0000</c:formatCode>
                <c:ptCount val="7"/>
                <c:pt idx="1">
                  <c:v>-180.84283046000002</c:v>
                </c:pt>
                <c:pt idx="2">
                  <c:v>-185.19148946000001</c:v>
                </c:pt>
                <c:pt idx="3">
                  <c:v>-190.98970146000002</c:v>
                </c:pt>
                <c:pt idx="4">
                  <c:v>-195.33836046000002</c:v>
                </c:pt>
                <c:pt idx="5">
                  <c:v>-199.68701946000002</c:v>
                </c:pt>
                <c:pt idx="6">
                  <c:v>-952.04940130000011</c:v>
                </c:pt>
              </c:numCache>
            </c:numRef>
          </c:val>
          <c:extLst xmlns:c16r2="http://schemas.microsoft.com/office/drawing/2015/06/chart">
            <c:ext xmlns:c16="http://schemas.microsoft.com/office/drawing/2014/chart" uri="{C3380CC4-5D6E-409C-BE32-E72D297353CC}">
              <c16:uniqueId val="{00000001-5B3E-4C31-B153-7C39E41A8324}"/>
            </c:ext>
          </c:extLst>
        </c:ser>
        <c:ser>
          <c:idx val="2"/>
          <c:order val="2"/>
          <c:tx>
            <c:strRef>
              <c:f>AppPCview!$A$219</c:f>
              <c:strCache>
                <c:ptCount val="1"/>
                <c:pt idx="0">
                  <c:v>Maximum standard outperformance payments
£m (2017-18 CPIH deflated, financial year average)</c:v>
                </c:pt>
              </c:strCache>
            </c:strRef>
          </c:tx>
          <c:spPr>
            <a:solidFill>
              <a:schemeClr val="accent3"/>
            </a:solidFill>
            <a:ln>
              <a:noFill/>
            </a:ln>
            <a:effectLst/>
          </c:spPr>
          <c:cat>
            <c:strRef>
              <c:f>AppPCview!$B$215:$H$215</c:f>
              <c:strCache>
                <c:ptCount val="7"/>
                <c:pt idx="1">
                  <c:v> 2020-21 </c:v>
                </c:pt>
                <c:pt idx="2">
                  <c:v> 2021-22 </c:v>
                </c:pt>
                <c:pt idx="3">
                  <c:v> 2022-23 </c:v>
                </c:pt>
                <c:pt idx="4">
                  <c:v> 2023-24 </c:v>
                </c:pt>
                <c:pt idx="5">
                  <c:v> 2024-25 </c:v>
                </c:pt>
                <c:pt idx="6">
                  <c:v> 2020-25
(AMP7 max) </c:v>
                </c:pt>
              </c:strCache>
            </c:strRef>
          </c:cat>
          <c:val>
            <c:numRef>
              <c:f>AppPCview!$B$219:$H$219</c:f>
              <c:numCache>
                <c:formatCode>#,##0.0000</c:formatCode>
                <c:ptCount val="7"/>
                <c:pt idx="1">
                  <c:v>539.49371799999994</c:v>
                </c:pt>
                <c:pt idx="2">
                  <c:v>538.82062600000006</c:v>
                </c:pt>
                <c:pt idx="3">
                  <c:v>537.34782249999989</c:v>
                </c:pt>
                <c:pt idx="4">
                  <c:v>535.75917349999997</c:v>
                </c:pt>
                <c:pt idx="5">
                  <c:v>534.22738299999992</c:v>
                </c:pt>
                <c:pt idx="6">
                  <c:v>2685.6487230000002</c:v>
                </c:pt>
              </c:numCache>
            </c:numRef>
          </c:val>
          <c:extLst xmlns:c16r2="http://schemas.microsoft.com/office/drawing/2015/06/chart">
            <c:ext xmlns:c16="http://schemas.microsoft.com/office/drawing/2014/chart" uri="{C3380CC4-5D6E-409C-BE32-E72D297353CC}">
              <c16:uniqueId val="{00000002-5B3E-4C31-B153-7C39E41A8324}"/>
            </c:ext>
          </c:extLst>
        </c:ser>
        <c:ser>
          <c:idx val="3"/>
          <c:order val="3"/>
          <c:tx>
            <c:strRef>
              <c:f>AppPCview!$A$220</c:f>
              <c:strCache>
                <c:ptCount val="1"/>
                <c:pt idx="0">
                  <c:v>Maximum enhanced outperformance payments
£m (2017-18 CPIH deflated, financial year average)</c:v>
                </c:pt>
              </c:strCache>
            </c:strRef>
          </c:tx>
          <c:spPr>
            <a:solidFill>
              <a:schemeClr val="accent4"/>
            </a:solidFill>
            <a:ln>
              <a:noFill/>
            </a:ln>
            <a:effectLst/>
          </c:spPr>
          <c:cat>
            <c:strRef>
              <c:f>AppPCview!$B$215:$H$215</c:f>
              <c:strCache>
                <c:ptCount val="7"/>
                <c:pt idx="1">
                  <c:v> 2020-21 </c:v>
                </c:pt>
                <c:pt idx="2">
                  <c:v> 2021-22 </c:v>
                </c:pt>
                <c:pt idx="3">
                  <c:v> 2022-23 </c:v>
                </c:pt>
                <c:pt idx="4">
                  <c:v> 2023-24 </c:v>
                </c:pt>
                <c:pt idx="5">
                  <c:v> 2024-25 </c:v>
                </c:pt>
                <c:pt idx="6">
                  <c:v> 2020-25
(AMP7 max) </c:v>
                </c:pt>
              </c:strCache>
            </c:strRef>
          </c:cat>
          <c:val>
            <c:numRef>
              <c:f>AppPCview!$B$220:$H$220</c:f>
              <c:numCache>
                <c:formatCode>#,##0.0000</c:formatCode>
                <c:ptCount val="7"/>
                <c:pt idx="1">
                  <c:v>1636.3874799999999</c:v>
                </c:pt>
                <c:pt idx="2">
                  <c:v>1614.2134959999999</c:v>
                </c:pt>
                <c:pt idx="3">
                  <c:v>1588.2981399999996</c:v>
                </c:pt>
                <c:pt idx="4">
                  <c:v>1563.6299080000001</c:v>
                </c:pt>
                <c:pt idx="5">
                  <c:v>1540.2087999999999</c:v>
                </c:pt>
                <c:pt idx="6">
                  <c:v>7942.7378239999989</c:v>
                </c:pt>
              </c:numCache>
            </c:numRef>
          </c:val>
          <c:extLst xmlns:c16r2="http://schemas.microsoft.com/office/drawing/2015/06/chart">
            <c:ext xmlns:c16="http://schemas.microsoft.com/office/drawing/2014/chart" uri="{C3380CC4-5D6E-409C-BE32-E72D297353CC}">
              <c16:uniqueId val="{00000003-5B3E-4C31-B153-7C39E41A8324}"/>
            </c:ext>
          </c:extLst>
        </c:ser>
        <c:overlap val="100"/>
        <c:axId val="107926656"/>
        <c:axId val="107928192"/>
      </c:barChart>
      <c:catAx>
        <c:axId val="107926656"/>
        <c:scaling>
          <c:orientation val="minMax"/>
        </c:scaling>
        <c:axPos val="l"/>
        <c:numFmt formatCode="General" sourceLinked="1"/>
        <c:maj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28192"/>
        <c:crosses val="autoZero"/>
        <c:auto val="1"/>
        <c:lblAlgn val="ctr"/>
        <c:lblOffset val="100"/>
      </c:catAx>
      <c:valAx>
        <c:axId val="107928192"/>
        <c:scaling>
          <c:orientation val="minMax"/>
        </c:scaling>
        <c:axPos val="b"/>
        <c:majorGridlines>
          <c:spPr>
            <a:ln w="9525" cap="flat" cmpd="sng" algn="ctr">
              <a:solidFill>
                <a:schemeClr val="tx1">
                  <a:lumMod val="15000"/>
                  <a:lumOff val="85000"/>
                </a:schemeClr>
              </a:solidFill>
              <a:round/>
            </a:ln>
            <a:effectLst/>
          </c:spPr>
        </c:majorGridlines>
        <c:numFmt formatCode="#,##0_);\(#,##0\);&quot;-  &quot;;&quot; &quot;@&quot; &quot;"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926656"/>
        <c:crosses val="autoZero"/>
        <c:crossBetween val="between"/>
      </c:valAx>
      <c:spPr>
        <a:noFill/>
        <a:ln>
          <a:noFill/>
        </a:ln>
        <a:effectLst/>
      </c:spPr>
    </c:plotArea>
    <c:legend>
      <c:legendPos val="b"/>
      <c:layout>
        <c:manualLayout>
          <c:xMode val="edge"/>
          <c:yMode val="edge"/>
          <c:x val="7.2189034619640449E-2"/>
          <c:y val="0.8908119033597256"/>
          <c:w val="0.90677775203743261"/>
          <c:h val="0.10734137457194592"/>
        </c:manualLayout>
      </c:layout>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Maximum underperformance penalties and outperformance payments per year</a:t>
            </a:r>
          </a:p>
        </c:rich>
      </c:tx>
      <c:layout>
        <c:manualLayout>
          <c:xMode val="edge"/>
          <c:yMode val="edge"/>
          <c:x val="0.21415507965817887"/>
          <c:y val="1.8481848184818527E-2"/>
        </c:manualLayout>
      </c:layout>
      <c:spPr>
        <a:noFill/>
        <a:ln>
          <a:noFill/>
        </a:ln>
        <a:effectLst/>
      </c:spPr>
    </c:title>
    <c:plotArea>
      <c:layout/>
      <c:barChart>
        <c:barDir val="bar"/>
        <c:grouping val="stacked"/>
        <c:ser>
          <c:idx val="1"/>
          <c:order val="0"/>
          <c:tx>
            <c:strRef>
              <c:f>AppPCview!$L$59</c:f>
              <c:strCache>
                <c:ptCount val="1"/>
                <c:pt idx="0">
                  <c:v>Maximum standard underperformance penalty</c:v>
                </c:pt>
              </c:strCache>
            </c:strRef>
          </c:tx>
          <c:spPr>
            <a:solidFill>
              <a:srgbClr val="FF0000"/>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AppPCview!$M$59:$Q$59</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2058-469A-907A-BC20EAC016D3}"/>
            </c:ext>
          </c:extLst>
        </c:ser>
        <c:ser>
          <c:idx val="0"/>
          <c:order val="1"/>
          <c:tx>
            <c:strRef>
              <c:f>AppPCview!$L$58</c:f>
              <c:strCache>
                <c:ptCount val="1"/>
                <c:pt idx="0">
                  <c:v>Maximum enhanced underperformance penalty</c:v>
                </c:pt>
              </c:strCache>
            </c:strRef>
          </c:tx>
          <c:spPr>
            <a:solidFill>
              <a:srgbClr val="C00000"/>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AppPCview!$M$58:$Q$58</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1-2058-469A-907A-BC20EAC016D3}"/>
            </c:ext>
          </c:extLst>
        </c:ser>
        <c:ser>
          <c:idx val="3"/>
          <c:order val="2"/>
          <c:tx>
            <c:strRef>
              <c:f>AppPCview!$L$61</c:f>
              <c:strCache>
                <c:ptCount val="1"/>
                <c:pt idx="0">
                  <c:v>Maximum standard outperformance payment</c:v>
                </c:pt>
              </c:strCache>
            </c:strRef>
          </c:tx>
          <c:spPr>
            <a:solidFill>
              <a:srgbClr val="92D050"/>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AppPCview!$M$61:$Q$61</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2-2058-469A-907A-BC20EAC016D3}"/>
            </c:ext>
          </c:extLst>
        </c:ser>
        <c:ser>
          <c:idx val="4"/>
          <c:order val="3"/>
          <c:tx>
            <c:strRef>
              <c:f>AppPCview!$L$62</c:f>
              <c:strCache>
                <c:ptCount val="1"/>
                <c:pt idx="0">
                  <c:v>Maximum enhanced outperformance payment</c:v>
                </c:pt>
              </c:strCache>
            </c:strRef>
          </c:tx>
          <c:spPr>
            <a:solidFill>
              <a:srgbClr val="00B050"/>
            </a:solidFill>
            <a:ln>
              <a:noFill/>
            </a:ln>
            <a:effectLst/>
          </c:spPr>
          <c:cat>
            <c:strRef>
              <c:f>AppPCview!$M$57:$Q$57</c:f>
              <c:strCache>
                <c:ptCount val="5"/>
                <c:pt idx="0">
                  <c:v> 2020-21 </c:v>
                </c:pt>
                <c:pt idx="1">
                  <c:v> 2021-22 </c:v>
                </c:pt>
                <c:pt idx="2">
                  <c:v> 2022-23 </c:v>
                </c:pt>
                <c:pt idx="3">
                  <c:v> 2023-24 </c:v>
                </c:pt>
                <c:pt idx="4">
                  <c:v> 2024-25 </c:v>
                </c:pt>
              </c:strCache>
            </c:strRef>
          </c:cat>
          <c:val>
            <c:numRef>
              <c:f>AppPCview!$M$62:$Q$62</c:f>
              <c:numCache>
                <c:formatCode>#,##0.0000</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3-2058-469A-907A-BC20EAC016D3}"/>
            </c:ext>
          </c:extLst>
        </c:ser>
        <c:overlap val="100"/>
        <c:axId val="133972736"/>
        <c:axId val="133974272"/>
      </c:barChart>
      <c:catAx>
        <c:axId val="133972736"/>
        <c:scaling>
          <c:orientation val="minMax"/>
        </c:scaling>
        <c:axPos val="l"/>
        <c:numFmt formatCode="General" sourceLinked="1"/>
        <c:maj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74272"/>
        <c:crosses val="autoZero"/>
        <c:auto val="1"/>
        <c:lblAlgn val="ctr"/>
        <c:lblOffset val="100"/>
      </c:catAx>
      <c:valAx>
        <c:axId val="133974272"/>
        <c:scaling>
          <c:orientation val="minMax"/>
        </c:scaling>
        <c:axPos val="b"/>
        <c:majorGridlines>
          <c:spPr>
            <a:ln w="9525" cap="flat" cmpd="sng" algn="ctr">
              <a:solidFill>
                <a:schemeClr val="tx1">
                  <a:lumMod val="15000"/>
                  <a:lumOff val="85000"/>
                </a:schemeClr>
              </a:solidFill>
              <a:round/>
            </a:ln>
            <a:effectLst/>
          </c:spPr>
        </c:majorGridlines>
        <c:numFmt formatCode="#,##0.0000" sourceLinked="1"/>
        <c:maj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33972736"/>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spc="0" baseline="0">
                <a:solidFill>
                  <a:sysClr val="windowText" lastClr="000000">
                    <a:lumMod val="65000"/>
                    <a:lumOff val="35000"/>
                  </a:sysClr>
                </a:solidFill>
                <a:latin typeface="+mn-lt"/>
                <a:ea typeface="+mn-ea"/>
                <a:cs typeface="+mn-cs"/>
              </a:defRPr>
            </a:pPr>
            <a:r>
              <a:rPr lang="en-US" sz="1600"/>
              <a:t>Standard ODIs </a:t>
            </a:r>
            <a:r>
              <a:rPr lang="en-US" sz="1600" baseline="0"/>
              <a:t>- 2020-25</a:t>
            </a:r>
            <a:endParaRPr lang="en-US" sz="1600"/>
          </a:p>
        </c:rich>
      </c:tx>
      <c:layout>
        <c:manualLayout>
          <c:xMode val="edge"/>
          <c:yMode val="edge"/>
          <c:x val="0.66351320958981475"/>
          <c:y val="3.0892087297721152E-2"/>
        </c:manualLayout>
      </c:layout>
      <c:spPr>
        <a:noFill/>
        <a:ln>
          <a:noFill/>
        </a:ln>
        <a:effectLst/>
      </c:spPr>
    </c:title>
    <c:plotArea>
      <c:layout>
        <c:manualLayout>
          <c:layoutTarget val="inner"/>
          <c:xMode val="edge"/>
          <c:yMode val="edge"/>
          <c:x val="5.1989053467989245E-2"/>
          <c:y val="0.13319678102436891"/>
          <c:w val="0.8466438442910349"/>
          <c:h val="0.61862161336955535"/>
        </c:manualLayout>
      </c:layout>
      <c:lineChart>
        <c:grouping val="standard"/>
        <c:ser>
          <c:idx val="1"/>
          <c:order val="0"/>
          <c:tx>
            <c:strRef>
              <c:f>AppPCview!$A$46</c:f>
              <c:strCache>
                <c:ptCount val="1"/>
                <c:pt idx="0">
                  <c:v>Performance level</c:v>
                </c:pt>
              </c:strCache>
            </c:strRef>
          </c:tx>
          <c:spPr>
            <a:ln w="28575" cap="rnd">
              <a:solidFill>
                <a:schemeClr val="accent2"/>
              </a:solidFill>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AppPCview!$M$46:$Q$46</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9DDB-4B33-86C0-136B4BCAE702}"/>
            </c:ext>
          </c:extLst>
        </c:ser>
        <c:ser>
          <c:idx val="0"/>
          <c:order val="1"/>
          <c:tx>
            <c:strRef>
              <c:f>AppPCview!$A$51</c:f>
              <c:strCache>
                <c:ptCount val="1"/>
                <c:pt idx="0">
                  <c:v>Standard underperformance penalty collar</c:v>
                </c:pt>
              </c:strCache>
            </c:strRef>
          </c:tx>
          <c:spPr>
            <a:ln w="28575" cap="rnd">
              <a:solidFill>
                <a:srgbClr val="FF0000"/>
              </a:solidFill>
              <a:prstDash val="lg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AppPCview!$M$51:$Q$51</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5-9DDB-4B33-86C0-136B4BCAE702}"/>
            </c:ext>
          </c:extLst>
        </c:ser>
        <c:ser>
          <c:idx val="2"/>
          <c:order val="2"/>
          <c:tx>
            <c:strRef>
              <c:f>AppPCview!$A$52</c:f>
              <c:strCache>
                <c:ptCount val="1"/>
                <c:pt idx="0">
                  <c:v>Underperformance penalty deadband</c:v>
                </c:pt>
              </c:strCache>
            </c:strRef>
          </c:tx>
          <c:spPr>
            <a:ln w="28575" cap="rnd">
              <a:solidFill>
                <a:schemeClr val="accent3"/>
              </a:solidFill>
              <a:prstDash val="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AppPCview!$M$52:$Q$52</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6-9DDB-4B33-86C0-136B4BCAE702}"/>
            </c:ext>
          </c:extLst>
        </c:ser>
        <c:ser>
          <c:idx val="7"/>
          <c:order val="3"/>
          <c:tx>
            <c:strRef>
              <c:f>AppPCview!$A$53</c:f>
              <c:strCache>
                <c:ptCount val="1"/>
                <c:pt idx="0">
                  <c:v>Outperformance payment deadband</c:v>
                </c:pt>
              </c:strCache>
            </c:strRef>
          </c:tx>
          <c:spPr>
            <a:ln w="28575" cap="rnd">
              <a:solidFill>
                <a:srgbClr val="92D050"/>
              </a:solidFill>
              <a:prstDash val="sys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AppPCview!$M$53:$Q$53</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0-9010-4EA2-8106-A561E17C72E6}"/>
            </c:ext>
          </c:extLst>
        </c:ser>
        <c:ser>
          <c:idx val="8"/>
          <c:order val="4"/>
          <c:tx>
            <c:strRef>
              <c:f>AppPCview!$A$54</c:f>
              <c:strCache>
                <c:ptCount val="1"/>
                <c:pt idx="0">
                  <c:v>Standard outperformance payment cap</c:v>
                </c:pt>
              </c:strCache>
            </c:strRef>
          </c:tx>
          <c:spPr>
            <a:ln w="28575" cap="rnd">
              <a:solidFill>
                <a:srgbClr val="00B050"/>
              </a:solidFill>
              <a:prstDash val="lgDash"/>
              <a:round/>
            </a:ln>
            <a:effectLst/>
          </c:spPr>
          <c:marker>
            <c:symbol val="none"/>
          </c:marker>
          <c:cat>
            <c:strRef>
              <c:f>AppPCview!$M$44:$Q$45</c:f>
              <c:strCache>
                <c:ptCount val="5"/>
                <c:pt idx="0">
                  <c:v>2020-21</c:v>
                </c:pt>
                <c:pt idx="1">
                  <c:v>2021-22</c:v>
                </c:pt>
                <c:pt idx="2">
                  <c:v>2022-23</c:v>
                </c:pt>
                <c:pt idx="3">
                  <c:v>2023-24</c:v>
                </c:pt>
                <c:pt idx="4">
                  <c:v>2024-25</c:v>
                </c:pt>
              </c:strCache>
            </c:strRef>
          </c:cat>
          <c:val>
            <c:numRef>
              <c:f>AppPCview!$M$54:$Q$54</c:f>
              <c:numCache>
                <c:formatCode>#,##0_);\(#,##0\);"-  ";" "@" "</c:formatCode>
                <c:ptCount val="5"/>
                <c:pt idx="0">
                  <c:v>#N/A</c:v>
                </c:pt>
                <c:pt idx="1">
                  <c:v>#N/A</c:v>
                </c:pt>
                <c:pt idx="2">
                  <c:v>#N/A</c:v>
                </c:pt>
                <c:pt idx="3">
                  <c:v>#N/A</c:v>
                </c:pt>
                <c:pt idx="4">
                  <c:v>#N/A</c:v>
                </c:pt>
              </c:numCache>
            </c:numRef>
          </c:val>
          <c:extLst xmlns:c16r2="http://schemas.microsoft.com/office/drawing/2015/06/chart">
            <c:ext xmlns:c16="http://schemas.microsoft.com/office/drawing/2014/chart" uri="{C3380CC4-5D6E-409C-BE32-E72D297353CC}">
              <c16:uniqueId val="{00000001-9010-4EA2-8106-A561E17C72E6}"/>
            </c:ext>
          </c:extLst>
        </c:ser>
        <c:marker val="1"/>
        <c:axId val="134046848"/>
        <c:axId val="134048384"/>
      </c:lineChart>
      <c:catAx>
        <c:axId val="134046848"/>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rgbClr val="C8C8C8"/>
            </a:solidFill>
            <a:round/>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048384"/>
        <c:crosses val="autoZero"/>
        <c:auto val="1"/>
        <c:lblAlgn val="ctr"/>
        <c:lblOffset val="100"/>
      </c:catAx>
      <c:valAx>
        <c:axId val="134048384"/>
        <c:scaling>
          <c:orientation val="minMax"/>
        </c:scaling>
        <c:axPos val="l"/>
        <c:majorGridlines>
          <c:spPr>
            <a:ln w="9525" cap="flat" cmpd="sng" algn="ctr">
              <a:solidFill>
                <a:schemeClr val="tx1">
                  <a:lumMod val="15000"/>
                  <a:lumOff val="85000"/>
                </a:schemeClr>
              </a:solidFill>
              <a:round/>
            </a:ln>
            <a:effectLst/>
          </c:spPr>
        </c:majorGridlines>
        <c:numFmt formatCode="#,##0_);\(#,##0\);&quot;-  &quot;;&quot; &quot;@&quot; &quot;" sourceLinked="1"/>
        <c:maj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34046848"/>
        <c:crosses val="autoZero"/>
        <c:crossBetween val="midCat"/>
      </c:valAx>
      <c:spPr>
        <a:noFill/>
        <a:ln>
          <a:noFill/>
        </a:ln>
        <a:effectLst/>
      </c:spPr>
    </c:plotArea>
    <c:legend>
      <c:legendPos val="b"/>
      <c:layout>
        <c:manualLayout>
          <c:xMode val="edge"/>
          <c:yMode val="edge"/>
          <c:x val="4.269764356079539E-2"/>
          <c:y val="0.84017213899574228"/>
          <c:w val="0.87965208814571261"/>
          <c:h val="0.14414158261950472"/>
        </c:manualLayout>
      </c:layout>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55" l="0.70000000000000062" r="0.70000000000000062" t="0.7500000000000015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50009</xdr:colOff>
      <xdr:row>67</xdr:row>
      <xdr:rowOff>4762</xdr:rowOff>
    </xdr:from>
    <xdr:to>
      <xdr:col>12</xdr:col>
      <xdr:colOff>316706</xdr:colOff>
      <xdr:row>104</xdr:row>
      <xdr:rowOff>19050</xdr:rowOff>
    </xdr:to>
    <xdr:graphicFrame macro="">
      <xdr:nvGraphicFramePr>
        <xdr:cNvPr id="2" name="Chart 1">
          <a:extLst>
            <a:ext uri="{FF2B5EF4-FFF2-40B4-BE49-F238E27FC236}">
              <a16:creationId xmlns=""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67</xdr:row>
      <xdr:rowOff>0</xdr:rowOff>
    </xdr:from>
    <xdr:to>
      <xdr:col>26</xdr:col>
      <xdr:colOff>638175</xdr:colOff>
      <xdr:row>104</xdr:row>
      <xdr:rowOff>66674</xdr:rowOff>
    </xdr:to>
    <xdr:graphicFrame macro="">
      <xdr:nvGraphicFramePr>
        <xdr:cNvPr id="3" name="Chart 2">
          <a:extLst>
            <a:ext uri="{FF2B5EF4-FFF2-40B4-BE49-F238E27FC236}">
              <a16:creationId xmlns=""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152678</xdr:colOff>
      <xdr:row>19</xdr:row>
      <xdr:rowOff>224117</xdr:rowOff>
    </xdr:from>
    <xdr:to>
      <xdr:col>21</xdr:col>
      <xdr:colOff>691402</xdr:colOff>
      <xdr:row>40</xdr:row>
      <xdr:rowOff>224116</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304800</xdr:colOff>
      <xdr:row>47</xdr:row>
      <xdr:rowOff>9525</xdr:rowOff>
    </xdr:from>
    <xdr:to>
      <xdr:col>28</xdr:col>
      <xdr:colOff>352425</xdr:colOff>
      <xdr:row>65</xdr:row>
      <xdr:rowOff>152400</xdr:rowOff>
    </xdr:to>
    <xdr:graphicFrame macro="">
      <xdr:nvGraphicFramePr>
        <xdr:cNvPr id="5" name="Chart 4">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709612</xdr:colOff>
      <xdr:row>134</xdr:row>
      <xdr:rowOff>66674</xdr:rowOff>
    </xdr:from>
    <xdr:to>
      <xdr:col>19</xdr:col>
      <xdr:colOff>0</xdr:colOff>
      <xdr:row>163</xdr:row>
      <xdr:rowOff>66675</xdr:rowOff>
    </xdr:to>
    <xdr:graphicFrame macro="">
      <xdr:nvGraphicFramePr>
        <xdr:cNvPr id="8" name="Chart 7">
          <a:extLst>
            <a:ext uri="{FF2B5EF4-FFF2-40B4-BE49-F238E27FC236}">
              <a16:creationId xmlns=""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4762</xdr:colOff>
      <xdr:row>122</xdr:row>
      <xdr:rowOff>333374</xdr:rowOff>
    </xdr:from>
    <xdr:to>
      <xdr:col>17</xdr:col>
      <xdr:colOff>333375</xdr:colOff>
      <xdr:row>133</xdr:row>
      <xdr:rowOff>76200</xdr:rowOff>
    </xdr:to>
    <xdr:graphicFrame macro="">
      <xdr:nvGraphicFramePr>
        <xdr:cNvPr id="9" name="Chart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300036</xdr:colOff>
      <xdr:row>197</xdr:row>
      <xdr:rowOff>161925</xdr:rowOff>
    </xdr:from>
    <xdr:to>
      <xdr:col>20</xdr:col>
      <xdr:colOff>781049</xdr:colOff>
      <xdr:row>223</xdr:row>
      <xdr:rowOff>0</xdr:rowOff>
    </xdr:to>
    <xdr:graphicFrame macro="">
      <xdr:nvGraphicFramePr>
        <xdr:cNvPr id="10" name="Chart 9">
          <a:extLst>
            <a:ext uri="{FF2B5EF4-FFF2-40B4-BE49-F238E27FC236}">
              <a16:creationId xmlns=""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771525</xdr:colOff>
      <xdr:row>224</xdr:row>
      <xdr:rowOff>0</xdr:rowOff>
    </xdr:from>
    <xdr:to>
      <xdr:col>8</xdr:col>
      <xdr:colOff>200025</xdr:colOff>
      <xdr:row>226</xdr:row>
      <xdr:rowOff>171450</xdr:rowOff>
    </xdr:to>
    <xdr:sp macro="" textlink="">
      <xdr:nvSpPr>
        <xdr:cNvPr id="7" name="TextBox 6">
          <a:extLst>
            <a:ext uri="{FF2B5EF4-FFF2-40B4-BE49-F238E27FC236}">
              <a16:creationId xmlns="" xmlns:a16="http://schemas.microsoft.com/office/drawing/2014/main" id="{00000000-0008-0000-0300-000007000000}"/>
            </a:ext>
          </a:extLst>
        </xdr:cNvPr>
        <xdr:cNvSpPr txBox="1"/>
      </xdr:nvSpPr>
      <xdr:spPr>
        <a:xfrm>
          <a:off x="5324475" y="47005875"/>
          <a:ext cx="4191000" cy="504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900">
              <a:solidFill>
                <a:srgbClr val="857362"/>
              </a:solidFill>
              <a:latin typeface="Arial" panose="020B0604020202020204" pitchFamily="34" charset="0"/>
              <a:cs typeface="Arial" panose="020B0604020202020204" pitchFamily="34" charset="0"/>
            </a:rPr>
            <a:t>Note: we would not necessarily expect the P10 and P90 figures in table App1 to equal the P10 and P90 scenario figures in table App26 (RoRE scenarios)</a:t>
          </a:r>
        </a:p>
      </xdr:txBody>
    </xdr:sp>
    <xdr:clientData/>
  </xdr:twoCellAnchor>
  <xdr:twoCellAnchor>
    <xdr:from>
      <xdr:col>22</xdr:col>
      <xdr:colOff>0</xdr:colOff>
      <xdr:row>20</xdr:row>
      <xdr:rowOff>0</xdr:rowOff>
    </xdr:from>
    <xdr:to>
      <xdr:col>35</xdr:col>
      <xdr:colOff>0</xdr:colOff>
      <xdr:row>41</xdr:row>
      <xdr:rowOff>0</xdr:rowOff>
    </xdr:to>
    <xdr:graphicFrame macro="">
      <xdr:nvGraphicFramePr>
        <xdr:cNvPr id="11" name="Chart 10">
          <a:extLst>
            <a:ext uri="{FF2B5EF4-FFF2-40B4-BE49-F238E27FC236}">
              <a16:creationId xmlns="" xmlns:a16="http://schemas.microsoft.com/office/drawing/2014/main" id="{00000000-0008-0000-0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547688</xdr:colOff>
      <xdr:row>3</xdr:row>
      <xdr:rowOff>83344</xdr:rowOff>
    </xdr:from>
    <xdr:to>
      <xdr:col>35</xdr:col>
      <xdr:colOff>0</xdr:colOff>
      <xdr:row>19</xdr:row>
      <xdr:rowOff>178593</xdr:rowOff>
    </xdr:to>
    <xdr:graphicFrame macro="">
      <xdr:nvGraphicFramePr>
        <xdr:cNvPr id="12" name="Chart 11">
          <a:extLst>
            <a:ext uri="{FF2B5EF4-FFF2-40B4-BE49-F238E27FC236}">
              <a16:creationId xmlns=""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0.04515</cdr:x>
      <cdr:y>0.04362</cdr:y>
    </cdr:from>
    <cdr:to>
      <cdr:x>0.4708</cdr:x>
      <cdr:y>0.08961</cdr:y>
    </cdr:to>
    <cdr:sp macro="" textlink="AppPCview!$C$3">
      <cdr:nvSpPr>
        <cdr:cNvPr id="2" name="TextBox 1"/>
        <cdr:cNvSpPr txBox="1"/>
      </cdr:nvSpPr>
      <cdr:spPr>
        <a:xfrm xmlns:a="http://schemas.openxmlformats.org/drawingml/2006/main">
          <a:off x="589173" y="261960"/>
          <a:ext cx="5554449" cy="276203"/>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fld id="{8E513D70-8F11-4D6B-AB35-C28E10215915}" type="TxLink">
            <a:rPr lang="en-US" sz="1100" b="0" i="0" u="none" strike="noStrike">
              <a:solidFill>
                <a:srgbClr val="857362"/>
              </a:solidFill>
              <a:latin typeface="Arial"/>
              <a:cs typeface="Arial"/>
            </a:rPr>
            <a:pPr/>
            <a:t>#N/A</a:t>
          </a:fld>
          <a:endParaRPr lang="en-GB" sz="1100" b="0">
            <a:solidFill>
              <a:srgbClr val="857362"/>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0.01765</cdr:x>
      <cdr:y>0.0131</cdr:y>
    </cdr:from>
    <cdr:to>
      <cdr:x>0.46154</cdr:x>
      <cdr:y>0.06289</cdr:y>
    </cdr:to>
    <cdr:sp macro="" textlink="AppPCview!$C$3">
      <cdr:nvSpPr>
        <cdr:cNvPr id="2" name="TextBox 1"/>
        <cdr:cNvSpPr txBox="1"/>
      </cdr:nvSpPr>
      <cdr:spPr>
        <a:xfrm xmlns:a="http://schemas.openxmlformats.org/drawingml/2006/main">
          <a:off x="203200" y="79375"/>
          <a:ext cx="5111750" cy="301625"/>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E86893-8D39-483A-8602-6535CB5EC307}" type="TxLink">
            <a:rPr lang="en-US" sz="1000" b="0" i="0" u="none" strike="noStrike">
              <a:solidFill>
                <a:srgbClr val="857362"/>
              </a:solidFill>
              <a:latin typeface="Arial"/>
              <a:cs typeface="Arial"/>
            </a:rPr>
            <a:pPr/>
            <a:t>#N/A</a:t>
          </a:fld>
          <a:endParaRPr lang="en-GB" sz="1000" b="0">
            <a:solidFill>
              <a:srgbClr val="857362"/>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0.00321</cdr:x>
      <cdr:y>0.01468</cdr:y>
    </cdr:from>
    <cdr:to>
      <cdr:x>0.62722</cdr:x>
      <cdr:y>0.06921</cdr:y>
    </cdr:to>
    <cdr:sp macro="" textlink="AppPCview!$C$3">
      <cdr:nvSpPr>
        <cdr:cNvPr id="2" name="TextBox 1"/>
        <cdr:cNvSpPr txBox="1"/>
      </cdr:nvSpPr>
      <cdr:spPr>
        <a:xfrm xmlns:a="http://schemas.openxmlformats.org/drawingml/2006/main">
          <a:off x="28405" y="76206"/>
          <a:ext cx="5522009" cy="283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7B4F99E-7C49-42FD-AC5D-07A0FE646BC6}" type="TxLink">
            <a:rPr lang="en-US" sz="1000" b="0" i="0" u="none" strike="noStrike">
              <a:solidFill>
                <a:srgbClr val="857362"/>
              </a:solidFill>
              <a:latin typeface="Arial"/>
              <a:cs typeface="Arial"/>
            </a:rPr>
            <a:pPr/>
            <a:t>#N/A</a:t>
          </a:fld>
          <a:endParaRPr lang="en-GB" sz="1000" b="0">
            <a:solidFill>
              <a:srgbClr val="857362"/>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0.02199</cdr:x>
      <cdr:y>0.02667</cdr:y>
    </cdr:from>
    <cdr:to>
      <cdr:x>0.31233</cdr:x>
      <cdr:y>0.06131</cdr:y>
    </cdr:to>
    <cdr:sp macro="" textlink="">
      <cdr:nvSpPr>
        <cdr:cNvPr id="2" name="TextBox 1"/>
        <cdr:cNvSpPr txBox="1"/>
      </cdr:nvSpPr>
      <cdr:spPr>
        <a:xfrm xmlns:a="http://schemas.openxmlformats.org/drawingml/2006/main">
          <a:off x="211932" y="183356"/>
          <a:ext cx="2797969"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6.xml><?xml version="1.0" encoding="utf-8"?>
<c:userShapes xmlns:c="http://schemas.openxmlformats.org/drawingml/2006/chart">
  <cdr:relSizeAnchor xmlns:cdr="http://schemas.openxmlformats.org/drawingml/2006/chartDrawing">
    <cdr:from>
      <cdr:x>0.04113</cdr:x>
      <cdr:y>0.0348</cdr:y>
    </cdr:from>
    <cdr:to>
      <cdr:x>0.58895</cdr:x>
      <cdr:y>0.09412</cdr:y>
    </cdr:to>
    <cdr:sp macro="" textlink="AppPCview!$C$3">
      <cdr:nvSpPr>
        <cdr:cNvPr id="2" name="TextBox 1"/>
        <cdr:cNvSpPr txBox="1"/>
      </cdr:nvSpPr>
      <cdr:spPr>
        <a:xfrm xmlns:a="http://schemas.openxmlformats.org/drawingml/2006/main">
          <a:off x="364984" y="140859"/>
          <a:ext cx="4861860" cy="240139"/>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fld id="{8E513D70-8F11-4D6B-AB35-C28E10215915}" type="TxLink">
            <a:rPr lang="en-US" sz="1100" b="0" i="0" u="none" strike="noStrike">
              <a:solidFill>
                <a:srgbClr val="857362"/>
              </a:solidFill>
              <a:latin typeface="Arial"/>
              <a:cs typeface="Arial"/>
            </a:rPr>
            <a:pPr/>
            <a:t>#N/A</a:t>
          </a:fld>
          <a:endParaRPr lang="en-GB" sz="1100" b="0">
            <a:solidFill>
              <a:srgbClr val="857362"/>
            </a:solidFill>
          </a:endParaRPr>
        </a:p>
      </cdr:txBody>
    </cdr:sp>
  </cdr:relSizeAnchor>
</c:userShapes>
</file>

<file path=xl/drawings/drawing7.xml><?xml version="1.0" encoding="utf-8"?>
<xdr:wsDr xmlns:xdr="http://schemas.openxmlformats.org/drawingml/2006/spreadsheetDrawing" xmlns:a="http://schemas.openxmlformats.org/drawingml/2006/main">
  <xdr:oneCellAnchor>
    <xdr:from>
      <xdr:col>2</xdr:col>
      <xdr:colOff>3135312</xdr:colOff>
      <xdr:row>260</xdr:row>
      <xdr:rowOff>500063</xdr:rowOff>
    </xdr:from>
    <xdr:ext cx="184731" cy="264560"/>
    <xdr:sp macro="" textlink="">
      <xdr:nvSpPr>
        <xdr:cNvPr id="2" name="TextBox 1">
          <a:extLst>
            <a:ext uri="{FF2B5EF4-FFF2-40B4-BE49-F238E27FC236}">
              <a16:creationId xmlns="" xmlns:a16="http://schemas.microsoft.com/office/drawing/2014/main" id="{00000000-0008-0000-2200-000002000000}"/>
            </a:ext>
          </a:extLst>
        </xdr:cNvPr>
        <xdr:cNvSpPr txBox="1"/>
      </xdr:nvSpPr>
      <xdr:spPr>
        <a:xfrm>
          <a:off x="3622992" y="49748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10</xdr:col>
      <xdr:colOff>660400</xdr:colOff>
      <xdr:row>260</xdr:row>
      <xdr:rowOff>546100</xdr:rowOff>
    </xdr:from>
    <xdr:ext cx="9699625" cy="239809"/>
    <xdr:sp macro="" textlink="">
      <xdr:nvSpPr>
        <xdr:cNvPr id="3" name="TextBox 2">
          <a:extLst>
            <a:ext uri="{FF2B5EF4-FFF2-40B4-BE49-F238E27FC236}">
              <a16:creationId xmlns="" xmlns:a16="http://schemas.microsoft.com/office/drawing/2014/main" id="{00000000-0008-0000-2200-000003000000}"/>
            </a:ext>
          </a:extLst>
        </xdr:cNvPr>
        <xdr:cNvSpPr txBox="1"/>
      </xdr:nvSpPr>
      <xdr:spPr>
        <a:xfrm>
          <a:off x="12280900" y="48294925"/>
          <a:ext cx="96996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000" baseline="0">
            <a:solidFill>
              <a:schemeClr val="dk1"/>
            </a:solidFill>
            <a:latin typeface="Arial" panose="020B0604020202020204" pitchFamily="34" charset="0"/>
            <a:ea typeface="+mn-ea"/>
            <a:cs typeface="+mn-cs"/>
          </a:endParaRPr>
        </a:p>
      </xdr:txBody>
    </xdr:sp>
    <xdr:clientData/>
  </xdr:oneCellAnchor>
  <xdr:oneCellAnchor>
    <xdr:from>
      <xdr:col>2</xdr:col>
      <xdr:colOff>1738312</xdr:colOff>
      <xdr:row>256</xdr:row>
      <xdr:rowOff>150812</xdr:rowOff>
    </xdr:from>
    <xdr:ext cx="184731" cy="264560"/>
    <xdr:sp macro="" textlink="">
      <xdr:nvSpPr>
        <xdr:cNvPr id="7" name="TextBox 6">
          <a:extLst>
            <a:ext uri="{FF2B5EF4-FFF2-40B4-BE49-F238E27FC236}">
              <a16:creationId xmlns="" xmlns:a16="http://schemas.microsoft.com/office/drawing/2014/main" id="{00000000-0008-0000-2200-000007000000}"/>
            </a:ext>
          </a:extLst>
        </xdr:cNvPr>
        <xdr:cNvSpPr txBox="1"/>
      </xdr:nvSpPr>
      <xdr:spPr>
        <a:xfrm>
          <a:off x="2225992" y="486444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ofwat.gov.uk/publication/delivering-water-2020-final-methodology-2019-price-review-appendix-2-delivering-outcomes-customers/" TargetMode="Externa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rgb="FFFF0000"/>
  </sheetPr>
  <dimension ref="D7:D22"/>
  <sheetViews>
    <sheetView showGridLines="0" tabSelected="1" workbookViewId="0">
      <selection activeCell="D4" sqref="D4"/>
    </sheetView>
  </sheetViews>
  <sheetFormatPr defaultRowHeight="14.25"/>
  <sheetData>
    <row r="7" spans="4:4" ht="15">
      <c r="D7" s="1752" t="s">
        <v>2673</v>
      </c>
    </row>
    <row r="10" spans="4:4" ht="45">
      <c r="D10" s="1753" t="s">
        <v>2670</v>
      </c>
    </row>
    <row r="13" spans="4:4" ht="15">
      <c r="D13" s="1752" t="s">
        <v>2671</v>
      </c>
    </row>
    <row r="14" spans="4:4" ht="15">
      <c r="D14" s="1752" t="s">
        <v>2672</v>
      </c>
    </row>
    <row r="22" ht="13.5" customHeight="1"/>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32">
    <tabColor rgb="FFCA0083"/>
    <pageSetUpPr fitToPage="1"/>
  </sheetPr>
  <dimension ref="A1:BK115"/>
  <sheetViews>
    <sheetView showGridLines="0" topLeftCell="AA10" zoomScale="73" zoomScaleNormal="73" workbookViewId="0">
      <selection activeCell="V21" sqref="V21"/>
    </sheetView>
  </sheetViews>
  <sheetFormatPr defaultColWidth="0" defaultRowHeight="15"/>
  <cols>
    <col min="1" max="1" width="1.25" style="1368" customWidth="1"/>
    <col min="2" max="2" width="12.5" style="503" customWidth="1"/>
    <col min="3" max="3" width="20" style="1373" customWidth="1"/>
    <col min="4" max="4" width="44.125" style="1374" customWidth="1"/>
    <col min="5" max="5" width="15" style="1374" customWidth="1"/>
    <col min="6" max="6" width="10.5" style="1375" customWidth="1"/>
    <col min="7" max="8" width="62.5" style="1374" customWidth="1"/>
    <col min="9" max="9" width="12.5" style="1374" customWidth="1"/>
    <col min="10" max="10" width="38.125" style="1374" customWidth="1"/>
    <col min="11" max="11" width="8.75" style="1374" customWidth="1"/>
    <col min="12" max="12" width="43.125" style="1374" customWidth="1"/>
    <col min="13" max="13" width="13.75" style="1376" customWidth="1"/>
    <col min="14" max="14" width="9.375" style="1377" customWidth="1"/>
    <col min="15" max="15" width="38.75" style="1374" customWidth="1"/>
    <col min="16" max="16" width="21.25" style="1375" customWidth="1"/>
    <col min="17" max="17" width="18.75" style="1374" customWidth="1"/>
    <col min="18" max="18" width="12.375" style="1374" customWidth="1"/>
    <col min="19" max="19" width="16.25" style="1374" customWidth="1"/>
    <col min="20" max="20" width="21.875" style="1374" customWidth="1"/>
    <col min="21" max="21" width="34.375" style="1374" customWidth="1"/>
    <col min="22" max="22" width="31.25" style="1374" customWidth="1"/>
    <col min="23" max="23" width="22.375" style="1374" customWidth="1"/>
    <col min="24" max="24" width="22.5" style="1374" customWidth="1"/>
    <col min="25" max="26" width="41.25" style="1374" customWidth="1"/>
    <col min="27" max="27" width="21.875" style="1374" customWidth="1"/>
    <col min="28" max="28" width="34.375" style="1374" customWidth="1"/>
    <col min="29" max="29" width="31.25" style="1374" customWidth="1"/>
    <col min="30" max="30" width="21.25" style="1378" customWidth="1"/>
    <col min="31" max="31" width="22.5" style="1378" customWidth="1"/>
    <col min="32" max="33" width="41.25" style="1378" customWidth="1"/>
    <col min="34" max="34" width="93.75" style="1378" customWidth="1"/>
    <col min="35" max="35" width="7.125" style="1372" customWidth="1"/>
    <col min="36" max="36" width="7.125" style="1372" hidden="1" customWidth="1"/>
    <col min="37" max="56" width="9.125" style="1372" hidden="1" customWidth="1"/>
    <col min="57" max="63" width="9.5" style="1372" hidden="1" customWidth="1"/>
    <col min="64" max="16384" width="8.625" style="1368" hidden="1"/>
  </cols>
  <sheetData>
    <row r="1" spans="1:63" ht="26.25" customHeight="1">
      <c r="B1" s="439" t="s">
        <v>2182</v>
      </c>
      <c r="C1" s="1369"/>
      <c r="D1" s="1370"/>
      <c r="E1" s="1370"/>
      <c r="F1" s="843" t="s">
        <v>2145</v>
      </c>
      <c r="G1" s="1370"/>
      <c r="H1" s="843" t="str">
        <f>AppValidation!D2</f>
        <v>South West Water</v>
      </c>
      <c r="I1" s="843"/>
      <c r="J1" s="843"/>
      <c r="K1" s="1370"/>
      <c r="L1" s="1370"/>
      <c r="M1" s="1371"/>
      <c r="N1" s="1370"/>
      <c r="O1" s="1370"/>
      <c r="P1" s="843" t="str">
        <f>AppValidation!D2</f>
        <v>South West Water</v>
      </c>
      <c r="Q1" s="1370"/>
      <c r="R1" s="1370"/>
      <c r="S1" s="1370"/>
      <c r="T1" s="843" t="str">
        <f>AppValidation!D2</f>
        <v>South West Water</v>
      </c>
      <c r="U1" s="1370"/>
      <c r="V1" s="1370"/>
      <c r="W1" s="1370"/>
      <c r="X1" s="1370"/>
      <c r="Y1" s="1370"/>
      <c r="Z1" s="1370"/>
      <c r="AA1" s="843" t="str">
        <f>AppValidation!D2</f>
        <v>South West Water</v>
      </c>
      <c r="AB1" s="1370"/>
      <c r="AC1" s="1370"/>
      <c r="AD1" s="1369"/>
      <c r="AE1" s="1369"/>
      <c r="AF1" s="1369"/>
      <c r="AG1" s="836" t="str">
        <f>AppValidation!D2</f>
        <v>South West Water</v>
      </c>
      <c r="AH1" s="836"/>
    </row>
    <row r="2" spans="1:63" ht="13.5" customHeight="1" thickBot="1">
      <c r="B2" s="441"/>
    </row>
    <row r="3" spans="1:63" s="1379" customFormat="1" ht="18.75" customHeight="1">
      <c r="B3" s="1380" t="s">
        <v>2146</v>
      </c>
      <c r="C3" s="1365">
        <v>1</v>
      </c>
      <c r="D3" s="1366">
        <f>C3+1</f>
        <v>2</v>
      </c>
      <c r="E3" s="1366">
        <f t="shared" ref="E3:AG3" si="0">D3+1</f>
        <v>3</v>
      </c>
      <c r="F3" s="1366">
        <f t="shared" si="0"/>
        <v>4</v>
      </c>
      <c r="G3" s="1366">
        <f t="shared" si="0"/>
        <v>5</v>
      </c>
      <c r="H3" s="1366">
        <f t="shared" si="0"/>
        <v>6</v>
      </c>
      <c r="I3" s="1366">
        <f t="shared" si="0"/>
        <v>7</v>
      </c>
      <c r="J3" s="1366">
        <f t="shared" si="0"/>
        <v>8</v>
      </c>
      <c r="K3" s="1366">
        <f t="shared" si="0"/>
        <v>9</v>
      </c>
      <c r="L3" s="1366">
        <f t="shared" si="0"/>
        <v>10</v>
      </c>
      <c r="M3" s="1366">
        <f t="shared" si="0"/>
        <v>11</v>
      </c>
      <c r="N3" s="1366">
        <f t="shared" si="0"/>
        <v>12</v>
      </c>
      <c r="O3" s="1381">
        <f t="shared" si="0"/>
        <v>13</v>
      </c>
      <c r="P3" s="1366">
        <f t="shared" si="0"/>
        <v>14</v>
      </c>
      <c r="Q3" s="1366">
        <f t="shared" si="0"/>
        <v>15</v>
      </c>
      <c r="R3" s="1366">
        <f t="shared" si="0"/>
        <v>16</v>
      </c>
      <c r="S3" s="1381">
        <f t="shared" si="0"/>
        <v>17</v>
      </c>
      <c r="T3" s="1366">
        <f t="shared" si="0"/>
        <v>18</v>
      </c>
      <c r="U3" s="1366">
        <f t="shared" si="0"/>
        <v>19</v>
      </c>
      <c r="V3" s="1366">
        <f t="shared" si="0"/>
        <v>20</v>
      </c>
      <c r="W3" s="1366">
        <f t="shared" si="0"/>
        <v>21</v>
      </c>
      <c r="X3" s="1366">
        <f t="shared" si="0"/>
        <v>22</v>
      </c>
      <c r="Y3" s="1366">
        <f t="shared" si="0"/>
        <v>23</v>
      </c>
      <c r="Z3" s="1381">
        <f t="shared" si="0"/>
        <v>24</v>
      </c>
      <c r="AA3" s="1366">
        <f t="shared" si="0"/>
        <v>25</v>
      </c>
      <c r="AB3" s="1366">
        <f t="shared" si="0"/>
        <v>26</v>
      </c>
      <c r="AC3" s="1366">
        <f t="shared" si="0"/>
        <v>27</v>
      </c>
      <c r="AD3" s="1366">
        <f t="shared" si="0"/>
        <v>28</v>
      </c>
      <c r="AE3" s="1366">
        <f t="shared" si="0"/>
        <v>29</v>
      </c>
      <c r="AF3" s="1366">
        <f t="shared" si="0"/>
        <v>30</v>
      </c>
      <c r="AG3" s="1381">
        <f t="shared" si="0"/>
        <v>31</v>
      </c>
      <c r="AH3" s="1381">
        <f>AG3+1</f>
        <v>32</v>
      </c>
      <c r="AI3" s="1382"/>
      <c r="AJ3" s="1382"/>
      <c r="AK3" s="1382"/>
      <c r="AL3" s="1382"/>
      <c r="AM3" s="1382"/>
      <c r="AN3" s="1382"/>
      <c r="AO3" s="1382"/>
      <c r="AP3" s="1382"/>
      <c r="AQ3" s="1382"/>
      <c r="AR3" s="1382"/>
      <c r="AS3" s="1382"/>
      <c r="AT3" s="1382"/>
      <c r="AU3" s="1382"/>
      <c r="AV3" s="1382"/>
      <c r="AW3" s="1382"/>
      <c r="AX3" s="1382"/>
      <c r="AY3" s="1382"/>
      <c r="AZ3" s="1382"/>
      <c r="BA3" s="1382"/>
      <c r="BB3" s="1382"/>
      <c r="BC3" s="1382"/>
      <c r="BD3" s="1382"/>
      <c r="BE3" s="1382"/>
      <c r="BF3" s="1382"/>
      <c r="BG3" s="1382"/>
      <c r="BH3" s="1382"/>
      <c r="BI3" s="1382"/>
      <c r="BJ3" s="1382"/>
      <c r="BK3" s="1382"/>
    </row>
    <row r="4" spans="1:63" s="1391" customFormat="1" ht="26.25" customHeight="1">
      <c r="A4" s="1383"/>
      <c r="B4" s="1384"/>
      <c r="C4" s="1385"/>
      <c r="D4" s="1385"/>
      <c r="E4" s="1385"/>
      <c r="F4" s="1385"/>
      <c r="G4" s="1385"/>
      <c r="H4" s="1385"/>
      <c r="I4" s="1385"/>
      <c r="J4" s="1385"/>
      <c r="K4" s="1385"/>
      <c r="L4" s="1385"/>
      <c r="M4" s="1386"/>
      <c r="N4" s="1385"/>
      <c r="O4" s="1385"/>
      <c r="P4" s="1387" t="s">
        <v>2167</v>
      </c>
      <c r="Q4" s="1388"/>
      <c r="R4" s="1388"/>
      <c r="S4" s="1388"/>
      <c r="T4" s="1387" t="s">
        <v>177</v>
      </c>
      <c r="U4" s="1388"/>
      <c r="V4" s="1388"/>
      <c r="W4" s="1388"/>
      <c r="X4" s="1388"/>
      <c r="Y4" s="1388"/>
      <c r="Z4" s="1389"/>
      <c r="AA4" s="1387" t="s">
        <v>181</v>
      </c>
      <c r="AB4" s="1388"/>
      <c r="AC4" s="1388"/>
      <c r="AD4" s="1388"/>
      <c r="AE4" s="1388"/>
      <c r="AF4" s="1388"/>
      <c r="AG4" s="1389"/>
      <c r="AH4" s="1479" t="s">
        <v>2195</v>
      </c>
      <c r="AI4" s="1390"/>
      <c r="AJ4" s="1390"/>
      <c r="AK4" s="1390"/>
      <c r="AL4" s="1390"/>
      <c r="AM4" s="1390"/>
      <c r="AN4" s="1390"/>
      <c r="AO4" s="1390"/>
      <c r="AP4" s="1390"/>
      <c r="AQ4" s="1390"/>
      <c r="AR4" s="1390"/>
      <c r="AS4" s="1390"/>
      <c r="AT4" s="1390"/>
      <c r="AU4" s="1390"/>
      <c r="AV4" s="1390"/>
      <c r="AW4" s="1390"/>
      <c r="AX4" s="1390"/>
      <c r="AY4" s="1390"/>
      <c r="AZ4" s="1390"/>
      <c r="BA4" s="1390"/>
      <c r="BB4" s="1390"/>
      <c r="BC4" s="1390"/>
      <c r="BD4" s="1390"/>
      <c r="BE4" s="1390"/>
      <c r="BF4" s="1390"/>
      <c r="BG4" s="1390"/>
      <c r="BH4" s="1390"/>
      <c r="BI4" s="1390"/>
      <c r="BJ4" s="1390"/>
      <c r="BK4" s="1390"/>
    </row>
    <row r="5" spans="1:63" s="1392" customFormat="1" ht="52.5" customHeight="1">
      <c r="B5" s="466"/>
      <c r="C5" s="467"/>
      <c r="D5" s="469"/>
      <c r="E5" s="469"/>
      <c r="F5" s="470"/>
      <c r="G5" s="469"/>
      <c r="H5" s="469"/>
      <c r="I5" s="469"/>
      <c r="J5" s="469"/>
      <c r="K5" s="474"/>
      <c r="L5" s="727"/>
      <c r="M5" s="1393"/>
      <c r="N5" s="1364"/>
      <c r="O5" s="1394"/>
      <c r="P5" s="1395" t="s">
        <v>2187</v>
      </c>
      <c r="Q5" s="1396" t="s">
        <v>237</v>
      </c>
      <c r="R5" s="1396" t="s">
        <v>2147</v>
      </c>
      <c r="S5" s="1397" t="s">
        <v>2148</v>
      </c>
      <c r="T5" s="1395" t="s">
        <v>2149</v>
      </c>
      <c r="U5" s="1396" t="s">
        <v>2150</v>
      </c>
      <c r="V5" s="1396" t="s">
        <v>2151</v>
      </c>
      <c r="W5" s="1396" t="s">
        <v>2152</v>
      </c>
      <c r="X5" s="1398" t="s">
        <v>2153</v>
      </c>
      <c r="Y5" s="1396" t="s">
        <v>2163</v>
      </c>
      <c r="Z5" s="1397" t="s">
        <v>2154</v>
      </c>
      <c r="AA5" s="1395" t="s">
        <v>2149</v>
      </c>
      <c r="AB5" s="1396" t="s">
        <v>2155</v>
      </c>
      <c r="AC5" s="1396" t="s">
        <v>2151</v>
      </c>
      <c r="AD5" s="1398" t="s">
        <v>2156</v>
      </c>
      <c r="AE5" s="1398" t="s">
        <v>2157</v>
      </c>
      <c r="AF5" s="1396" t="s">
        <v>2164</v>
      </c>
      <c r="AG5" s="1399" t="s">
        <v>2158</v>
      </c>
      <c r="AH5" s="1399"/>
      <c r="AI5" s="1372"/>
      <c r="AJ5" s="1372"/>
      <c r="AK5" s="1372"/>
      <c r="AL5" s="1372"/>
      <c r="AM5" s="1372"/>
      <c r="AN5" s="1372"/>
      <c r="AO5" s="1372"/>
      <c r="AP5" s="1372"/>
      <c r="AQ5" s="1372"/>
      <c r="AR5" s="1372"/>
      <c r="AS5" s="1372"/>
      <c r="AT5" s="1372"/>
      <c r="AU5" s="1372"/>
      <c r="AV5" s="1372"/>
      <c r="AW5" s="1372"/>
      <c r="AX5" s="1372"/>
      <c r="AY5" s="1372"/>
      <c r="AZ5" s="1372"/>
      <c r="BA5" s="1372"/>
      <c r="BB5" s="1372"/>
      <c r="BC5" s="1372"/>
      <c r="BD5" s="1372"/>
      <c r="BE5" s="1372"/>
      <c r="BF5" s="1372"/>
      <c r="BG5" s="1372"/>
      <c r="BH5" s="1372"/>
      <c r="BI5" s="1372"/>
      <c r="BJ5" s="1372"/>
      <c r="BK5" s="1372"/>
    </row>
    <row r="6" spans="1:63" s="1400" customFormat="1" ht="41.25" customHeight="1">
      <c r="B6" s="484" t="s">
        <v>281</v>
      </c>
      <c r="C6" s="493" t="s">
        <v>157</v>
      </c>
      <c r="D6" s="487" t="s">
        <v>156</v>
      </c>
      <c r="E6" s="487" t="s">
        <v>13</v>
      </c>
      <c r="F6" s="488" t="s">
        <v>282</v>
      </c>
      <c r="G6" s="487" t="s">
        <v>283</v>
      </c>
      <c r="H6" s="487" t="s">
        <v>323</v>
      </c>
      <c r="I6" s="487" t="s">
        <v>17</v>
      </c>
      <c r="J6" s="487" t="s">
        <v>18</v>
      </c>
      <c r="K6" s="487" t="s">
        <v>163</v>
      </c>
      <c r="L6" s="487" t="s">
        <v>164</v>
      </c>
      <c r="M6" s="1401" t="s">
        <v>165</v>
      </c>
      <c r="N6" s="1402" t="s">
        <v>166</v>
      </c>
      <c r="O6" s="1454" t="s">
        <v>174</v>
      </c>
      <c r="P6" s="1403" t="s">
        <v>2159</v>
      </c>
      <c r="Q6" s="1404" t="s">
        <v>2159</v>
      </c>
      <c r="R6" s="1405"/>
      <c r="S6" s="1406"/>
      <c r="T6" s="1407"/>
      <c r="U6" s="1405"/>
      <c r="V6" s="1405"/>
      <c r="W6" s="1408" t="s">
        <v>2160</v>
      </c>
      <c r="X6" s="1408" t="s">
        <v>2160</v>
      </c>
      <c r="Y6" s="1405"/>
      <c r="Z6" s="1406"/>
      <c r="AA6" s="1407"/>
      <c r="AB6" s="1405"/>
      <c r="AC6" s="1405"/>
      <c r="AD6" s="1404" t="s">
        <v>2161</v>
      </c>
      <c r="AE6" s="1404" t="s">
        <v>2162</v>
      </c>
      <c r="AF6" s="1405"/>
      <c r="AG6" s="1409"/>
      <c r="AH6" s="1409"/>
      <c r="AI6" s="1372"/>
      <c r="AJ6" s="1372"/>
      <c r="AK6" s="1372"/>
      <c r="AL6" s="1372"/>
      <c r="AM6" s="1372"/>
      <c r="AN6" s="1372"/>
      <c r="AO6" s="1372"/>
      <c r="AP6" s="1372"/>
      <c r="AQ6" s="1372"/>
      <c r="AR6" s="1372"/>
      <c r="AS6" s="1372"/>
      <c r="AT6" s="1372"/>
      <c r="AU6" s="1372"/>
      <c r="AV6" s="1372"/>
      <c r="AW6" s="1372"/>
      <c r="AX6" s="1372"/>
      <c r="AY6" s="1372"/>
      <c r="AZ6" s="1372"/>
      <c r="BA6" s="1372"/>
      <c r="BB6" s="1372"/>
      <c r="BC6" s="1372"/>
      <c r="BD6" s="1372"/>
      <c r="BE6" s="1372"/>
      <c r="BF6" s="1372"/>
      <c r="BG6" s="1372"/>
      <c r="BH6" s="1372"/>
      <c r="BI6" s="1372"/>
      <c r="BJ6" s="1372"/>
      <c r="BK6" s="1372"/>
    </row>
    <row r="7" spans="1:63" ht="15.75" customHeight="1">
      <c r="B7" s="1410">
        <v>1</v>
      </c>
      <c r="C7" s="1411" t="str">
        <f>'App1'!C7</f>
        <v>PR19SWB_PC A1</v>
      </c>
      <c r="D7" s="1412" t="str">
        <f xml:space="preserve"> IF($C7 = "", "",'App1'!D7)</f>
        <v>Clean, Safe and Reliable Supply of Drinking Water</v>
      </c>
      <c r="E7" s="1412" t="str">
        <f xml:space="preserve"> IF($C7 = "", "",'App1'!E7)</f>
        <v>PR14 revision</v>
      </c>
      <c r="F7" s="1411" t="str">
        <f xml:space="preserve"> IF($C7 = "", "",'App1'!F7)</f>
        <v>PC A1</v>
      </c>
      <c r="G7" s="1412" t="str">
        <f xml:space="preserve"> IF($C7 = "", "",'App1'!G7)</f>
        <v>Compliance with water quality standard</v>
      </c>
      <c r="H7" s="1412" t="str">
        <f xml:space="preserve"> IF($C7 = "", "",'App1'!H7)</f>
        <v>Water companies test the quality of tap water at customers’ taps and through the network. This drinking water quality measure assesses compliance against the standards set.</v>
      </c>
      <c r="I7" s="1412" t="str">
        <f xml:space="preserve"> IF($C7 = "", "",'App1'!R7)</f>
        <v>Under</v>
      </c>
      <c r="J7" s="1412" t="str">
        <f xml:space="preserve"> IF($C7 = "", "",'App1'!U7)</f>
        <v>Water quality compliance</v>
      </c>
      <c r="K7" s="1413" t="str">
        <f xml:space="preserve"> IF($C7 = "", "",'App1'!V7)</f>
        <v>score</v>
      </c>
      <c r="L7" s="1413" t="str">
        <f xml:space="preserve"> IF($C7 = "", "",'App1'!W7)</f>
        <v>CRI score</v>
      </c>
      <c r="M7" s="1414">
        <f xml:space="preserve"> IF($C7 = "", "",'App1'!X7)</f>
        <v>2</v>
      </c>
      <c r="N7" s="1413" t="str">
        <f xml:space="preserve"> IF($C7 = "", "",'App1'!Y7)</f>
        <v>Down</v>
      </c>
      <c r="O7" s="1412" t="str">
        <f xml:space="preserve"> IF($C7 = "", "",'App1'!Z7)</f>
        <v>Water quality compliance (CRI)</v>
      </c>
      <c r="P7" s="1415">
        <v>0.43222899999999997</v>
      </c>
      <c r="Q7" s="1278">
        <v>0.44946999999999998</v>
      </c>
      <c r="R7" s="1416">
        <v>961337</v>
      </c>
      <c r="S7" s="529">
        <v>0.5</v>
      </c>
      <c r="T7" s="1417" t="s">
        <v>2096</v>
      </c>
      <c r="U7" s="1685"/>
      <c r="V7" s="1685"/>
      <c r="W7" s="1686">
        <v>-0.37</v>
      </c>
      <c r="X7" s="1630">
        <f>IFERROR(-($P7*$R7-($Q7*$S7*$R7))/1000000,"Error")</f>
        <v>-0.19947165947799997</v>
      </c>
      <c r="Y7" s="1418" t="s">
        <v>2632</v>
      </c>
      <c r="Z7" s="1418" t="s">
        <v>2623</v>
      </c>
      <c r="AA7" s="1417"/>
      <c r="AB7" s="1418"/>
      <c r="AC7" s="1418"/>
      <c r="AD7" s="1278"/>
      <c r="AE7" s="1630">
        <f>IFERROR(($P7*$R7*(1-$S7))/1000000,"Error")</f>
        <v>0.20775886508649999</v>
      </c>
      <c r="AF7" s="1419"/>
      <c r="AG7" s="1420"/>
      <c r="AH7" s="1420"/>
    </row>
    <row r="8" spans="1:63" ht="15.75" customHeight="1">
      <c r="B8" s="1421">
        <v>2</v>
      </c>
      <c r="C8" s="1411" t="str">
        <f>'App1'!C8</f>
        <v>PR19SWB_PC A2</v>
      </c>
      <c r="D8" s="1412" t="str">
        <f xml:space="preserve"> IF($C8 = "", "",'App1'!D8)</f>
        <v>Clean, Safe and Reliable Supply of Drinking Water</v>
      </c>
      <c r="E8" s="1412" t="str">
        <f xml:space="preserve"> IF($C8 = "", "",'App1'!E8)</f>
        <v>PR14 revision</v>
      </c>
      <c r="F8" s="1411" t="str">
        <f xml:space="preserve"> IF($C8 = "", "",'App1'!F8)</f>
        <v>PC A2</v>
      </c>
      <c r="G8" s="1412" t="str">
        <f xml:space="preserve"> IF($C8 = "", "",'App1'!G8)</f>
        <v>Duration of interruptions in supply</v>
      </c>
      <c r="H8" s="1412" t="str">
        <f xml:space="preserve"> IF($C8 = "", "",'App1'!H8)</f>
        <v>Occasionally supplies of tap water can be disrupted. This measures the average duration of supply interruption per property (for interruptions greater than three hours).</v>
      </c>
      <c r="I8" s="1412" t="str">
        <f xml:space="preserve"> IF($C8 = "", "",'App1'!R8)</f>
        <v>Out &amp; under</v>
      </c>
      <c r="J8" s="1412" t="str">
        <f xml:space="preserve"> IF($C8 = "", "",'App1'!U8)</f>
        <v>Supply interruptions</v>
      </c>
      <c r="K8" s="1413" t="str">
        <f xml:space="preserve"> IF($C8 = "", "",'App1'!V8)</f>
        <v>time</v>
      </c>
      <c r="L8" s="1413" t="str">
        <f xml:space="preserve"> IF($C8 = "", "",'App1'!W8)</f>
        <v>Hrs:mins:secs per property per year</v>
      </c>
      <c r="M8" s="1414">
        <f xml:space="preserve"> IF($C8 = "", "",'App1'!X8)</f>
        <v>0</v>
      </c>
      <c r="N8" s="1413" t="str">
        <f xml:space="preserve"> IF($C8 = "", "",'App1'!Y8)</f>
        <v>Down</v>
      </c>
      <c r="O8" s="1412" t="str">
        <f xml:space="preserve"> IF($C8 = "", "",'App1'!Z8)</f>
        <v>Water supply interruptions</v>
      </c>
      <c r="P8" s="1415">
        <v>0.16773399999999999</v>
      </c>
      <c r="Q8" s="1278">
        <v>0.95997200000000005</v>
      </c>
      <c r="R8" s="1416">
        <v>961337</v>
      </c>
      <c r="S8" s="529">
        <v>0.5</v>
      </c>
      <c r="T8" s="1417" t="s">
        <v>2097</v>
      </c>
      <c r="U8" s="1685" t="s">
        <v>2103</v>
      </c>
      <c r="V8" s="1685" t="s">
        <v>2622</v>
      </c>
      <c r="W8" s="1685">
        <v>-0.46142899999999998</v>
      </c>
      <c r="X8" s="1630">
        <f t="shared" ref="X8:X71" si="1">IFERROR(-($P8*$R8-($Q8*$S8*$R8))/1000000,"Error")</f>
        <v>0.30017940092400008</v>
      </c>
      <c r="Y8" s="1418" t="s">
        <v>2632</v>
      </c>
      <c r="Z8" s="1418"/>
      <c r="AA8" s="1417" t="s">
        <v>2624</v>
      </c>
      <c r="AB8" s="1418"/>
      <c r="AC8" s="1418"/>
      <c r="AD8" s="1278">
        <v>9.1619000000000006E-2</v>
      </c>
      <c r="AE8" s="1630">
        <f t="shared" ref="AE8:AE71" si="2">IFERROR(($P8*$R8*(1-$S8))/1000000,"Error")</f>
        <v>8.0624450178999996E-2</v>
      </c>
      <c r="AF8" s="1422" t="s">
        <v>2635</v>
      </c>
      <c r="AG8" s="1420"/>
      <c r="AH8" s="1420"/>
    </row>
    <row r="9" spans="1:63" ht="15.75" customHeight="1">
      <c r="B9" s="1421">
        <v>3</v>
      </c>
      <c r="C9" s="1411" t="str">
        <f>'App1'!C9</f>
        <v>PR19SWB_PC A3</v>
      </c>
      <c r="D9" s="1412" t="str">
        <f xml:space="preserve"> IF($C9 = "", "",'App1'!D9)</f>
        <v>Clean, Safe and Reliable Supply of Drinking Water</v>
      </c>
      <c r="E9" s="1412" t="str">
        <f xml:space="preserve"> IF($C9 = "", "",'App1'!E9)</f>
        <v>PR14 revision</v>
      </c>
      <c r="F9" s="1411" t="str">
        <f xml:space="preserve"> IF($C9 = "", "",'App1'!F9)</f>
        <v>PC A3</v>
      </c>
      <c r="G9" s="1412" t="str">
        <f xml:space="preserve"> IF($C9 = "", "",'App1'!G9)</f>
        <v>Number of mains bursts</v>
      </c>
      <c r="H9" s="1412" t="str">
        <f xml:space="preserve"> IF($C9 = "", "",'App1'!H9)</f>
        <v>Water mains can start to leak or burst. This can be due to problems with pipes or joints, cold weather, or changes in ground conditions. This measure is the total number of bursts and leaks across the network.</v>
      </c>
      <c r="I9" s="1412" t="str">
        <f xml:space="preserve"> IF($C9 = "", "",'App1'!R9)</f>
        <v>Out &amp; under</v>
      </c>
      <c r="J9" s="1412" t="str">
        <f xml:space="preserve"> IF($C9 = "", "",'App1'!U9)</f>
        <v>Water mains bursts</v>
      </c>
      <c r="K9" s="1413" t="str">
        <f xml:space="preserve"> IF($C9 = "", "",'App1'!V9)</f>
        <v>Nr</v>
      </c>
      <c r="L9" s="1413" t="str">
        <f xml:space="preserve"> IF($C9 = "", "",'App1'!W9)</f>
        <v>Mains burst per 1,000km mains</v>
      </c>
      <c r="M9" s="1414">
        <f xml:space="preserve"> IF($C9 = "", "",'App1'!X9)</f>
        <v>0</v>
      </c>
      <c r="N9" s="1413" t="str">
        <f xml:space="preserve"> IF($C9 = "", "",'App1'!Y9)</f>
        <v>Down</v>
      </c>
      <c r="O9" s="1412" t="str">
        <f xml:space="preserve"> IF($C9 = "", "",'App1'!Z9)</f>
        <v>Mains bursts</v>
      </c>
      <c r="P9" s="1415">
        <v>1.1368E-2</v>
      </c>
      <c r="Q9" s="1278">
        <v>6.4412999999999998E-2</v>
      </c>
      <c r="R9" s="1416">
        <v>961337</v>
      </c>
      <c r="S9" s="529">
        <v>0.5</v>
      </c>
      <c r="T9" s="1417" t="s">
        <v>2097</v>
      </c>
      <c r="U9" s="1685" t="s">
        <v>2103</v>
      </c>
      <c r="V9" s="1685" t="s">
        <v>2622</v>
      </c>
      <c r="W9" s="1686">
        <v>-9.5000000000000001E-2</v>
      </c>
      <c r="X9" s="1630">
        <f t="shared" si="1"/>
        <v>2.0032821074500003E-2</v>
      </c>
      <c r="Y9" s="1418" t="s">
        <v>2632</v>
      </c>
      <c r="Z9" s="1418" t="s">
        <v>2623</v>
      </c>
      <c r="AA9" s="1417" t="s">
        <v>2624</v>
      </c>
      <c r="AB9" s="1418"/>
      <c r="AC9" s="1418"/>
      <c r="AD9" s="1278">
        <v>6.2129999999999998E-3</v>
      </c>
      <c r="AE9" s="1630">
        <f t="shared" si="2"/>
        <v>5.4642395079999998E-3</v>
      </c>
      <c r="AF9" s="1422" t="s">
        <v>2635</v>
      </c>
      <c r="AG9" s="1420"/>
      <c r="AH9" s="1420"/>
    </row>
    <row r="10" spans="1:63" ht="15.75" customHeight="1">
      <c r="B10" s="1421">
        <v>4</v>
      </c>
      <c r="C10" s="1411" t="str">
        <f>'App1'!C10</f>
        <v>PR19SWB_PC A4</v>
      </c>
      <c r="D10" s="1412" t="str">
        <f xml:space="preserve"> IF($C10 = "", "",'App1'!D10)</f>
        <v>Clean, Safe and Reliable Supply of Drinking Water</v>
      </c>
      <c r="E10" s="1412" t="str">
        <f xml:space="preserve"> IF($C10 = "", "",'App1'!E10)</f>
        <v>PR19 new</v>
      </c>
      <c r="F10" s="1411" t="str">
        <f xml:space="preserve"> IF($C10 = "", "",'App1'!F10)</f>
        <v>PC A4</v>
      </c>
      <c r="G10" s="1412" t="str">
        <f xml:space="preserve"> IF($C10 = "", "",'App1'!G10)</f>
        <v>Unplanned outage at water treatment works</v>
      </c>
      <c r="H10" s="1412" t="str">
        <f xml:space="preserve"> IF($C10 = "", "",'App1'!H10)</f>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
      <c r="I10" s="1412" t="str">
        <f xml:space="preserve"> IF($C10 = "", "",'App1'!R10)</f>
        <v>Under</v>
      </c>
      <c r="J10" s="1412" t="str">
        <f xml:space="preserve"> IF($C10 = "", "",'App1'!U10)</f>
        <v>Water outage</v>
      </c>
      <c r="K10" s="1413" t="str">
        <f xml:space="preserve"> IF($C10 = "", "",'App1'!V10)</f>
        <v>%</v>
      </c>
      <c r="L10" s="1413" t="str">
        <f xml:space="preserve"> IF($C10 = "", "",'App1'!W10)</f>
        <v>Percentage</v>
      </c>
      <c r="M10" s="1414">
        <f xml:space="preserve"> IF($C10 = "", "",'App1'!X10)</f>
        <v>2</v>
      </c>
      <c r="N10" s="1413" t="str">
        <f xml:space="preserve"> IF($C10 = "", "",'App1'!Y10)</f>
        <v>Down</v>
      </c>
      <c r="O10" s="1412" t="str">
        <f xml:space="preserve"> IF($C10 = "", "",'App1'!Z10)</f>
        <v>Unplanned outage</v>
      </c>
      <c r="P10" s="1415">
        <v>2.0610430000000002</v>
      </c>
      <c r="Q10" s="1278">
        <v>1.397327</v>
      </c>
      <c r="R10" s="1416">
        <v>961337</v>
      </c>
      <c r="S10" s="529">
        <v>0.5</v>
      </c>
      <c r="T10" s="1417" t="s">
        <v>2096</v>
      </c>
      <c r="U10" s="1685"/>
      <c r="V10" s="1685"/>
      <c r="W10" s="1685">
        <v>-1.5798909999999999</v>
      </c>
      <c r="X10" s="1630">
        <f t="shared" si="1"/>
        <v>-1.3097058213915</v>
      </c>
      <c r="Y10" s="1418" t="s">
        <v>2632</v>
      </c>
      <c r="Z10" s="1418"/>
      <c r="AA10" s="1417" t="s">
        <v>2624</v>
      </c>
      <c r="AB10" s="1418"/>
      <c r="AC10" s="1418"/>
      <c r="AD10" s="1278">
        <v>0</v>
      </c>
      <c r="AE10" s="1630">
        <f t="shared" si="2"/>
        <v>0.99067844724550003</v>
      </c>
      <c r="AF10" s="1422"/>
      <c r="AG10" s="1420" t="s">
        <v>2626</v>
      </c>
      <c r="AH10" s="1420"/>
    </row>
    <row r="11" spans="1:63" ht="15.75" customHeight="1">
      <c r="B11" s="1421">
        <v>5</v>
      </c>
      <c r="C11" s="1411" t="str">
        <f>'App1'!C11</f>
        <v>PR19SWB_PC A5</v>
      </c>
      <c r="D11" s="1412" t="str">
        <f xml:space="preserve"> IF($C11 = "", "",'App1'!D11)</f>
        <v>Clean, Safe and Reliable Supply of Drinking Water</v>
      </c>
      <c r="E11" s="1412" t="str">
        <f xml:space="preserve"> IF($C11 = "", "",'App1'!E11)</f>
        <v>PR14 revision</v>
      </c>
      <c r="F11" s="1411" t="str">
        <f xml:space="preserve"> IF($C11 = "", "",'App1'!F11)</f>
        <v>PC A5</v>
      </c>
      <c r="G11" s="1412" t="str">
        <f xml:space="preserve"> IF($C11 = "", "",'App1'!G11)</f>
        <v>Taste, smell and colour contacts</v>
      </c>
      <c r="H11" s="1412" t="str">
        <f xml:space="preserve"> IF($C11 = "", "",'App1'!H11)</f>
        <v>Water can occasionally have an unpleasant look, taste or appearance. This is the number of times the company is contacted by customers about the taste and smell of water, or because their water was not clear (i.e. it was cloudy or coloured).</v>
      </c>
      <c r="I11" s="1412" t="str">
        <f xml:space="preserve"> IF($C11 = "", "",'App1'!R11)</f>
        <v>Out &amp; under</v>
      </c>
      <c r="J11" s="1412" t="str">
        <f xml:space="preserve"> IF($C11 = "", "",'App1'!U11)</f>
        <v>Customer contacts - water quality</v>
      </c>
      <c r="K11" s="1413" t="str">
        <f xml:space="preserve"> IF($C11 = "", "",'App1'!V11)</f>
        <v>Nr</v>
      </c>
      <c r="L11" s="1413" t="str">
        <f xml:space="preserve"> IF($C11 = "", "",'App1'!W11)</f>
        <v>no. / 1,000 population</v>
      </c>
      <c r="M11" s="1414">
        <f xml:space="preserve"> IF($C11 = "", "",'App1'!X11)</f>
        <v>2</v>
      </c>
      <c r="N11" s="1413" t="str">
        <f xml:space="preserve"> IF($C11 = "", "",'App1'!Y11)</f>
        <v>Down</v>
      </c>
      <c r="O11" s="1412">
        <f xml:space="preserve"> IF($C11 = "", "",'App1'!Z11)</f>
        <v>0</v>
      </c>
      <c r="P11" s="1415">
        <v>0.66701699999999997</v>
      </c>
      <c r="Q11" s="1278">
        <v>0.48838500000000001</v>
      </c>
      <c r="R11" s="1416">
        <v>961337</v>
      </c>
      <c r="S11" s="529">
        <v>0.5</v>
      </c>
      <c r="T11" s="1417" t="s">
        <v>2096</v>
      </c>
      <c r="U11" s="1685"/>
      <c r="V11" s="1685"/>
      <c r="W11" s="1685">
        <v>-0.51086299999999996</v>
      </c>
      <c r="X11" s="1630">
        <f t="shared" si="1"/>
        <v>-0.4064768363565</v>
      </c>
      <c r="Y11" s="1418" t="s">
        <v>2632</v>
      </c>
      <c r="Z11" s="1418"/>
      <c r="AA11" s="1417" t="s">
        <v>2624</v>
      </c>
      <c r="AB11" s="1418"/>
      <c r="AC11" s="1418"/>
      <c r="AD11" s="1278">
        <v>0.372807</v>
      </c>
      <c r="AE11" s="1630">
        <f>IFERROR(($P11*$R11*(1-$S11))/1000000,"Error")</f>
        <v>0.32061406086450001</v>
      </c>
      <c r="AF11" s="1422" t="s">
        <v>2635</v>
      </c>
      <c r="AG11" s="1420"/>
      <c r="AH11" s="1420"/>
    </row>
    <row r="12" spans="1:63" ht="15.75" customHeight="1">
      <c r="B12" s="1421">
        <v>6</v>
      </c>
      <c r="C12" s="1411" t="str">
        <f>'App1'!C12</f>
        <v>PR19SWB_PC C1</v>
      </c>
      <c r="D12" s="1412" t="str">
        <f xml:space="preserve"> IF($C12 = "", "",'App1'!D12)</f>
        <v>Available and Sufficient Resources</v>
      </c>
      <c r="E12" s="1412" t="str">
        <f xml:space="preserve"> IF($C12 = "", "",'App1'!E12)</f>
        <v>PR14 revision</v>
      </c>
      <c r="F12" s="1411" t="str">
        <f xml:space="preserve"> IF($C12 = "", "",'App1'!F12)</f>
        <v>PC C1</v>
      </c>
      <c r="G12" s="1412" t="str">
        <f xml:space="preserve"> IF($C12 = "", "",'App1'!G12)</f>
        <v>Water restrictions placed on customers</v>
      </c>
      <c r="H12" s="1412" t="str">
        <f xml:space="preserve"> IF($C12 = "", "",'App1'!H12)</f>
        <v>In times of drought it may be necessary to introduce restrictions on water use. This measures whether there have been any temporary use bans or more severe restrictions during the year for any or all customers.</v>
      </c>
      <c r="I12" s="1412" t="str">
        <f xml:space="preserve"> IF($C12 = "", "",'App1'!R12)</f>
        <v>Under</v>
      </c>
      <c r="J12" s="1412" t="str">
        <f xml:space="preserve"> IF($C12 = "", "",'App1'!U12)</f>
        <v>Supply restrictions</v>
      </c>
      <c r="K12" s="1413" t="str">
        <f xml:space="preserve"> IF($C12 = "", "",'App1'!V12)</f>
        <v>Nr</v>
      </c>
      <c r="L12" s="1413" t="str">
        <f xml:space="preserve"> IF($C12 = "", "",'App1'!W12)</f>
        <v>Number</v>
      </c>
      <c r="M12" s="1414">
        <f xml:space="preserve"> IF($C12 = "", "",'App1'!X12)</f>
        <v>0</v>
      </c>
      <c r="N12" s="1413" t="str">
        <f xml:space="preserve"> IF($C12 = "", "",'App1'!Y12)</f>
        <v>Down</v>
      </c>
      <c r="O12" s="1412">
        <f xml:space="preserve"> IF($C12 = "", "",'App1'!Z12)</f>
        <v>0</v>
      </c>
      <c r="P12" s="1415">
        <v>4.6654260000000001</v>
      </c>
      <c r="Q12" s="1278">
        <v>0.36615700000000001</v>
      </c>
      <c r="R12" s="1416">
        <v>961337</v>
      </c>
      <c r="S12" s="529">
        <v>0.5</v>
      </c>
      <c r="T12" s="1417" t="s">
        <v>2097</v>
      </c>
      <c r="U12" s="1685" t="s">
        <v>2103</v>
      </c>
      <c r="V12" s="1685" t="s">
        <v>2622</v>
      </c>
      <c r="W12" s="1687">
        <v>-0.17599999999999999</v>
      </c>
      <c r="X12" s="1630">
        <f t="shared" si="1"/>
        <v>-4.3090464986074997</v>
      </c>
      <c r="Y12" s="1418" t="s">
        <v>2633</v>
      </c>
      <c r="Z12" s="1418"/>
      <c r="AA12" s="1417" t="s">
        <v>2624</v>
      </c>
      <c r="AB12" s="1418"/>
      <c r="AC12" s="1418"/>
      <c r="AD12" s="1278">
        <v>0</v>
      </c>
      <c r="AE12" s="1630">
        <f t="shared" si="2"/>
        <v>2.242523317281</v>
      </c>
      <c r="AF12" s="1422"/>
      <c r="AG12" s="1420" t="s">
        <v>2627</v>
      </c>
      <c r="AH12" s="1420"/>
    </row>
    <row r="13" spans="1:63" ht="15.75" customHeight="1">
      <c r="B13" s="1421">
        <v>7</v>
      </c>
      <c r="C13" s="1411" t="str">
        <f>'App1'!C13</f>
        <v>PR19SWB_PC C2</v>
      </c>
      <c r="D13" s="1412" t="str">
        <f xml:space="preserve"> IF($C13 = "", "",'App1'!D13)</f>
        <v>Available and Sufficient Resources</v>
      </c>
      <c r="E13" s="1412" t="str">
        <f xml:space="preserve"> IF($C13 = "", "",'App1'!E13)</f>
        <v>PR14 revision</v>
      </c>
      <c r="F13" s="1411" t="str">
        <f xml:space="preserve"> IF($C13 = "", "",'App1'!F13)</f>
        <v>PC C2</v>
      </c>
      <c r="G13" s="1412" t="str">
        <f xml:space="preserve"> IF($C13 = "", "",'App1'!G13)</f>
        <v xml:space="preserve">Leakage levels </v>
      </c>
      <c r="H13" s="1412" t="str">
        <f xml:space="preserve"> IF($C13 = "", "",'App1'!H13)</f>
        <v>Water loss through leaking and burst pipes is known as leakage. This measure is the volume of leakage per day and includes both leakage from our water mains network as well as customer supply pipes.</v>
      </c>
      <c r="I13" s="1412" t="str">
        <f xml:space="preserve"> IF($C13 = "", "",'App1'!R13)</f>
        <v>Out &amp; under</v>
      </c>
      <c r="J13" s="1412" t="str">
        <f xml:space="preserve"> IF($C13 = "", "",'App1'!U13)</f>
        <v>Leakage</v>
      </c>
      <c r="K13" s="1413" t="str">
        <f xml:space="preserve"> IF($C13 = "", "",'App1'!V13)</f>
        <v>%</v>
      </c>
      <c r="L13" s="1413" t="str">
        <f xml:space="preserve"> IF($C13 = "", "",'App1'!W13)</f>
        <v>Percentage reduction</v>
      </c>
      <c r="M13" s="1414">
        <f xml:space="preserve"> IF($C13 = "", "",'App1'!X13)</f>
        <v>0</v>
      </c>
      <c r="N13" s="1413" t="str">
        <f xml:space="preserve"> IF($C13 = "", "",'App1'!Y13)</f>
        <v>Up</v>
      </c>
      <c r="O13" s="1412" t="str">
        <f xml:space="preserve"> IF($C13 = "", "",'App1'!Z13)</f>
        <v>Leakage</v>
      </c>
      <c r="P13" s="1415">
        <v>0.76568700000000001</v>
      </c>
      <c r="Q13" s="1278">
        <v>0.23159299999999999</v>
      </c>
      <c r="R13" s="1416">
        <v>961337</v>
      </c>
      <c r="S13" s="529">
        <v>0.5</v>
      </c>
      <c r="T13" s="1417" t="s">
        <v>2096</v>
      </c>
      <c r="U13" s="1685"/>
      <c r="V13" s="1685"/>
      <c r="W13" s="1686">
        <v>-0.724777</v>
      </c>
      <c r="X13" s="1630">
        <f t="shared" si="1"/>
        <v>-0.62476378359850004</v>
      </c>
      <c r="Y13" s="1418" t="s">
        <v>2632</v>
      </c>
      <c r="Z13" s="1418" t="s">
        <v>2623</v>
      </c>
      <c r="AA13" s="1417" t="s">
        <v>2624</v>
      </c>
      <c r="AB13" s="1418"/>
      <c r="AC13" s="1418"/>
      <c r="AD13" s="1278">
        <v>0.37</v>
      </c>
      <c r="AE13" s="1630">
        <f t="shared" si="2"/>
        <v>0.3680416217595</v>
      </c>
      <c r="AF13" s="1422" t="s">
        <v>2635</v>
      </c>
      <c r="AG13" s="1420" t="s">
        <v>2623</v>
      </c>
      <c r="AH13" s="1420"/>
    </row>
    <row r="14" spans="1:63" ht="15.75" customHeight="1">
      <c r="B14" s="1421">
        <v>8</v>
      </c>
      <c r="C14" s="1411" t="str">
        <f>'App1'!C14</f>
        <v>PR19SWB_PC C3</v>
      </c>
      <c r="D14" s="1412" t="str">
        <f xml:space="preserve"> IF($C14 = "", "",'App1'!D14)</f>
        <v>Available and Sufficient Resources</v>
      </c>
      <c r="E14" s="1412" t="str">
        <f xml:space="preserve"> IF($C14 = "", "",'App1'!E14)</f>
        <v>PR19 new</v>
      </c>
      <c r="F14" s="1411" t="str">
        <f xml:space="preserve"> IF($C14 = "", "",'App1'!F14)</f>
        <v>PC C3</v>
      </c>
      <c r="G14" s="1412" t="str">
        <f xml:space="preserve"> IF($C14 = "", "",'App1'!G14)</f>
        <v>Per capita consumption</v>
      </c>
      <c r="H14" s="1412" t="str">
        <f xml:space="preserve"> IF($C14 = "", "",'App1'!H14)</f>
        <v>An increasing population means extra demand for water, while changing weather patterns may result in more droughts – meaning it is important for everyone to take care how they use water. This is a measure of the average daily water usage of customers.</v>
      </c>
      <c r="I14" s="1412" t="str">
        <f xml:space="preserve"> IF($C14 = "", "",'App1'!R14)</f>
        <v>Out &amp; under</v>
      </c>
      <c r="J14" s="1412" t="str">
        <f xml:space="preserve"> IF($C14 = "", "",'App1'!U14)</f>
        <v>Water consumption</v>
      </c>
      <c r="K14" s="1413" t="str">
        <f xml:space="preserve"> IF($C14 = "", "",'App1'!V14)</f>
        <v>Nr</v>
      </c>
      <c r="L14" s="1413" t="str">
        <f xml:space="preserve"> IF($C14 = "", "",'App1'!W14)</f>
        <v>litres / person / day</v>
      </c>
      <c r="M14" s="1414">
        <f xml:space="preserve"> IF($C14 = "", "",'App1'!X14)</f>
        <v>1</v>
      </c>
      <c r="N14" s="1413" t="str">
        <f xml:space="preserve"> IF($C14 = "", "",'App1'!Y14)</f>
        <v>Down</v>
      </c>
      <c r="O14" s="1412" t="str">
        <f xml:space="preserve"> IF($C14 = "", "",'App1'!Z14)</f>
        <v>Per capita consumption (PCC)</v>
      </c>
      <c r="P14" s="1415">
        <v>0.41533100000000001</v>
      </c>
      <c r="Q14" s="1278">
        <v>0.48471799999999998</v>
      </c>
      <c r="R14" s="1416">
        <v>961337</v>
      </c>
      <c r="S14" s="529">
        <v>0.5</v>
      </c>
      <c r="T14" s="1417" t="s">
        <v>2096</v>
      </c>
      <c r="U14" s="1685"/>
      <c r="V14" s="1685"/>
      <c r="W14" s="1685">
        <v>-0.27890100000000001</v>
      </c>
      <c r="X14" s="1630">
        <f t="shared" si="1"/>
        <v>-0.16628438356400002</v>
      </c>
      <c r="Y14" s="1418" t="s">
        <v>2632</v>
      </c>
      <c r="Z14" s="1418"/>
      <c r="AA14" s="1417" t="s">
        <v>2624</v>
      </c>
      <c r="AB14" s="1418"/>
      <c r="AC14" s="1418"/>
      <c r="AD14" s="1278">
        <v>0.25594499999999998</v>
      </c>
      <c r="AE14" s="1630">
        <f t="shared" si="2"/>
        <v>0.19963652877349999</v>
      </c>
      <c r="AF14" s="1422" t="s">
        <v>2635</v>
      </c>
      <c r="AG14" s="1420"/>
      <c r="AH14" s="1420"/>
    </row>
    <row r="15" spans="1:63" ht="15.75" customHeight="1">
      <c r="B15" s="1421">
        <v>9</v>
      </c>
      <c r="C15" s="1411" t="str">
        <f>'App1'!C15</f>
        <v>PR19SWB_PC B1</v>
      </c>
      <c r="D15" s="1412" t="str">
        <f xml:space="preserve"> IF($C15 = "", "",'App1'!D15)</f>
        <v>Reliable Wastewater Service</v>
      </c>
      <c r="E15" s="1412" t="str">
        <f xml:space="preserve"> IF($C15 = "", "",'App1'!E15)</f>
        <v>PR14 revision</v>
      </c>
      <c r="F15" s="1411" t="str">
        <f xml:space="preserve"> IF($C15 = "", "",'App1'!F15)</f>
        <v>PC B1</v>
      </c>
      <c r="G15" s="1412" t="str">
        <f xml:space="preserve"> IF($C15 = "", "",'App1'!G15)</f>
        <v>Internal sewer flooding incidents</v>
      </c>
      <c r="H15" s="1412" t="str">
        <f xml:space="preserve"> IF($C15 = "", "",'App1'!H15)</f>
        <v>When sewers or pumps get blocked, sewage can escape and affect homes and businesses. Internal sewer flooding means sewage has entered homes and businesses, affected living spaces, basements and cellars. This measure is the number of internal flooding incidents per year.</v>
      </c>
      <c r="I15" s="1412" t="str">
        <f xml:space="preserve"> IF($C15 = "", "",'App1'!R15)</f>
        <v>Out &amp; under</v>
      </c>
      <c r="J15" s="1412" t="str">
        <f xml:space="preserve"> IF($C15 = "", "",'App1'!U15)</f>
        <v>Sewer flooding</v>
      </c>
      <c r="K15" s="1413" t="str">
        <f xml:space="preserve"> IF($C15 = "", "",'App1'!V15)</f>
        <v>Nr</v>
      </c>
      <c r="L15" s="1413" t="str">
        <f xml:space="preserve"> IF($C15 = "", "",'App1'!W15)</f>
        <v>Incidents per 10,000 sewer connections</v>
      </c>
      <c r="M15" s="1414">
        <f xml:space="preserve"> IF($C15 = "", "",'App1'!X15)</f>
        <v>2</v>
      </c>
      <c r="N15" s="1413" t="str">
        <f xml:space="preserve"> IF($C15 = "", "",'App1'!Y15)</f>
        <v>Down</v>
      </c>
      <c r="O15" s="1412" t="str">
        <f xml:space="preserve"> IF($C15 = "", "",'App1'!Z15)</f>
        <v>Internal sewer flooding</v>
      </c>
      <c r="P15" s="1415">
        <v>13.826392</v>
      </c>
      <c r="Q15" s="1278">
        <v>8.4120930000000005</v>
      </c>
      <c r="R15" s="1416">
        <v>703552</v>
      </c>
      <c r="S15" s="529">
        <v>0.5</v>
      </c>
      <c r="T15" s="1417" t="s">
        <v>2096</v>
      </c>
      <c r="U15" s="1685"/>
      <c r="V15" s="1685"/>
      <c r="W15" s="1687">
        <v>-9.512067</v>
      </c>
      <c r="X15" s="1630">
        <f t="shared" si="1"/>
        <v>-6.7684133172159999</v>
      </c>
      <c r="Y15" s="1418" t="s">
        <v>2632</v>
      </c>
      <c r="Z15" s="1418"/>
      <c r="AA15" s="1417" t="s">
        <v>2624</v>
      </c>
      <c r="AB15" s="1418"/>
      <c r="AC15" s="1418"/>
      <c r="AD15" s="1278">
        <v>3.52</v>
      </c>
      <c r="AE15" s="1630">
        <f t="shared" si="2"/>
        <v>4.8637928721919996</v>
      </c>
      <c r="AF15" s="1422" t="s">
        <v>2635</v>
      </c>
      <c r="AG15" s="1420" t="s">
        <v>2623</v>
      </c>
      <c r="AH15" s="1420"/>
    </row>
    <row r="16" spans="1:63" ht="15.75" customHeight="1">
      <c r="B16" s="1421">
        <v>10</v>
      </c>
      <c r="C16" s="1411" t="str">
        <f>'App1'!C16</f>
        <v>PR19SWB_PC B2</v>
      </c>
      <c r="D16" s="1412" t="str">
        <f xml:space="preserve"> IF($C16 = "", "",'App1'!D16)</f>
        <v>Reliable Wastewater Service</v>
      </c>
      <c r="E16" s="1412" t="str">
        <f xml:space="preserve"> IF($C16 = "", "",'App1'!E16)</f>
        <v>PR14 revision</v>
      </c>
      <c r="F16" s="1411" t="str">
        <f xml:space="preserve"> IF($C16 = "", "",'App1'!F16)</f>
        <v>PC B2</v>
      </c>
      <c r="G16" s="1412" t="str">
        <f xml:space="preserve"> IF($C16 = "", "",'App1'!G16)</f>
        <v>External sewer flooding incidents</v>
      </c>
      <c r="H16" s="1412" t="str">
        <f xml:space="preserve"> IF($C16 = "", "",'App1'!H16)</f>
        <v>When sewers or pumps block, sewage can escape and this can affect homes and businesses. External sewer flooding means sewage has entered the grounds or gardens of a building normally used for residential, public, community and business purposes.</v>
      </c>
      <c r="I16" s="1412" t="str">
        <f xml:space="preserve"> IF($C16 = "", "",'App1'!R16)</f>
        <v>Out &amp; under</v>
      </c>
      <c r="J16" s="1412" t="str">
        <f xml:space="preserve"> IF($C16 = "", "",'App1'!U16)</f>
        <v>Sewer flooding</v>
      </c>
      <c r="K16" s="1413" t="str">
        <f xml:space="preserve"> IF($C16 = "", "",'App1'!V16)</f>
        <v>Nr</v>
      </c>
      <c r="L16" s="1413" t="str">
        <f xml:space="preserve"> IF($C16 = "", "",'App1'!W16)</f>
        <v>Number</v>
      </c>
      <c r="M16" s="1414">
        <f xml:space="preserve"> IF($C16 = "", "",'App1'!X16)</f>
        <v>0</v>
      </c>
      <c r="N16" s="1413" t="str">
        <f xml:space="preserve"> IF($C16 = "", "",'App1'!Y16)</f>
        <v>Down</v>
      </c>
      <c r="O16" s="1412">
        <f xml:space="preserve"> IF($C16 = "", "",'App1'!Z16)</f>
        <v>0</v>
      </c>
      <c r="P16" s="1415">
        <v>9.4669999999999997E-3</v>
      </c>
      <c r="Q16" s="1278">
        <v>6.5539999999999999E-3</v>
      </c>
      <c r="R16" s="1416">
        <v>703552</v>
      </c>
      <c r="S16" s="529">
        <v>0.5</v>
      </c>
      <c r="T16" s="1417" t="s">
        <v>2096</v>
      </c>
      <c r="U16" s="1685"/>
      <c r="V16" s="1685"/>
      <c r="W16" s="1687">
        <v>-1.0030000000000001E-2</v>
      </c>
      <c r="X16" s="1630">
        <f t="shared" si="1"/>
        <v>-4.3549868800000007E-3</v>
      </c>
      <c r="Y16" s="1418" t="s">
        <v>2632</v>
      </c>
      <c r="Z16" s="1418"/>
      <c r="AA16" s="1417" t="s">
        <v>2624</v>
      </c>
      <c r="AB16" s="1418"/>
      <c r="AC16" s="1418"/>
      <c r="AD16" s="1278">
        <v>6.1679999999999999E-3</v>
      </c>
      <c r="AE16" s="1630">
        <f t="shared" si="2"/>
        <v>3.3302633919999997E-3</v>
      </c>
      <c r="AF16" s="1422" t="s">
        <v>2635</v>
      </c>
      <c r="AG16" s="1420"/>
      <c r="AH16" s="1420"/>
    </row>
    <row r="17" spans="2:34" ht="15.75" customHeight="1">
      <c r="B17" s="1421">
        <v>11</v>
      </c>
      <c r="C17" s="1411" t="str">
        <f>'App1'!C17</f>
        <v>PR19SWB_PC B3</v>
      </c>
      <c r="D17" s="1412" t="str">
        <f xml:space="preserve"> IF($C17 = "", "",'App1'!D17)</f>
        <v>Reliable Wastewater Service</v>
      </c>
      <c r="E17" s="1412" t="str">
        <f xml:space="preserve"> IF($C17 = "", "",'App1'!E17)</f>
        <v>PR14 revision</v>
      </c>
      <c r="F17" s="1411" t="str">
        <f xml:space="preserve"> IF($C17 = "", "",'App1'!F17)</f>
        <v>PC B3</v>
      </c>
      <c r="G17" s="1412" t="str">
        <f xml:space="preserve"> IF($C17 = "", "",'App1'!G17)</f>
        <v>Sewer collapses</v>
      </c>
      <c r="H17" s="1412" t="str">
        <f xml:space="preserve"> IF($C17 = "", "",'App1'!H17)</f>
        <v>Sewers can collapse, for example when they are old or damaged by tree roots. This causes the ground above the sewer to fall into the sewer, blocking the flow of sewage.</v>
      </c>
      <c r="I17" s="1412" t="str">
        <f xml:space="preserve"> IF($C17 = "", "",'App1'!R17)</f>
        <v>Out &amp; under</v>
      </c>
      <c r="J17" s="1412" t="str">
        <f xml:space="preserve"> IF($C17 = "", "",'App1'!U17)</f>
        <v>Repair and maintenance</v>
      </c>
      <c r="K17" s="1413" t="str">
        <f xml:space="preserve"> IF($C17 = "", "",'App1'!V17)</f>
        <v>Nr</v>
      </c>
      <c r="L17" s="1413" t="str">
        <f xml:space="preserve"> IF($C17 = "", "",'App1'!W17)</f>
        <v>Collapses per 1,000km sewers</v>
      </c>
      <c r="M17" s="1414">
        <f xml:space="preserve"> IF($C17 = "", "",'App1'!X17)</f>
        <v>2</v>
      </c>
      <c r="N17" s="1413" t="str">
        <f xml:space="preserve"> IF($C17 = "", "",'App1'!Y17)</f>
        <v>Down</v>
      </c>
      <c r="O17" s="1412" t="str">
        <f xml:space="preserve"> IF($C17 = "", "",'App1'!Z17)</f>
        <v>Sewer collapses</v>
      </c>
      <c r="P17" s="1415">
        <v>8.7756000000000001E-2</v>
      </c>
      <c r="Q17" s="1278">
        <v>0.16123999999999999</v>
      </c>
      <c r="R17" s="1416">
        <v>703552</v>
      </c>
      <c r="S17" s="529">
        <v>0.5</v>
      </c>
      <c r="T17" s="1417" t="s">
        <v>2097</v>
      </c>
      <c r="U17" s="1685" t="s">
        <v>2103</v>
      </c>
      <c r="V17" s="1685" t="s">
        <v>2622</v>
      </c>
      <c r="W17" s="1686">
        <v>-0.19500000000000001</v>
      </c>
      <c r="X17" s="1630">
        <f t="shared" si="1"/>
        <v>-5.0205470720000086E-3</v>
      </c>
      <c r="Y17" s="1418" t="s">
        <v>2632</v>
      </c>
      <c r="Z17" s="1418" t="s">
        <v>2623</v>
      </c>
      <c r="AA17" s="1417" t="s">
        <v>2624</v>
      </c>
      <c r="AB17" s="1418"/>
      <c r="AC17" s="1418"/>
      <c r="AD17" s="1278">
        <v>3.9661000000000002E-2</v>
      </c>
      <c r="AE17" s="1630">
        <f t="shared" si="2"/>
        <v>3.0870454656000003E-2</v>
      </c>
      <c r="AF17" s="1422" t="s">
        <v>2635</v>
      </c>
      <c r="AG17" s="1420"/>
      <c r="AH17" s="1420"/>
    </row>
    <row r="18" spans="2:34" ht="15.75" customHeight="1">
      <c r="B18" s="1421">
        <v>12</v>
      </c>
      <c r="C18" s="1411" t="str">
        <f>'App1'!C18</f>
        <v>PR19SWB_PC B4</v>
      </c>
      <c r="D18" s="1412" t="str">
        <f xml:space="preserve"> IF($C18 = "", "",'App1'!D18)</f>
        <v>Reliable Wastewater Service</v>
      </c>
      <c r="E18" s="1412" t="str">
        <f xml:space="preserve"> IF($C18 = "", "",'App1'!E18)</f>
        <v>PR14 revision</v>
      </c>
      <c r="F18" s="1411" t="str">
        <f xml:space="preserve"> IF($C18 = "", "",'App1'!F18)</f>
        <v>PC B4</v>
      </c>
      <c r="G18" s="1412" t="str">
        <f xml:space="preserve"> IF($C18 = "", "",'App1'!G18)</f>
        <v>Sewer blockages</v>
      </c>
      <c r="H18" s="1412" t="str">
        <f xml:space="preserve"> IF($C18 = "", "",'App1'!H18)</f>
        <v>Sewers can block when items such as wet wipes, nappies, cotton buds, fats and oils are flushed into drains. They cause sewers to clog and block, restricting the flow of sewage.</v>
      </c>
      <c r="I18" s="1412" t="str">
        <f xml:space="preserve"> IF($C18 = "", "",'App1'!R18)</f>
        <v>Out &amp; under</v>
      </c>
      <c r="J18" s="1412" t="str">
        <f xml:space="preserve"> IF($C18 = "", "",'App1'!U18)</f>
        <v>Repair and maintenance</v>
      </c>
      <c r="K18" s="1413" t="str">
        <f xml:space="preserve"> IF($C18 = "", "",'App1'!V18)</f>
        <v>Nr</v>
      </c>
      <c r="L18" s="1413" t="str">
        <f xml:space="preserve"> IF($C18 = "", "",'App1'!W18)</f>
        <v>Number</v>
      </c>
      <c r="M18" s="1414">
        <f xml:space="preserve"> IF($C18 = "", "",'App1'!X18)</f>
        <v>0</v>
      </c>
      <c r="N18" s="1413" t="str">
        <f xml:space="preserve"> IF($C18 = "", "",'App1'!Y18)</f>
        <v>Down</v>
      </c>
      <c r="O18" s="1412">
        <f xml:space="preserve"> IF($C18 = "", "",'App1'!Z18)</f>
        <v>0</v>
      </c>
      <c r="P18" s="1415">
        <v>2.0209999999999998E-3</v>
      </c>
      <c r="Q18" s="1278">
        <v>1.4710000000000001E-3</v>
      </c>
      <c r="R18" s="1416">
        <v>703552</v>
      </c>
      <c r="S18" s="529">
        <v>0.5</v>
      </c>
      <c r="T18" s="1417" t="s">
        <v>2096</v>
      </c>
      <c r="U18" s="1685"/>
      <c r="V18" s="1685"/>
      <c r="W18" s="1685">
        <v>-1.5610000000000001E-3</v>
      </c>
      <c r="X18" s="1630">
        <f t="shared" si="1"/>
        <v>-9.0441609599999984E-4</v>
      </c>
      <c r="Y18" s="1418" t="s">
        <v>2632</v>
      </c>
      <c r="Z18" s="1418"/>
      <c r="AA18" s="1417" t="s">
        <v>2624</v>
      </c>
      <c r="AB18" s="1418"/>
      <c r="AC18" s="1418"/>
      <c r="AD18" s="1278">
        <v>1.039E-3</v>
      </c>
      <c r="AE18" s="1630">
        <f t="shared" si="2"/>
        <v>7.1093929599999985E-4</v>
      </c>
      <c r="AF18" s="1422" t="s">
        <v>2635</v>
      </c>
      <c r="AG18" s="1420"/>
      <c r="AH18" s="1420"/>
    </row>
    <row r="19" spans="2:34" ht="15.75" customHeight="1">
      <c r="B19" s="1421">
        <v>13</v>
      </c>
      <c r="C19" s="1411" t="str">
        <f>'App1'!C19</f>
        <v>PR19SWB_PC B5</v>
      </c>
      <c r="D19" s="1412" t="str">
        <f xml:space="preserve"> IF($C19 = "", "",'App1'!D19)</f>
        <v>Reliable Wastewater Service</v>
      </c>
      <c r="E19" s="1412" t="str">
        <f xml:space="preserve"> IF($C19 = "", "",'App1'!E19)</f>
        <v>PR14 continuation</v>
      </c>
      <c r="F19" s="1411" t="str">
        <f xml:space="preserve"> IF($C19 = "", "",'App1'!F19)</f>
        <v>PC B5</v>
      </c>
      <c r="G19" s="1412" t="str">
        <f xml:space="preserve"> IF($C19 = "", "",'App1'!G19)</f>
        <v>Odour contacts from wastewater treatment works</v>
      </c>
      <c r="H19" s="1412" t="str">
        <f xml:space="preserve"> IF($C19 = "", "",'App1'!H19)</f>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
      <c r="I19" s="1412" t="str">
        <f xml:space="preserve"> IF($C19 = "", "",'App1'!R19)</f>
        <v>Out &amp; under</v>
      </c>
      <c r="J19" s="1412" t="str">
        <f xml:space="preserve"> IF($C19 = "", "",'App1'!U19)</f>
        <v>WwTW odour</v>
      </c>
      <c r="K19" s="1413" t="str">
        <f xml:space="preserve"> IF($C19 = "", "",'App1'!V19)</f>
        <v>Nr</v>
      </c>
      <c r="L19" s="1413" t="str">
        <f xml:space="preserve"> IF($C19 = "", "",'App1'!W19)</f>
        <v>Number</v>
      </c>
      <c r="M19" s="1414">
        <f xml:space="preserve"> IF($C19 = "", "",'App1'!X19)</f>
        <v>0</v>
      </c>
      <c r="N19" s="1413" t="str">
        <f xml:space="preserve"> IF($C19 = "", "",'App1'!Y19)</f>
        <v>Down</v>
      </c>
      <c r="O19" s="1412">
        <f xml:space="preserve"> IF($C19 = "", "",'App1'!Z19)</f>
        <v>0</v>
      </c>
      <c r="P19" s="1415">
        <v>1.2786E-2</v>
      </c>
      <c r="Q19" s="1278">
        <v>6.2950000000000002E-3</v>
      </c>
      <c r="R19" s="1416">
        <v>703552</v>
      </c>
      <c r="S19" s="529">
        <v>0.5</v>
      </c>
      <c r="T19" s="1417" t="s">
        <v>2096</v>
      </c>
      <c r="U19" s="1685"/>
      <c r="V19" s="1685"/>
      <c r="W19" s="1685">
        <v>-8.0070000000000002E-3</v>
      </c>
      <c r="X19" s="1630">
        <f t="shared" si="1"/>
        <v>-6.781185952E-3</v>
      </c>
      <c r="Y19" s="1418" t="s">
        <v>2632</v>
      </c>
      <c r="Z19" s="1418"/>
      <c r="AA19" s="1417" t="s">
        <v>2624</v>
      </c>
      <c r="AB19" s="1418"/>
      <c r="AC19" s="1418"/>
      <c r="AD19" s="1278">
        <v>5.1110000000000001E-3</v>
      </c>
      <c r="AE19" s="1630">
        <f t="shared" si="2"/>
        <v>4.4978079360000001E-3</v>
      </c>
      <c r="AF19" s="1422" t="s">
        <v>2635</v>
      </c>
      <c r="AG19" s="1420"/>
      <c r="AH19" s="1420"/>
    </row>
    <row r="20" spans="2:34" ht="15.75" customHeight="1">
      <c r="B20" s="1421">
        <v>14</v>
      </c>
      <c r="C20" s="1411" t="str">
        <f>'App1'!C20</f>
        <v>PR19SWB_PC B6</v>
      </c>
      <c r="D20" s="1412" t="str">
        <f xml:space="preserve"> IF($C20 = "", "",'App1'!D20)</f>
        <v>Reliable Wastewater Service</v>
      </c>
      <c r="E20" s="1412" t="str">
        <f xml:space="preserve"> IF($C20 = "", "",'App1'!E20)</f>
        <v>PR14 continuation</v>
      </c>
      <c r="F20" s="1411" t="str">
        <f xml:space="preserve"> IF($C20 = "", "",'App1'!F20)</f>
        <v>PC B6</v>
      </c>
      <c r="G20" s="1412" t="str">
        <f xml:space="preserve"> IF($C20 = "", "",'App1'!G20)</f>
        <v>Numeric compliance</v>
      </c>
      <c r="H20" s="1412" t="str">
        <f xml:space="preserve"> IF($C20 = "", "",'App1'!H20)</f>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
      <c r="I20" s="1412" t="str">
        <f xml:space="preserve"> IF($C20 = "", "",'App1'!R20)</f>
        <v>Under</v>
      </c>
      <c r="J20" s="1412" t="str">
        <f xml:space="preserve"> IF($C20 = "", "",'App1'!U20)</f>
        <v>WwTW numeric consents</v>
      </c>
      <c r="K20" s="1413" t="str">
        <f xml:space="preserve"> IF($C20 = "", "",'App1'!V20)</f>
        <v>%</v>
      </c>
      <c r="L20" s="1413" t="str">
        <f xml:space="preserve"> IF($C20 = "", "",'App1'!W20)</f>
        <v>Percentage</v>
      </c>
      <c r="M20" s="1414">
        <f xml:space="preserve"> IF($C20 = "", "",'App1'!X20)</f>
        <v>1</v>
      </c>
      <c r="N20" s="1413" t="str">
        <f xml:space="preserve"> IF($C20 = "", "",'App1'!Y20)</f>
        <v>Up</v>
      </c>
      <c r="O20" s="1412" t="str">
        <f xml:space="preserve"> IF($C20 = "", "",'App1'!Z20)</f>
        <v>Treatment works compliance</v>
      </c>
      <c r="P20" s="1415">
        <v>0.110513</v>
      </c>
      <c r="Q20" s="1278">
        <v>0.53153099999999998</v>
      </c>
      <c r="R20" s="1416">
        <v>703552</v>
      </c>
      <c r="S20" s="529">
        <v>0.5</v>
      </c>
      <c r="T20" s="1417" t="s">
        <v>2097</v>
      </c>
      <c r="U20" s="1685" t="s">
        <v>2103</v>
      </c>
      <c r="V20" s="1685" t="s">
        <v>2622</v>
      </c>
      <c r="W20" s="1686">
        <v>-0.36499999999999999</v>
      </c>
      <c r="X20" s="1630">
        <f t="shared" si="1"/>
        <v>0.10922820687999998</v>
      </c>
      <c r="Y20" s="1418" t="s">
        <v>2634</v>
      </c>
      <c r="Z20" s="1418" t="s">
        <v>2623</v>
      </c>
      <c r="AA20" s="1417"/>
      <c r="AB20" s="1418"/>
      <c r="AC20" s="1418"/>
      <c r="AD20" s="1278"/>
      <c r="AE20" s="1630">
        <f t="shared" si="2"/>
        <v>3.8875821087999994E-2</v>
      </c>
      <c r="AF20" s="1422"/>
      <c r="AG20" s="1420"/>
      <c r="AH20" s="1420"/>
    </row>
    <row r="21" spans="2:34" ht="15.75" customHeight="1">
      <c r="B21" s="1421">
        <v>15</v>
      </c>
      <c r="C21" s="1411" t="str">
        <f>'App1'!C21</f>
        <v>PR19SWB_PC B7</v>
      </c>
      <c r="D21" s="1412" t="str">
        <f xml:space="preserve"> IF($C21 = "", "",'App1'!D21)</f>
        <v>Reliable Wastewater Service</v>
      </c>
      <c r="E21" s="1412" t="str">
        <f xml:space="preserve"> IF($C21 = "", "",'App1'!E21)</f>
        <v>PR14 continuation</v>
      </c>
      <c r="F21" s="1411" t="str">
        <f xml:space="preserve"> IF($C21 = "", "",'App1'!F21)</f>
        <v>PC B7</v>
      </c>
      <c r="G21" s="1412" t="str">
        <f xml:space="preserve"> IF($C21 = "", "",'App1'!G21)</f>
        <v>Descriptive compliance</v>
      </c>
      <c r="H21" s="1412" t="str">
        <f xml:space="preserve"> IF($C21 = "", "",'App1'!H21)</f>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
      <c r="I21" s="1412" t="str">
        <f xml:space="preserve"> IF($C21 = "", "",'App1'!R21)</f>
        <v>Under</v>
      </c>
      <c r="J21" s="1412" t="str">
        <f xml:space="preserve"> IF($C21 = "", "",'App1'!U21)</f>
        <v>WwTW descriptive consents</v>
      </c>
      <c r="K21" s="1413" t="str">
        <f xml:space="preserve"> IF($C21 = "", "",'App1'!V21)</f>
        <v>%</v>
      </c>
      <c r="L21" s="1413" t="str">
        <f xml:space="preserve"> IF($C21 = "", "",'App1'!W21)</f>
        <v>Percentage</v>
      </c>
      <c r="M21" s="1414">
        <f xml:space="preserve"> IF($C21 = "", "",'App1'!X21)</f>
        <v>1</v>
      </c>
      <c r="N21" s="1413" t="str">
        <f xml:space="preserve"> IF($C21 = "", "",'App1'!Y21)</f>
        <v>Up</v>
      </c>
      <c r="O21" s="1412">
        <f xml:space="preserve"> IF($C21 = "", "",'App1'!Z21)</f>
        <v>0</v>
      </c>
      <c r="P21" s="1415">
        <v>0.110513</v>
      </c>
      <c r="Q21" s="1278">
        <v>0.79120599999999996</v>
      </c>
      <c r="R21" s="1416">
        <v>703552</v>
      </c>
      <c r="S21" s="529">
        <v>0.5</v>
      </c>
      <c r="T21" s="1417" t="s">
        <v>2097</v>
      </c>
      <c r="U21" s="1685" t="s">
        <v>2103</v>
      </c>
      <c r="V21" s="1685" t="s">
        <v>2622</v>
      </c>
      <c r="W21" s="1685">
        <v>-0.27832800000000002</v>
      </c>
      <c r="X21" s="1630">
        <f t="shared" si="1"/>
        <v>0.20057563968000003</v>
      </c>
      <c r="Y21" s="1418" t="s">
        <v>2634</v>
      </c>
      <c r="Z21" s="1418"/>
      <c r="AA21" s="1417"/>
      <c r="AB21" s="1418"/>
      <c r="AC21" s="1418"/>
      <c r="AD21" s="1278"/>
      <c r="AE21" s="1630">
        <f t="shared" si="2"/>
        <v>3.8875821087999994E-2</v>
      </c>
      <c r="AF21" s="1422"/>
      <c r="AG21" s="1420"/>
      <c r="AH21" s="1420"/>
    </row>
    <row r="22" spans="2:34" ht="15.75" customHeight="1">
      <c r="B22" s="1421">
        <v>16</v>
      </c>
      <c r="C22" s="1411" t="str">
        <f>'App1'!C22</f>
        <v>PR19SWB_PC B8</v>
      </c>
      <c r="D22" s="1412" t="str">
        <f xml:space="preserve"> IF($C22 = "", "",'App1'!D22)</f>
        <v>Reliable Wastewater Service</v>
      </c>
      <c r="E22" s="1412" t="str">
        <f xml:space="preserve"> IF($C22 = "", "",'App1'!E22)</f>
        <v>PR19 new</v>
      </c>
      <c r="F22" s="1411" t="str">
        <f xml:space="preserve"> IF($C22 = "", "",'App1'!F22)</f>
        <v>PC B8</v>
      </c>
      <c r="G22" s="1412" t="str">
        <f xml:space="preserve"> IF($C22 = "", "",'App1'!G22)</f>
        <v>Total wastewater treatment works (WWTW) compliance</v>
      </c>
      <c r="H22" s="1412" t="str">
        <f xml:space="preserve"> IF($C22 = "", "",'App1'!H22)</f>
        <v>Water and sewerage companies treat wastewater and return it to the environment. Legal permit standards are set for treated sewage discharges and this measure is for overall compliance with those standards.</v>
      </c>
      <c r="I22" s="1412" t="str">
        <f xml:space="preserve"> IF($C22 = "", "",'App1'!R22)</f>
        <v>NFI</v>
      </c>
      <c r="J22" s="1412" t="str">
        <f xml:space="preserve"> IF($C22 = "", "",'App1'!U22)</f>
        <v>Environmental</v>
      </c>
      <c r="K22" s="1413" t="str">
        <f xml:space="preserve"> IF($C22 = "", "",'App1'!V22)</f>
        <v>%</v>
      </c>
      <c r="L22" s="1413" t="str">
        <f xml:space="preserve"> IF($C22 = "", "",'App1'!W22)</f>
        <v>Percentage</v>
      </c>
      <c r="M22" s="1414">
        <f xml:space="preserve"> IF($C22 = "", "",'App1'!X22)</f>
        <v>1</v>
      </c>
      <c r="N22" s="1413" t="str">
        <f xml:space="preserve"> IF($C22 = "", "",'App1'!Y22)</f>
        <v>Up</v>
      </c>
      <c r="O22" s="1412">
        <f xml:space="preserve"> IF($C22 = "", "",'App1'!Z22)</f>
        <v>0</v>
      </c>
      <c r="P22" s="1415">
        <v>0.110513</v>
      </c>
      <c r="Q22" s="1278">
        <v>1.3227370000000001</v>
      </c>
      <c r="R22" s="1416">
        <v>703552</v>
      </c>
      <c r="S22" s="529"/>
      <c r="T22" s="1417"/>
      <c r="U22" s="1685"/>
      <c r="V22" s="1685"/>
      <c r="W22" s="1685"/>
      <c r="X22" s="1630">
        <f t="shared" si="1"/>
        <v>-7.7751642175999988E-2</v>
      </c>
      <c r="Y22" s="1418"/>
      <c r="Z22" s="1418"/>
      <c r="AA22" s="1417"/>
      <c r="AB22" s="1418"/>
      <c r="AC22" s="1418"/>
      <c r="AD22" s="1278"/>
      <c r="AE22" s="1630">
        <f>IFERROR(($P22*$R22*(1-$S22))/1000000,"Error")</f>
        <v>7.7751642175999988E-2</v>
      </c>
      <c r="AF22" s="1422"/>
      <c r="AG22" s="1420"/>
      <c r="AH22" s="1420"/>
    </row>
    <row r="23" spans="2:34" ht="15.75" customHeight="1">
      <c r="B23" s="1421">
        <v>17</v>
      </c>
      <c r="C23" s="1411" t="str">
        <f>'App1'!C23</f>
        <v>PR19SWB_PC B9</v>
      </c>
      <c r="D23" s="1412" t="str">
        <f xml:space="preserve"> IF($C23 = "", "",'App1'!D23)</f>
        <v>Reliable Wastewater Service</v>
      </c>
      <c r="E23" s="1412" t="str">
        <f xml:space="preserve"> IF($C23 = "", "",'App1'!E23)</f>
        <v>PR14 continuation</v>
      </c>
      <c r="F23" s="1411" t="str">
        <f xml:space="preserve"> IF($C23 = "", "",'App1'!F23)</f>
        <v>PC B9</v>
      </c>
      <c r="G23" s="1412" t="str">
        <f xml:space="preserve"> IF($C23 = "", "",'App1'!G23)</f>
        <v>Compliance with sludge standard</v>
      </c>
      <c r="H23" s="1412" t="str">
        <f xml:space="preserve"> IF($C23 = "", "",'App1'!H23)</f>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
      <c r="I23" s="1412" t="str">
        <f xml:space="preserve"> IF($C23 = "", "",'App1'!R23)</f>
        <v>Under</v>
      </c>
      <c r="J23" s="1412" t="str">
        <f xml:space="preserve"> IF($C23 = "", "",'App1'!U23)</f>
        <v>Bioresources (sludge)</v>
      </c>
      <c r="K23" s="1413" t="str">
        <f xml:space="preserve"> IF($C23 = "", "",'App1'!V23)</f>
        <v>%</v>
      </c>
      <c r="L23" s="1413" t="str">
        <f xml:space="preserve"> IF($C23 = "", "",'App1'!W23)</f>
        <v>Percentage</v>
      </c>
      <c r="M23" s="1414">
        <f xml:space="preserve"> IF($C23 = "", "",'App1'!X23)</f>
        <v>2</v>
      </c>
      <c r="N23" s="1413" t="str">
        <f xml:space="preserve"> IF($C23 = "", "",'App1'!Y23)</f>
        <v>Up</v>
      </c>
      <c r="O23" s="1412">
        <f xml:space="preserve"> IF($C23 = "", "",'App1'!Z23)</f>
        <v>0</v>
      </c>
      <c r="P23" s="1415">
        <v>2.3998999999999999E-2</v>
      </c>
      <c r="Q23" s="1278">
        <v>0.113709</v>
      </c>
      <c r="R23" s="1416">
        <v>703552</v>
      </c>
      <c r="S23" s="529">
        <v>0</v>
      </c>
      <c r="T23" s="1417" t="s">
        <v>2097</v>
      </c>
      <c r="U23" s="1685" t="s">
        <v>2103</v>
      </c>
      <c r="V23" s="1685" t="s">
        <v>2622</v>
      </c>
      <c r="W23" s="1686">
        <v>-0.08</v>
      </c>
      <c r="X23" s="1630">
        <f t="shared" si="1"/>
        <v>-1.6884544448E-2</v>
      </c>
      <c r="Y23" s="1418" t="s">
        <v>2634</v>
      </c>
      <c r="Z23" s="1418" t="s">
        <v>2623</v>
      </c>
      <c r="AA23" s="1417"/>
      <c r="AB23" s="1418"/>
      <c r="AC23" s="1418"/>
      <c r="AD23" s="1278"/>
      <c r="AE23" s="1630">
        <f t="shared" si="2"/>
        <v>1.6884544448E-2</v>
      </c>
      <c r="AF23" s="1422"/>
      <c r="AG23" s="1420"/>
      <c r="AH23" s="1420"/>
    </row>
    <row r="24" spans="2:34" ht="15.75" customHeight="1">
      <c r="B24" s="1421">
        <v>18</v>
      </c>
      <c r="C24" s="1411" t="str">
        <f>'App1'!C24</f>
        <v>PR19SWB_PC D1</v>
      </c>
      <c r="D24" s="1412" t="str">
        <f xml:space="preserve"> IF($C24 = "", "",'App1'!D24)</f>
        <v>Resilience</v>
      </c>
      <c r="E24" s="1412" t="str">
        <f xml:space="preserve"> IF($C24 = "", "",'App1'!E24)</f>
        <v>PR19 new</v>
      </c>
      <c r="F24" s="1411" t="str">
        <f xml:space="preserve"> IF($C24 = "", "",'App1'!F24)</f>
        <v>PC D1</v>
      </c>
      <c r="G24" s="1412" t="str">
        <f xml:space="preserve"> IF($C24 = "", "",'App1'!G24)</f>
        <v>Drought risk</v>
      </c>
      <c r="H24" s="1412" t="str">
        <f xml:space="preserve"> IF($C24 = "", "",'App1'!H24)</f>
        <v>In an extreme drought, there is a risk that the company would not have enough water to supply all customers. This measure is the percentage of the population that would experience water restrictions in a drought.</v>
      </c>
      <c r="I24" s="1412" t="str">
        <f xml:space="preserve"> IF($C24 = "", "",'App1'!R24)</f>
        <v>NFI</v>
      </c>
      <c r="J24" s="1412" t="str">
        <f xml:space="preserve"> IF($C24 = "", "",'App1'!U24)</f>
        <v>Resilience</v>
      </c>
      <c r="K24" s="1413" t="str">
        <f xml:space="preserve"> IF($C24 = "", "",'App1'!V24)</f>
        <v>%</v>
      </c>
      <c r="L24" s="1413" t="str">
        <f xml:space="preserve"> IF($C24 = "", "",'App1'!W24)</f>
        <v>% of the population that would experience severe supply restrictions in a 1 in 200 year drought</v>
      </c>
      <c r="M24" s="1414">
        <f xml:space="preserve"> IF($C24 = "", "",'App1'!X24)</f>
        <v>0</v>
      </c>
      <c r="N24" s="1413" t="str">
        <f xml:space="preserve"> IF($C24 = "", "",'App1'!Y24)</f>
        <v>Down</v>
      </c>
      <c r="O24" s="1412" t="str">
        <f xml:space="preserve"> IF($C24 = "", "",'App1'!Z24)</f>
        <v>Risk of severe restrictions in a drought</v>
      </c>
      <c r="P24" s="1415">
        <v>6.8881240000000004</v>
      </c>
      <c r="Q24" s="1278">
        <v>3.4904999999999999E-2</v>
      </c>
      <c r="R24" s="1416">
        <v>961337</v>
      </c>
      <c r="S24" s="529"/>
      <c r="T24" s="1417"/>
      <c r="U24" s="1685"/>
      <c r="V24" s="1685"/>
      <c r="W24" s="1685"/>
      <c r="X24" s="1630">
        <f t="shared" si="1"/>
        <v>-6.6218084617880004</v>
      </c>
      <c r="Y24" s="1418"/>
      <c r="Z24" s="1418"/>
      <c r="AA24" s="1417"/>
      <c r="AB24" s="1418"/>
      <c r="AC24" s="1418"/>
      <c r="AD24" s="1278"/>
      <c r="AE24" s="1630">
        <f t="shared" si="2"/>
        <v>6.6218084617880004</v>
      </c>
      <c r="AF24" s="1422"/>
      <c r="AG24" s="1420"/>
      <c r="AH24" s="1420"/>
    </row>
    <row r="25" spans="2:34" ht="15.75" customHeight="1">
      <c r="B25" s="1421">
        <v>19</v>
      </c>
      <c r="C25" s="1411" t="str">
        <f>'App1'!C25</f>
        <v>PR19SWB_PC D2</v>
      </c>
      <c r="D25" s="1412" t="str">
        <f xml:space="preserve"> IF($C25 = "", "",'App1'!D25)</f>
        <v>Resilience</v>
      </c>
      <c r="E25" s="1412" t="str">
        <f xml:space="preserve"> IF($C25 = "", "",'App1'!E25)</f>
        <v>PR19 new</v>
      </c>
      <c r="F25" s="1411" t="str">
        <f xml:space="preserve"> IF($C25 = "", "",'App1'!F25)</f>
        <v>PC D2</v>
      </c>
      <c r="G25" s="1412" t="str">
        <f xml:space="preserve"> IF($C25 = "", "",'App1'!G25)</f>
        <v>Flooding risk</v>
      </c>
      <c r="H25" s="1412" t="str">
        <f xml:space="preserve"> IF($C25 = "", "",'App1'!H25)</f>
        <v xml:space="preserve">Customers may be at risk of sewer flooding in an extreme storm. This measure is the percentage of the population at risk of experiencing sewer flooding in such an event. </v>
      </c>
      <c r="I25" s="1412" t="str">
        <f xml:space="preserve"> IF($C25 = "", "",'App1'!R25)</f>
        <v>NFI</v>
      </c>
      <c r="J25" s="1412" t="str">
        <f xml:space="preserve"> IF($C25 = "", "",'App1'!U25)</f>
        <v>Resilience</v>
      </c>
      <c r="K25" s="1413" t="str">
        <f xml:space="preserve"> IF($C25 = "", "",'App1'!V25)</f>
        <v>%</v>
      </c>
      <c r="L25" s="1413" t="str">
        <f xml:space="preserve"> IF($C25 = "", "",'App1'!W25)</f>
        <v>% of population at risk of sewer flooding in 1 in 50 year storm</v>
      </c>
      <c r="M25" s="1414">
        <f xml:space="preserve"> IF($C25 = "", "",'App1'!X25)</f>
        <v>1</v>
      </c>
      <c r="N25" s="1413" t="str">
        <f xml:space="preserve"> IF($C25 = "", "",'App1'!Y25)</f>
        <v>Down</v>
      </c>
      <c r="O25" s="1412" t="str">
        <f xml:space="preserve"> IF($C25 = "", "",'App1'!Z25)</f>
        <v>Risk of sewer flooding in a storm</v>
      </c>
      <c r="P25" s="1415">
        <v>0.75461699999999998</v>
      </c>
      <c r="Q25" s="1278">
        <v>0</v>
      </c>
      <c r="R25" s="1416">
        <v>703552</v>
      </c>
      <c r="S25" s="529"/>
      <c r="T25" s="1417"/>
      <c r="U25" s="1685"/>
      <c r="V25" s="1685"/>
      <c r="W25" s="1685"/>
      <c r="X25" s="1630">
        <f t="shared" si="1"/>
        <v>-0.53091229958399999</v>
      </c>
      <c r="Y25" s="1418"/>
      <c r="Z25" s="1418"/>
      <c r="AA25" s="1417"/>
      <c r="AB25" s="1418"/>
      <c r="AC25" s="1418"/>
      <c r="AD25" s="1278"/>
      <c r="AE25" s="1630">
        <f t="shared" si="2"/>
        <v>0.53091229958399999</v>
      </c>
      <c r="AF25" s="1422"/>
      <c r="AG25" s="1420"/>
      <c r="AH25" s="1420"/>
    </row>
    <row r="26" spans="2:34" ht="15.75" customHeight="1">
      <c r="B26" s="1421">
        <v>20</v>
      </c>
      <c r="C26" s="1411" t="str">
        <f>'App1'!C26</f>
        <v>PR19SWB_PC D3</v>
      </c>
      <c r="D26" s="1412" t="str">
        <f xml:space="preserve"> IF($C26 = "", "",'App1'!D26)</f>
        <v>Resilience</v>
      </c>
      <c r="E26" s="1412" t="str">
        <f xml:space="preserve"> IF($C26 = "", "",'App1'!E26)</f>
        <v>PR19 new</v>
      </c>
      <c r="F26" s="1411" t="str">
        <f xml:space="preserve"> IF($C26 = "", "",'App1'!F26)</f>
        <v>PC D3</v>
      </c>
      <c r="G26" s="1412" t="str">
        <f xml:space="preserve"> IF($C26 = "", "",'App1'!G26)</f>
        <v>Resilience in the round - wastewater</v>
      </c>
      <c r="H26" s="1412" t="str">
        <f xml:space="preserve"> IF($C26 = "", "",'App1'!H26)</f>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
      <c r="I26" s="1412" t="str">
        <f xml:space="preserve"> IF($C26 = "", "",'App1'!R26)</f>
        <v>Out &amp; under</v>
      </c>
      <c r="J26" s="1412" t="str">
        <f xml:space="preserve"> IF($C26 = "", "",'App1'!U26)</f>
        <v>Resilience</v>
      </c>
      <c r="K26" s="1413" t="str">
        <f xml:space="preserve"> IF($C26 = "", "",'App1'!V26)</f>
        <v>Nr</v>
      </c>
      <c r="L26" s="1413" t="str">
        <f xml:space="preserve"> IF($C26 = "", "",'App1'!W26)</f>
        <v>Number</v>
      </c>
      <c r="M26" s="1414">
        <f xml:space="preserve"> IF($C26 = "", "",'App1'!X26)</f>
        <v>0</v>
      </c>
      <c r="N26" s="1413" t="str">
        <f xml:space="preserve"> IF($C26 = "", "",'App1'!Y26)</f>
        <v>Up</v>
      </c>
      <c r="O26" s="1412">
        <f xml:space="preserve"> IF($C26 = "", "",'App1'!Z26)</f>
        <v>0</v>
      </c>
      <c r="P26" s="1415">
        <v>5.0029999999999996E-3</v>
      </c>
      <c r="Q26" s="1278">
        <v>1.637E-3</v>
      </c>
      <c r="R26" s="1416">
        <v>703552</v>
      </c>
      <c r="S26" s="529">
        <v>0.5</v>
      </c>
      <c r="T26" s="1417" t="s">
        <v>2096</v>
      </c>
      <c r="U26" s="1685"/>
      <c r="V26" s="1685"/>
      <c r="W26" s="1685">
        <v>-3.3349999999999999E-3</v>
      </c>
      <c r="X26" s="1630">
        <f t="shared" si="1"/>
        <v>-2.9440133439999996E-3</v>
      </c>
      <c r="Y26" s="1418" t="s">
        <v>2632</v>
      </c>
      <c r="Z26" s="1418"/>
      <c r="AA26" s="1417" t="s">
        <v>2624</v>
      </c>
      <c r="AB26" s="1418"/>
      <c r="AC26" s="1418"/>
      <c r="AD26" s="1278">
        <v>1.9559999999999998E-3</v>
      </c>
      <c r="AE26" s="1630">
        <f t="shared" si="2"/>
        <v>1.7599353279999998E-3</v>
      </c>
      <c r="AF26" s="1422" t="s">
        <v>2635</v>
      </c>
      <c r="AG26" s="1420"/>
      <c r="AH26" s="1420"/>
    </row>
    <row r="27" spans="2:34" ht="15.75" customHeight="1">
      <c r="B27" s="1421">
        <v>21</v>
      </c>
      <c r="C27" s="1411" t="str">
        <f>'App1'!C27</f>
        <v>PR19SWB_PC D4</v>
      </c>
      <c r="D27" s="1412" t="str">
        <f xml:space="preserve"> IF($C27 = "", "",'App1'!D27)</f>
        <v>Resilience</v>
      </c>
      <c r="E27" s="1412" t="str">
        <f xml:space="preserve"> IF($C27 = "", "",'App1'!E27)</f>
        <v>PR19 new</v>
      </c>
      <c r="F27" s="1411" t="str">
        <f xml:space="preserve"> IF($C27 = "", "",'App1'!F27)</f>
        <v>PC D4</v>
      </c>
      <c r="G27" s="1412" t="str">
        <f xml:space="preserve"> IF($C27 = "", "",'App1'!G27)</f>
        <v xml:space="preserve">Resilience in the round - water </v>
      </c>
      <c r="H27" s="1412" t="str">
        <f xml:space="preserve"> IF($C27 = "", "",'App1'!H27)</f>
        <v xml:space="preserve">Occasionally supplies of tap water can be disrupted. This measures the number of customers (properties) who experience continuous unplanned loss of mains water supply to their property for durations greater than 12 hours. </v>
      </c>
      <c r="I27" s="1412" t="str">
        <f xml:space="preserve"> IF($C27 = "", "",'App1'!R27)</f>
        <v>Out &amp; under</v>
      </c>
      <c r="J27" s="1412" t="str">
        <f xml:space="preserve"> IF($C27 = "", "",'App1'!U27)</f>
        <v>Resilience</v>
      </c>
      <c r="K27" s="1413" t="str">
        <f xml:space="preserve"> IF($C27 = "", "",'App1'!V27)</f>
        <v>Nr</v>
      </c>
      <c r="L27" s="1413" t="str">
        <f xml:space="preserve"> IF($C27 = "", "",'App1'!W27)</f>
        <v>Number</v>
      </c>
      <c r="M27" s="1414">
        <f xml:space="preserve"> IF($C27 = "", "",'App1'!X27)</f>
        <v>0</v>
      </c>
      <c r="N27" s="1413" t="str">
        <f xml:space="preserve"> IF($C27 = "", "",'App1'!Y27)</f>
        <v>Down</v>
      </c>
      <c r="O27" s="1412">
        <f xml:space="preserve"> IF($C27 = "", "",'App1'!Z27)</f>
        <v>0</v>
      </c>
      <c r="P27" s="1415">
        <v>2.173E-3</v>
      </c>
      <c r="Q27" s="1278">
        <v>2.0309999999999998E-3</v>
      </c>
      <c r="R27" s="1416">
        <v>961337</v>
      </c>
      <c r="S27" s="529">
        <v>0.5</v>
      </c>
      <c r="T27" s="1417" t="s">
        <v>2096</v>
      </c>
      <c r="U27" s="1685"/>
      <c r="V27" s="1685"/>
      <c r="W27" s="1685">
        <v>-1.4530000000000001E-3</v>
      </c>
      <c r="X27" s="1630">
        <f t="shared" si="1"/>
        <v>-1.1127475775000002E-3</v>
      </c>
      <c r="Y27" s="1418" t="s">
        <v>2632</v>
      </c>
      <c r="Z27" s="1418"/>
      <c r="AA27" s="1417" t="s">
        <v>2624</v>
      </c>
      <c r="AB27" s="1418"/>
      <c r="AC27" s="1418"/>
      <c r="AD27" s="1278">
        <v>1.2149999999999999E-3</v>
      </c>
      <c r="AE27" s="1630">
        <f t="shared" si="2"/>
        <v>1.0444926505000002E-3</v>
      </c>
      <c r="AF27" s="1422" t="s">
        <v>2635</v>
      </c>
      <c r="AG27" s="1420"/>
      <c r="AH27" s="1420"/>
    </row>
    <row r="28" spans="2:34" ht="15.75" customHeight="1">
      <c r="B28" s="1421">
        <v>22</v>
      </c>
      <c r="C28" s="1411" t="str">
        <f>'App1'!C28</f>
        <v>PR19SWB_PC E1</v>
      </c>
      <c r="D28" s="1412" t="str">
        <f xml:space="preserve"> IF($C28 = "", "",'App1'!D28)</f>
        <v>Responsive to Customers</v>
      </c>
      <c r="E28" s="1412" t="str">
        <f xml:space="preserve"> IF($C28 = "", "",'App1'!E28)</f>
        <v>PR19 new</v>
      </c>
      <c r="F28" s="1411" t="str">
        <f xml:space="preserve"> IF($C28 = "", "",'App1'!F28)</f>
        <v>PC E1</v>
      </c>
      <c r="G28" s="1412" t="str">
        <f xml:space="preserve"> IF($C28 = "", "",'App1'!G28)</f>
        <v>C-MeX. Customer measure of experience</v>
      </c>
      <c r="H28" s="1412" t="str">
        <f xml:space="preserve"> IF($C28 = "", "",'App1'!H28)</f>
        <v>This is the mechanism to incentivise companies to provide an excellent customer experience for residential customers.</v>
      </c>
      <c r="I28" s="1412" t="str">
        <f xml:space="preserve"> IF($C28 = "", "",'App1'!R28)</f>
        <v>Out &amp; under</v>
      </c>
      <c r="J28" s="1412" t="str">
        <f xml:space="preserve"> IF($C28 = "", "",'App1'!U28)</f>
        <v>Customer measure of experience (C-MeX)</v>
      </c>
      <c r="K28" s="1413" t="str">
        <f xml:space="preserve"> IF($C28 = "", "",'App1'!V28)</f>
        <v>score</v>
      </c>
      <c r="L28" s="1413" t="str">
        <f xml:space="preserve"> IF($C28 = "", "",'App1'!W28)</f>
        <v>C-Mex Score</v>
      </c>
      <c r="M28" s="1414">
        <f xml:space="preserve"> IF($C28 = "", "",'App1'!X28)</f>
        <v>1</v>
      </c>
      <c r="N28" s="1413" t="str">
        <f xml:space="preserve"> IF($C28 = "", "",'App1'!Y28)</f>
        <v>Up</v>
      </c>
      <c r="O28" s="1412" t="str">
        <f xml:space="preserve"> IF($C28 = "", "",'App1'!Z28)</f>
        <v>Customer measure of experience (C-Mex)</v>
      </c>
      <c r="P28" s="1415"/>
      <c r="Q28" s="1278"/>
      <c r="R28" s="1416"/>
      <c r="S28" s="529">
        <v>0</v>
      </c>
      <c r="T28" s="1417" t="s">
        <v>2099</v>
      </c>
      <c r="U28" s="1685" t="s">
        <v>2104</v>
      </c>
      <c r="V28" s="1685" t="s">
        <v>2623</v>
      </c>
      <c r="W28" s="1685"/>
      <c r="X28" s="1630">
        <f t="shared" si="1"/>
        <v>0</v>
      </c>
      <c r="Y28" s="1418"/>
      <c r="Z28" s="1418"/>
      <c r="AA28" s="1417" t="s">
        <v>2099</v>
      </c>
      <c r="AB28" s="1418" t="s">
        <v>2104</v>
      </c>
      <c r="AC28" s="1418" t="s">
        <v>2625</v>
      </c>
      <c r="AD28" s="1278"/>
      <c r="AE28" s="1630">
        <f t="shared" si="2"/>
        <v>0</v>
      </c>
      <c r="AF28" s="1422"/>
      <c r="AG28" s="1420"/>
      <c r="AH28" s="1420"/>
    </row>
    <row r="29" spans="2:34" ht="15.75" customHeight="1">
      <c r="B29" s="1421">
        <v>23</v>
      </c>
      <c r="C29" s="1411" t="str">
        <f>'App1'!C29</f>
        <v>PR19SWB_PC E2</v>
      </c>
      <c r="D29" s="1412" t="str">
        <f xml:space="preserve"> IF($C29 = "", "",'App1'!D29)</f>
        <v>Responsive to Customers</v>
      </c>
      <c r="E29" s="1412" t="str">
        <f xml:space="preserve"> IF($C29 = "", "",'App1'!E29)</f>
        <v>PR14 continuation</v>
      </c>
      <c r="F29" s="1411" t="str">
        <f xml:space="preserve"> IF($C29 = "", "",'App1'!F29)</f>
        <v>PC E2</v>
      </c>
      <c r="G29" s="1412" t="str">
        <f xml:space="preserve"> IF($C29 = "", "",'App1'!G29)</f>
        <v>Operational contacts resolved first time - water</v>
      </c>
      <c r="H29" s="1412" t="str">
        <f xml:space="preserve"> IF($C29 = "", "",'App1'!H29)</f>
        <v>The percentage of wholesale water operational customer contacts that are resolved first time. (Includes all written and telephone contacts).</v>
      </c>
      <c r="I29" s="1412" t="str">
        <f xml:space="preserve"> IF($C29 = "", "",'App1'!R29)</f>
        <v>Out &amp; under</v>
      </c>
      <c r="J29" s="1412" t="str">
        <f xml:space="preserve"> IF($C29 = "", "",'App1'!U29)</f>
        <v>Customer contacts - other</v>
      </c>
      <c r="K29" s="1413" t="str">
        <f xml:space="preserve"> IF($C29 = "", "",'App1'!V29)</f>
        <v>%</v>
      </c>
      <c r="L29" s="1413" t="str">
        <f xml:space="preserve"> IF($C29 = "", "",'App1'!W29)</f>
        <v>Percentage</v>
      </c>
      <c r="M29" s="1414">
        <f xml:space="preserve"> IF($C29 = "", "",'App1'!X29)</f>
        <v>1</v>
      </c>
      <c r="N29" s="1413" t="str">
        <f xml:space="preserve"> IF($C29 = "", "",'App1'!Y29)</f>
        <v>Up</v>
      </c>
      <c r="O29" s="1412">
        <f xml:space="preserve"> IF($C29 = "", "",'App1'!Z29)</f>
        <v>0</v>
      </c>
      <c r="P29" s="1415">
        <v>5.2049999999999999E-2</v>
      </c>
      <c r="Q29" s="1278">
        <v>2.1559999999999999E-2</v>
      </c>
      <c r="R29" s="1416">
        <v>966361</v>
      </c>
      <c r="S29" s="529">
        <v>0.5</v>
      </c>
      <c r="T29" s="1417" t="s">
        <v>2096</v>
      </c>
      <c r="U29" s="1685"/>
      <c r="V29" s="1685"/>
      <c r="W29" s="1685">
        <v>-3.9882000000000001E-2</v>
      </c>
      <c r="X29" s="1630">
        <f t="shared" si="1"/>
        <v>-3.9881718470000001E-2</v>
      </c>
      <c r="Y29" s="1418"/>
      <c r="Z29" s="1418"/>
      <c r="AA29" s="1417" t="s">
        <v>2624</v>
      </c>
      <c r="AB29" s="1418"/>
      <c r="AC29" s="1418"/>
      <c r="AD29" s="1278">
        <v>2.5149999999999999E-2</v>
      </c>
      <c r="AE29" s="1630">
        <f t="shared" si="2"/>
        <v>2.5149545025000001E-2</v>
      </c>
      <c r="AF29" s="1422"/>
      <c r="AG29" s="1420"/>
      <c r="AH29" s="1420"/>
    </row>
    <row r="30" spans="2:34" ht="15.75" customHeight="1">
      <c r="B30" s="1421">
        <v>24</v>
      </c>
      <c r="C30" s="1411" t="str">
        <f>'App1'!C30</f>
        <v>PR19SWB_PC E3</v>
      </c>
      <c r="D30" s="1412" t="str">
        <f xml:space="preserve"> IF($C30 = "", "",'App1'!D30)</f>
        <v>Responsive to Customers</v>
      </c>
      <c r="E30" s="1412" t="str">
        <f xml:space="preserve"> IF($C30 = "", "",'App1'!E30)</f>
        <v>PR14 continuation</v>
      </c>
      <c r="F30" s="1411" t="str">
        <f xml:space="preserve"> IF($C30 = "", "",'App1'!F30)</f>
        <v>PC E3</v>
      </c>
      <c r="G30" s="1412" t="str">
        <f xml:space="preserve"> IF($C30 = "", "",'App1'!G30)</f>
        <v>Operational contacts resolved first time - wastewater</v>
      </c>
      <c r="H30" s="1412" t="str">
        <f xml:space="preserve"> IF($C30 = "", "",'App1'!H30)</f>
        <v>The percentage of wholesale wastewater operational customer contacts that are resolved first time. (Includes all written and telephone contacts).</v>
      </c>
      <c r="I30" s="1412" t="str">
        <f xml:space="preserve"> IF($C30 = "", "",'App1'!R30)</f>
        <v>Out &amp; under</v>
      </c>
      <c r="J30" s="1412" t="str">
        <f xml:space="preserve"> IF($C30 = "", "",'App1'!U30)</f>
        <v>Customer contacts - other</v>
      </c>
      <c r="K30" s="1413" t="str">
        <f xml:space="preserve"> IF($C30 = "", "",'App1'!V30)</f>
        <v>%</v>
      </c>
      <c r="L30" s="1413" t="str">
        <f xml:space="preserve"> IF($C30 = "", "",'App1'!W30)</f>
        <v>Percentage</v>
      </c>
      <c r="M30" s="1414">
        <f xml:space="preserve"> IF($C30 = "", "",'App1'!X30)</f>
        <v>1</v>
      </c>
      <c r="N30" s="1413" t="str">
        <f xml:space="preserve"> IF($C30 = "", "",'App1'!Y30)</f>
        <v>Up</v>
      </c>
      <c r="O30" s="1412">
        <f xml:space="preserve"> IF($C30 = "", "",'App1'!Z30)</f>
        <v>0</v>
      </c>
      <c r="P30" s="1415">
        <v>1.8415999999999998E-2</v>
      </c>
      <c r="Q30" s="1278">
        <v>3.5847999999999998E-2</v>
      </c>
      <c r="R30" s="1416">
        <v>966361</v>
      </c>
      <c r="S30" s="529">
        <v>0.5</v>
      </c>
      <c r="T30" s="1417" t="s">
        <v>2097</v>
      </c>
      <c r="U30" s="1685" t="s">
        <v>2103</v>
      </c>
      <c r="V30" s="1685" t="s">
        <v>2622</v>
      </c>
      <c r="W30" s="1685">
        <v>-1.7321E-2</v>
      </c>
      <c r="X30" s="1630">
        <f t="shared" si="1"/>
        <v>-4.7544961200000034E-4</v>
      </c>
      <c r="Y30" s="1418" t="s">
        <v>2634</v>
      </c>
      <c r="Z30" s="1418"/>
      <c r="AA30" s="1417" t="s">
        <v>2624</v>
      </c>
      <c r="AB30" s="1418"/>
      <c r="AC30" s="1418"/>
      <c r="AD30" s="1278">
        <v>8.8979999999999997E-3</v>
      </c>
      <c r="AE30" s="1630">
        <f t="shared" si="2"/>
        <v>8.8982520879999985E-3</v>
      </c>
      <c r="AF30" s="1422"/>
      <c r="AG30" s="1420"/>
      <c r="AH30" s="1420"/>
    </row>
    <row r="31" spans="2:34" ht="15.75" customHeight="1">
      <c r="B31" s="1421">
        <v>25</v>
      </c>
      <c r="C31" s="1411" t="str">
        <f>'App1'!C31</f>
        <v>PR19SWB_PC E4</v>
      </c>
      <c r="D31" s="1412" t="str">
        <f xml:space="preserve"> IF($C31 = "", "",'App1'!D31)</f>
        <v>Responsive to Customers</v>
      </c>
      <c r="E31" s="1412" t="str">
        <f xml:space="preserve"> IF($C31 = "", "",'App1'!E31)</f>
        <v>PR19 new</v>
      </c>
      <c r="F31" s="1411" t="str">
        <f xml:space="preserve"> IF($C31 = "", "",'App1'!F31)</f>
        <v>PC E4</v>
      </c>
      <c r="G31" s="1412" t="str">
        <f xml:space="preserve"> IF($C31 = "", "",'App1'!G31)</f>
        <v>D-Mex. Developer services measure of experience</v>
      </c>
      <c r="H31" s="1412" t="str">
        <f xml:space="preserve"> IF($C31 = "", "",'App1'!H31)</f>
        <v>This is the mechanism to incentivise water companies to provide an excellent customer experience for developer services (new connections) customers.</v>
      </c>
      <c r="I31" s="1412" t="str">
        <f xml:space="preserve"> IF($C31 = "", "",'App1'!R31)</f>
        <v>Out &amp; under</v>
      </c>
      <c r="J31" s="1412" t="str">
        <f xml:space="preserve"> IF($C31 = "", "",'App1'!U31)</f>
        <v>Developer services measure of experience (D-MeX)</v>
      </c>
      <c r="K31" s="1413" t="str">
        <f xml:space="preserve"> IF($C31 = "", "",'App1'!V31)</f>
        <v>score</v>
      </c>
      <c r="L31" s="1413" t="str">
        <f xml:space="preserve"> IF($C31 = "", "",'App1'!W31)</f>
        <v>D-Mex Score</v>
      </c>
      <c r="M31" s="1414">
        <f xml:space="preserve"> IF($C31 = "", "",'App1'!X31)</f>
        <v>1</v>
      </c>
      <c r="N31" s="1413" t="str">
        <f xml:space="preserve"> IF($C31 = "", "",'App1'!Y31)</f>
        <v>Up</v>
      </c>
      <c r="O31" s="1412" t="str">
        <f xml:space="preserve"> IF($C31 = "", "",'App1'!Z31)</f>
        <v>Developer services measure of experience (D-Mex)</v>
      </c>
      <c r="P31" s="1415"/>
      <c r="Q31" s="1278"/>
      <c r="R31" s="1416"/>
      <c r="S31" s="529">
        <v>0.5</v>
      </c>
      <c r="T31" s="1417" t="s">
        <v>2099</v>
      </c>
      <c r="U31" s="1685" t="s">
        <v>2104</v>
      </c>
      <c r="V31" s="1685" t="s">
        <v>2623</v>
      </c>
      <c r="W31" s="1685"/>
      <c r="X31" s="1630">
        <f t="shared" si="1"/>
        <v>0</v>
      </c>
      <c r="Y31" s="1418"/>
      <c r="Z31" s="1418"/>
      <c r="AA31" s="1417" t="s">
        <v>2099</v>
      </c>
      <c r="AB31" s="1418" t="s">
        <v>2104</v>
      </c>
      <c r="AC31" s="1418" t="s">
        <v>2625</v>
      </c>
      <c r="AD31" s="1278"/>
      <c r="AE31" s="1630">
        <f t="shared" si="2"/>
        <v>0</v>
      </c>
      <c r="AF31" s="1422"/>
      <c r="AG31" s="1420"/>
      <c r="AH31" s="1420"/>
    </row>
    <row r="32" spans="2:34" ht="15.75" customHeight="1">
      <c r="B32" s="1421">
        <v>26</v>
      </c>
      <c r="C32" s="1411" t="str">
        <f>'App1'!C32</f>
        <v>PR19SWB_PC E5</v>
      </c>
      <c r="D32" s="1412" t="str">
        <f xml:space="preserve"> IF($C32 = "", "",'App1'!D32)</f>
        <v>Responsive to Customers</v>
      </c>
      <c r="E32" s="1412" t="str">
        <f xml:space="preserve"> IF($C32 = "", "",'App1'!E32)</f>
        <v>PR14 continuation</v>
      </c>
      <c r="F32" s="1411" t="str">
        <f xml:space="preserve"> IF($C32 = "", "",'App1'!F32)</f>
        <v>PC E5</v>
      </c>
      <c r="G32" s="1412" t="str">
        <f xml:space="preserve"> IF($C32 = "", "",'App1'!G32)</f>
        <v>Customer satisfaction with value for money</v>
      </c>
      <c r="H32" s="1412" t="str">
        <f xml:space="preserve"> IF($C32 = "", "",'App1'!H32)</f>
        <v>The average percentage of household customers satisfied, extremely or very satisfied with the value for money of South West Water’s services in the financial year.</v>
      </c>
      <c r="I32" s="1412" t="str">
        <f xml:space="preserve"> IF($C32 = "", "",'App1'!R32)</f>
        <v>NFI</v>
      </c>
      <c r="J32" s="1412" t="str">
        <f xml:space="preserve"> IF($C32 = "", "",'App1'!U32)</f>
        <v>Billing, debt, vfm, affordability, vulnerability</v>
      </c>
      <c r="K32" s="1413" t="str">
        <f xml:space="preserve"> IF($C32 = "", "",'App1'!V32)</f>
        <v>%</v>
      </c>
      <c r="L32" s="1413" t="str">
        <f xml:space="preserve"> IF($C32 = "", "",'App1'!W32)</f>
        <v>Percentage</v>
      </c>
      <c r="M32" s="1414">
        <f xml:space="preserve"> IF($C32 = "", "",'App1'!X32)</f>
        <v>0</v>
      </c>
      <c r="N32" s="1413" t="str">
        <f xml:space="preserve"> IF($C32 = "", "",'App1'!Y32)</f>
        <v>Up</v>
      </c>
      <c r="O32" s="1412">
        <f xml:space="preserve"> IF($C32 = "", "",'App1'!Z32)</f>
        <v>0</v>
      </c>
      <c r="P32" s="1415"/>
      <c r="Q32" s="1278"/>
      <c r="R32" s="1416"/>
      <c r="S32" s="529"/>
      <c r="T32" s="1417"/>
      <c r="U32" s="1685"/>
      <c r="V32" s="1685"/>
      <c r="W32" s="1685"/>
      <c r="X32" s="1630">
        <f t="shared" si="1"/>
        <v>0</v>
      </c>
      <c r="Y32" s="1418"/>
      <c r="Z32" s="1418"/>
      <c r="AA32" s="1417"/>
      <c r="AB32" s="1418"/>
      <c r="AC32" s="1418"/>
      <c r="AD32" s="1278"/>
      <c r="AE32" s="1630">
        <f t="shared" si="2"/>
        <v>0</v>
      </c>
      <c r="AF32" s="1422"/>
      <c r="AG32" s="1420"/>
      <c r="AH32" s="1420"/>
    </row>
    <row r="33" spans="2:34" ht="15.75" customHeight="1">
      <c r="B33" s="1421">
        <v>27</v>
      </c>
      <c r="C33" s="1411" t="str">
        <f>'App1'!C33</f>
        <v>PR19SWB_PC E6</v>
      </c>
      <c r="D33" s="1412" t="str">
        <f xml:space="preserve"> IF($C33 = "", "",'App1'!D33)</f>
        <v>Responsive to Customers</v>
      </c>
      <c r="E33" s="1412" t="str">
        <f xml:space="preserve"> IF($C33 = "", "",'App1'!E33)</f>
        <v>PR19 new</v>
      </c>
      <c r="F33" s="1411" t="str">
        <f xml:space="preserve"> IF($C33 = "", "",'App1'!F33)</f>
        <v>PC E6</v>
      </c>
      <c r="G33" s="1412" t="str">
        <f xml:space="preserve"> IF($C33 = "", "",'App1'!G33)</f>
        <v>Priority Services Register (PSR)</v>
      </c>
      <c r="H33" s="1412" t="str">
        <f xml:space="preserve"> IF($C33 = "", "",'App1'!H33)</f>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
      <c r="I33" s="1412" t="str">
        <f xml:space="preserve"> IF($C33 = "", "",'App1'!R33)</f>
        <v>NFI</v>
      </c>
      <c r="J33" s="1412" t="str">
        <f xml:space="preserve"> IF($C33 = "", "",'App1'!U33)</f>
        <v>Billing, debt, vfm, affordability, vulnerability</v>
      </c>
      <c r="K33" s="1413" t="str">
        <f xml:space="preserve"> IF($C33 = "", "",'App1'!V33)</f>
        <v>%</v>
      </c>
      <c r="L33" s="1413" t="str">
        <f xml:space="preserve"> IF($C33 = "", "",'App1'!W33)</f>
        <v>Percentage</v>
      </c>
      <c r="M33" s="1414">
        <f xml:space="preserve"> IF($C33 = "", "",'App1'!X33)</f>
        <v>1</v>
      </c>
      <c r="N33" s="1413" t="str">
        <f xml:space="preserve"> IF($C33 = "", "",'App1'!Y33)</f>
        <v>Up</v>
      </c>
      <c r="O33" s="1412" t="str">
        <f xml:space="preserve"> IF($C33 = "", "",'App1'!Z33)</f>
        <v>Priority Services Register (PSR)</v>
      </c>
      <c r="P33" s="1415"/>
      <c r="Q33" s="1278"/>
      <c r="R33" s="1416"/>
      <c r="S33" s="529"/>
      <c r="T33" s="1417"/>
      <c r="U33" s="1685"/>
      <c r="V33" s="1685"/>
      <c r="W33" s="1685"/>
      <c r="X33" s="1630">
        <f t="shared" si="1"/>
        <v>0</v>
      </c>
      <c r="Y33" s="1418"/>
      <c r="Z33" s="1418"/>
      <c r="AA33" s="1417"/>
      <c r="AB33" s="1418"/>
      <c r="AC33" s="1418"/>
      <c r="AD33" s="1278"/>
      <c r="AE33" s="1630">
        <f t="shared" si="2"/>
        <v>0</v>
      </c>
      <c r="AF33" s="1422"/>
      <c r="AG33" s="1420"/>
      <c r="AH33" s="1420"/>
    </row>
    <row r="34" spans="2:34" ht="15.75" customHeight="1">
      <c r="B34" s="1421">
        <v>28</v>
      </c>
      <c r="C34" s="1411" t="str">
        <f>'App1'!C34</f>
        <v>PR19SWB_PC E7</v>
      </c>
      <c r="D34" s="1412" t="str">
        <f xml:space="preserve"> IF($C34 = "", "",'App1'!D34)</f>
        <v>Responsive to Customers</v>
      </c>
      <c r="E34" s="1412" t="str">
        <f xml:space="preserve"> IF($C34 = "", "",'App1'!E34)</f>
        <v>PR19 new</v>
      </c>
      <c r="F34" s="1411" t="str">
        <f xml:space="preserve"> IF($C34 = "", "",'App1'!F34)</f>
        <v>PC E7</v>
      </c>
      <c r="G34" s="1412" t="str">
        <f xml:space="preserve"> IF($C34 = "", "",'App1'!G34)</f>
        <v xml:space="preserve">British Standard for inclusive service provision </v>
      </c>
      <c r="H34" s="1412" t="str">
        <f xml:space="preserve"> IF($C34 = "", "",'App1'!H34)</f>
        <v>This measures the company's ability to attain and retain the British Standard for inclusive service provision.</v>
      </c>
      <c r="I34" s="1412" t="str">
        <f xml:space="preserve"> IF($C34 = "", "",'App1'!R34)</f>
        <v>NFI</v>
      </c>
      <c r="J34" s="1412" t="str">
        <f xml:space="preserve"> IF($C34 = "", "",'App1'!U34)</f>
        <v>Billing, debt, vfm, affordability, vulnerability</v>
      </c>
      <c r="K34" s="1413" t="str">
        <f xml:space="preserve"> IF($C34 = "", "",'App1'!V34)</f>
        <v>score</v>
      </c>
      <c r="L34" s="1413" t="str">
        <f xml:space="preserve"> IF($C34 = "", "",'App1'!W34)</f>
        <v>Score</v>
      </c>
      <c r="M34" s="1414">
        <f xml:space="preserve"> IF($C34 = "", "",'App1'!X34)</f>
        <v>0</v>
      </c>
      <c r="N34" s="1731">
        <f xml:space="preserve"> IF($C34 = "", "",'App1'!Y34)</f>
        <v>0</v>
      </c>
      <c r="O34" s="1412">
        <f xml:space="preserve"> IF($C34 = "", "",'App1'!Z34)</f>
        <v>0</v>
      </c>
      <c r="P34" s="1415"/>
      <c r="Q34" s="1278"/>
      <c r="R34" s="1416"/>
      <c r="S34" s="529"/>
      <c r="T34" s="1417"/>
      <c r="U34" s="1688"/>
      <c r="V34" s="1688"/>
      <c r="W34" s="1688"/>
      <c r="X34" s="1630">
        <f t="shared" si="1"/>
        <v>0</v>
      </c>
      <c r="Y34" s="1418"/>
      <c r="Z34" s="1418"/>
      <c r="AA34" s="1417"/>
      <c r="AB34" s="1418"/>
      <c r="AC34" s="1418"/>
      <c r="AD34" s="1278"/>
      <c r="AE34" s="1630">
        <f t="shared" si="2"/>
        <v>0</v>
      </c>
      <c r="AF34" s="1422"/>
      <c r="AG34" s="1420"/>
      <c r="AH34" s="1420"/>
    </row>
    <row r="35" spans="2:34" ht="15.75" customHeight="1">
      <c r="B35" s="1421">
        <v>29</v>
      </c>
      <c r="C35" s="1411" t="str">
        <f>'App1'!C35</f>
        <v>PR19SWB_PC E8</v>
      </c>
      <c r="D35" s="1412" t="str">
        <f xml:space="preserve"> IF($C35 = "", "",'App1'!D35)</f>
        <v>Responsive to Customers</v>
      </c>
      <c r="E35" s="1412" t="str">
        <f xml:space="preserve"> IF($C35 = "", "",'App1'!E35)</f>
        <v>PR19 new</v>
      </c>
      <c r="F35" s="1411" t="str">
        <f xml:space="preserve"> IF($C35 = "", "",'App1'!F35)</f>
        <v>PC E8</v>
      </c>
      <c r="G35" s="1412" t="str">
        <f xml:space="preserve"> IF($C35 = "", "",'App1'!G35)</f>
        <v>Overall satisfaction of services received on the PSR</v>
      </c>
      <c r="H35" s="1412" t="str">
        <f xml:space="preserve"> IF($C35 = "", "",'App1'!H35)</f>
        <v>The average percentage of customers satisfied, extremely or very satisfied with the services they receive through the Priority Services Register (PSR).</v>
      </c>
      <c r="I35" s="1412" t="str">
        <f xml:space="preserve"> IF($C35 = "", "",'App1'!R35)</f>
        <v>NFI</v>
      </c>
      <c r="J35" s="1412" t="str">
        <f xml:space="preserve"> IF($C35 = "", "",'App1'!U35)</f>
        <v>Billing, debt, vfm, affordability, vulnerability</v>
      </c>
      <c r="K35" s="1413" t="str">
        <f xml:space="preserve"> IF($C35 = "", "",'App1'!V35)</f>
        <v>%</v>
      </c>
      <c r="L35" s="1413" t="str">
        <f xml:space="preserve"> IF($C35 = "", "",'App1'!W35)</f>
        <v>Percentage</v>
      </c>
      <c r="M35" s="1414">
        <f xml:space="preserve"> IF($C35 = "", "",'App1'!X35)</f>
        <v>0</v>
      </c>
      <c r="N35" s="1413" t="str">
        <f xml:space="preserve"> IF($C35 = "", "",'App1'!Y35)</f>
        <v>Up</v>
      </c>
      <c r="O35" s="1412">
        <f xml:space="preserve"> IF($C35 = "", "",'App1'!Z35)</f>
        <v>0</v>
      </c>
      <c r="P35" s="1415"/>
      <c r="Q35" s="1278"/>
      <c r="R35" s="1416"/>
      <c r="S35" s="529"/>
      <c r="T35" s="1417"/>
      <c r="U35" s="1685"/>
      <c r="V35" s="1685"/>
      <c r="W35" s="1685"/>
      <c r="X35" s="1630">
        <f t="shared" si="1"/>
        <v>0</v>
      </c>
      <c r="Y35" s="1418"/>
      <c r="Z35" s="1418"/>
      <c r="AA35" s="1417"/>
      <c r="AB35" s="1418"/>
      <c r="AC35" s="1418"/>
      <c r="AD35" s="1278"/>
      <c r="AE35" s="1630">
        <f t="shared" si="2"/>
        <v>0</v>
      </c>
      <c r="AF35" s="1422"/>
      <c r="AG35" s="1420"/>
      <c r="AH35" s="1420"/>
    </row>
    <row r="36" spans="2:34" ht="15.75" customHeight="1">
      <c r="B36" s="1421">
        <v>30</v>
      </c>
      <c r="C36" s="1411" t="str">
        <f>'App1'!C36</f>
        <v>PR19SWB_PC F1</v>
      </c>
      <c r="D36" s="1412" t="str">
        <f xml:space="preserve"> IF($C36 = "", "",'App1'!D36)</f>
        <v>Protecting the Environment</v>
      </c>
      <c r="E36" s="1412" t="str">
        <f xml:space="preserve"> IF($C36 = "", "",'App1'!E36)</f>
        <v>PR14 revision</v>
      </c>
      <c r="F36" s="1411" t="str">
        <f xml:space="preserve"> IF($C36 = "", "",'App1'!F36)</f>
        <v>PC F1</v>
      </c>
      <c r="G36" s="1412" t="str">
        <f xml:space="preserve"> IF($C36 = "", "",'App1'!G36)</f>
        <v>Number of pollution incidents cat 1-3 (waste only)</v>
      </c>
      <c r="H36" s="1412" t="str">
        <f xml:space="preserve"> IF($C36 = "", "",'App1'!H36)</f>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
      <c r="I36" s="1412" t="str">
        <f xml:space="preserve"> IF($C36 = "", "",'App1'!R36)</f>
        <v>Under</v>
      </c>
      <c r="J36" s="1412" t="str">
        <f xml:space="preserve"> IF($C36 = "", "",'App1'!U36)</f>
        <v>Pollution incidents</v>
      </c>
      <c r="K36" s="1413" t="str">
        <f xml:space="preserve"> IF($C36 = "", "",'App1'!V36)</f>
        <v>Nr</v>
      </c>
      <c r="L36" s="1413" t="str">
        <f xml:space="preserve"> IF($C36 = "", "",'App1'!W36)</f>
        <v>no. / 10, 000km sewer</v>
      </c>
      <c r="M36" s="1414">
        <f xml:space="preserve"> IF($C36 = "", "",'App1'!X36)</f>
        <v>2</v>
      </c>
      <c r="N36" s="1413" t="str">
        <f xml:space="preserve"> IF($C36 = "", "",'App1'!Y36)</f>
        <v>Down</v>
      </c>
      <c r="O36" s="1412" t="str">
        <f xml:space="preserve"> IF($C36 = "", "",'App1'!Z36)</f>
        <v>Pollution incidents (categories 1, 2 and 3)</v>
      </c>
      <c r="P36" s="1415">
        <v>0.14693600000000001</v>
      </c>
      <c r="Q36" s="1278">
        <v>6.8138000000000004E-2</v>
      </c>
      <c r="R36" s="1416">
        <v>703552</v>
      </c>
      <c r="S36" s="529">
        <v>0.5</v>
      </c>
      <c r="T36" s="1417" t="s">
        <v>2096</v>
      </c>
      <c r="U36" s="1685"/>
      <c r="V36" s="1685"/>
      <c r="W36" s="1686">
        <v>-0.115</v>
      </c>
      <c r="X36" s="1630">
        <f t="shared" si="1"/>
        <v>-7.9407803584000014E-2</v>
      </c>
      <c r="Y36" s="1418" t="s">
        <v>2632</v>
      </c>
      <c r="Z36" s="1418" t="s">
        <v>2623</v>
      </c>
      <c r="AA36" s="1417"/>
      <c r="AB36" s="1418"/>
      <c r="AC36" s="1418"/>
      <c r="AD36" s="1278"/>
      <c r="AE36" s="1630">
        <f t="shared" si="2"/>
        <v>5.1688558336000001E-2</v>
      </c>
      <c r="AF36" s="1422"/>
      <c r="AG36" s="1420"/>
      <c r="AH36" s="1420"/>
    </row>
    <row r="37" spans="2:34" ht="15.75" customHeight="1">
      <c r="B37" s="1421">
        <v>31</v>
      </c>
      <c r="C37" s="1411" t="str">
        <f>'App1'!C37</f>
        <v>PR19SWB_PC F2</v>
      </c>
      <c r="D37" s="1412" t="str">
        <f xml:space="preserve"> IF($C37 = "", "",'App1'!D37)</f>
        <v>Protecting the Environment</v>
      </c>
      <c r="E37" s="1412" t="str">
        <f xml:space="preserve"> IF($C37 = "", "",'App1'!E37)</f>
        <v>PR14 revision</v>
      </c>
      <c r="F37" s="1411" t="str">
        <f xml:space="preserve"> IF($C37 = "", "",'App1'!F37)</f>
        <v>PC F2</v>
      </c>
      <c r="G37" s="1412" t="str">
        <f xml:space="preserve"> IF($C37 = "", "",'App1'!G37)</f>
        <v>Number of pollution incidents cat 1-3 (water only)</v>
      </c>
      <c r="H37" s="1412" t="str">
        <f xml:space="preserve"> IF($C37 = "", "",'App1'!H37)</f>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
      <c r="I37" s="1412" t="str">
        <f xml:space="preserve"> IF($C37 = "", "",'App1'!R37)</f>
        <v>Under</v>
      </c>
      <c r="J37" s="1412" t="str">
        <f xml:space="preserve"> IF($C37 = "", "",'App1'!U37)</f>
        <v>Pollution incidents</v>
      </c>
      <c r="K37" s="1413" t="str">
        <f xml:space="preserve"> IF($C37 = "", "",'App1'!V37)</f>
        <v>Nr</v>
      </c>
      <c r="L37" s="1413" t="str">
        <f xml:space="preserve"> IF($C37 = "", "",'App1'!W37)</f>
        <v>Number</v>
      </c>
      <c r="M37" s="1414">
        <f xml:space="preserve"> IF($C37 = "", "",'App1'!X37)</f>
        <v>0</v>
      </c>
      <c r="N37" s="1413" t="str">
        <f xml:space="preserve"> IF($C37 = "", "",'App1'!Y37)</f>
        <v>Down</v>
      </c>
      <c r="O37" s="1412">
        <f xml:space="preserve"> IF($C37 = "", "",'App1'!Z37)</f>
        <v>0</v>
      </c>
      <c r="P37" s="1415">
        <v>7.3351E-2</v>
      </c>
      <c r="Q37" s="1278">
        <v>3.3610000000000001E-2</v>
      </c>
      <c r="R37" s="1416">
        <v>961337</v>
      </c>
      <c r="S37" s="529">
        <v>0.5</v>
      </c>
      <c r="T37" s="1417" t="s">
        <v>2096</v>
      </c>
      <c r="U37" s="1685"/>
      <c r="V37" s="1685"/>
      <c r="W37" s="1685">
        <v>-6.2193999999999999E-2</v>
      </c>
      <c r="X37" s="1630">
        <f t="shared" si="1"/>
        <v>-5.4359762002000003E-2</v>
      </c>
      <c r="Y37" s="1418" t="s">
        <v>2632</v>
      </c>
      <c r="Z37" s="1418"/>
      <c r="AA37" s="1417"/>
      <c r="AB37" s="1418"/>
      <c r="AC37" s="1418"/>
      <c r="AD37" s="1278"/>
      <c r="AE37" s="1630">
        <f t="shared" si="2"/>
        <v>3.52575151435E-2</v>
      </c>
      <c r="AF37" s="1422"/>
      <c r="AG37" s="1420"/>
      <c r="AH37" s="1420"/>
    </row>
    <row r="38" spans="2:34" ht="15.75" customHeight="1">
      <c r="B38" s="1421">
        <v>32</v>
      </c>
      <c r="C38" s="1411" t="str">
        <f>'App1'!C38</f>
        <v>PR19SWB_PC F3</v>
      </c>
      <c r="D38" s="1412" t="str">
        <f xml:space="preserve"> IF($C38 = "", "",'App1'!D38)</f>
        <v>Protecting the Environment</v>
      </c>
      <c r="E38" s="1412" t="str">
        <f xml:space="preserve"> IF($C38 = "", "",'App1'!E38)</f>
        <v>PR19 new</v>
      </c>
      <c r="F38" s="1411" t="str">
        <f xml:space="preserve"> IF($C38 = "", "",'App1'!F38)</f>
        <v>PC F3</v>
      </c>
      <c r="G38" s="1412" t="str">
        <f xml:space="preserve"> IF($C38 = "", "",'App1'!G38)</f>
        <v>Biodiversity - Compliance</v>
      </c>
      <c r="H38" s="1412" t="str">
        <f xml:space="preserve"> IF($C38 = "", "",'App1'!H38)</f>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
      <c r="I38" s="1412" t="str">
        <f xml:space="preserve"> IF($C38 = "", "",'App1'!R38)</f>
        <v>NFI</v>
      </c>
      <c r="J38" s="1412" t="str">
        <f xml:space="preserve"> IF($C38 = "", "",'App1'!U38)</f>
        <v>Biodiversity/SSSIs</v>
      </c>
      <c r="K38" s="1413" t="str">
        <f xml:space="preserve"> IF($C38 = "", "",'App1'!V38)</f>
        <v>Nr</v>
      </c>
      <c r="L38" s="1413" t="str">
        <f xml:space="preserve"> IF($C38 = "", "",'App1'!W38)</f>
        <v>Number</v>
      </c>
      <c r="M38" s="1414">
        <f xml:space="preserve"> IF($C38 = "", "",'App1'!X38)</f>
        <v>0</v>
      </c>
      <c r="N38" s="1413" t="str">
        <f xml:space="preserve"> IF($C38 = "", "",'App1'!Y38)</f>
        <v>Down</v>
      </c>
      <c r="O38" s="1412">
        <f xml:space="preserve"> IF($C38 = "", "",'App1'!Z38)</f>
        <v>0</v>
      </c>
      <c r="P38" s="1415">
        <v>0.42493199999999998</v>
      </c>
      <c r="Q38" s="1278">
        <v>7.6636999999999997E-2</v>
      </c>
      <c r="R38" s="1416">
        <v>966361</v>
      </c>
      <c r="S38" s="529"/>
      <c r="T38" s="1417"/>
      <c r="U38" s="1685"/>
      <c r="V38" s="1685"/>
      <c r="W38" s="1685"/>
      <c r="X38" s="1630">
        <f t="shared" si="1"/>
        <v>-0.41063771245199993</v>
      </c>
      <c r="Y38" s="1418"/>
      <c r="Z38" s="1418"/>
      <c r="AA38" s="1417"/>
      <c r="AB38" s="1418"/>
      <c r="AC38" s="1418"/>
      <c r="AD38" s="1278"/>
      <c r="AE38" s="1630">
        <f t="shared" si="2"/>
        <v>0.41063771245199993</v>
      </c>
      <c r="AF38" s="1422"/>
      <c r="AG38" s="1420"/>
      <c r="AH38" s="1420"/>
    </row>
    <row r="39" spans="2:34" ht="15.75" customHeight="1">
      <c r="B39" s="1421">
        <v>33</v>
      </c>
      <c r="C39" s="1411" t="str">
        <f>'App1'!C39</f>
        <v>PR19SWB_PC F4</v>
      </c>
      <c r="D39" s="1412" t="str">
        <f xml:space="preserve"> IF($C39 = "", "",'App1'!D39)</f>
        <v>Protecting the Environment</v>
      </c>
      <c r="E39" s="1412" t="str">
        <f xml:space="preserve"> IF($C39 = "", "",'App1'!E39)</f>
        <v>PR19 new</v>
      </c>
      <c r="F39" s="1411" t="str">
        <f xml:space="preserve"> IF($C39 = "", "",'App1'!F39)</f>
        <v>PC F4</v>
      </c>
      <c r="G39" s="1412" t="str">
        <f xml:space="preserve"> IF($C39 = "", "",'App1'!G39)</f>
        <v>Biodiversity - Prevent Deterioration</v>
      </c>
      <c r="H39" s="1412" t="str">
        <f xml:space="preserve"> IF($C39 = "", "",'App1'!H39)</f>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
      <c r="I39" s="1412" t="str">
        <f xml:space="preserve"> IF($C39 = "", "",'App1'!R39)</f>
        <v>NFI</v>
      </c>
      <c r="J39" s="1412" t="str">
        <f xml:space="preserve"> IF($C39 = "", "",'App1'!U39)</f>
        <v>Biodiversity/SSSIs</v>
      </c>
      <c r="K39" s="1413" t="str">
        <f xml:space="preserve"> IF($C39 = "", "",'App1'!V39)</f>
        <v>Nr</v>
      </c>
      <c r="L39" s="1413" t="str">
        <f xml:space="preserve"> IF($C39 = "", "",'App1'!W39)</f>
        <v>Number</v>
      </c>
      <c r="M39" s="1414">
        <f xml:space="preserve"> IF($C39 = "", "",'App1'!X39)</f>
        <v>0</v>
      </c>
      <c r="N39" s="1413" t="str">
        <f xml:space="preserve"> IF($C39 = "", "",'App1'!Y39)</f>
        <v>Up</v>
      </c>
      <c r="O39" s="1412">
        <f xml:space="preserve"> IF($C39 = "", "",'App1'!Z39)</f>
        <v>0</v>
      </c>
      <c r="P39" s="1415">
        <v>5.2820000000000002E-3</v>
      </c>
      <c r="Q39" s="1278">
        <v>2.8899999999999998E-4</v>
      </c>
      <c r="R39" s="1416">
        <v>966361</v>
      </c>
      <c r="S39" s="529"/>
      <c r="T39" s="1417"/>
      <c r="U39" s="1685"/>
      <c r="V39" s="1685"/>
      <c r="W39" s="1685"/>
      <c r="X39" s="1630">
        <f t="shared" si="1"/>
        <v>-5.1043188019999994E-3</v>
      </c>
      <c r="Y39" s="1418"/>
      <c r="Z39" s="1418"/>
      <c r="AA39" s="1417"/>
      <c r="AB39" s="1418"/>
      <c r="AC39" s="1418"/>
      <c r="AD39" s="1278"/>
      <c r="AE39" s="1630">
        <f t="shared" si="2"/>
        <v>5.1043188019999994E-3</v>
      </c>
      <c r="AF39" s="1422"/>
      <c r="AG39" s="1420"/>
      <c r="AH39" s="1420"/>
    </row>
    <row r="40" spans="2:34" ht="15.75" customHeight="1">
      <c r="B40" s="1421">
        <v>34</v>
      </c>
      <c r="C40" s="1411" t="str">
        <f>'App1'!C40</f>
        <v>PR19SWB_PC F5</v>
      </c>
      <c r="D40" s="1412" t="str">
        <f xml:space="preserve"> IF($C40 = "", "",'App1'!D40)</f>
        <v>Protecting the Environment</v>
      </c>
      <c r="E40" s="1412" t="str">
        <f xml:space="preserve"> IF($C40 = "", "",'App1'!E40)</f>
        <v>PR19 new</v>
      </c>
      <c r="F40" s="1411" t="str">
        <f xml:space="preserve"> IF($C40 = "", "",'App1'!F40)</f>
        <v>PC F5</v>
      </c>
      <c r="G40" s="1412" t="str">
        <f xml:space="preserve"> IF($C40 = "", "",'App1'!G40)</f>
        <v>Biodiversity - Enhancement</v>
      </c>
      <c r="H40" s="1412" t="str">
        <f xml:space="preserve"> IF($C40 = "", "",'App1'!H40)</f>
        <v>We work with land owners and farmers to ensure pesticides and slurry does not go into rivers and lakes. This maintains and improves river quality. It also ensures water can be taken from the rivers and used for clean, safe drinking water.</v>
      </c>
      <c r="I40" s="1412" t="str">
        <f xml:space="preserve"> IF($C40 = "", "",'App1'!R40)</f>
        <v>Out &amp; under</v>
      </c>
      <c r="J40" s="1412" t="str">
        <f xml:space="preserve"> IF($C40 = "", "",'App1'!U40)</f>
        <v>Catchment management</v>
      </c>
      <c r="K40" s="1413" t="str">
        <f xml:space="preserve"> IF($C40 = "", "",'App1'!V40)</f>
        <v>Ha</v>
      </c>
      <c r="L40" s="1413" t="str">
        <f xml:space="preserve"> IF($C40 = "", "",'App1'!W40)</f>
        <v>Hectares</v>
      </c>
      <c r="M40" s="1414">
        <f xml:space="preserve"> IF($C40 = "", "",'App1'!X40)</f>
        <v>0</v>
      </c>
      <c r="N40" s="1413" t="str">
        <f xml:space="preserve"> IF($C40 = "", "",'App1'!Y40)</f>
        <v>Up</v>
      </c>
      <c r="O40" s="1412">
        <f xml:space="preserve"> IF($C40 = "", "",'App1'!Z40)</f>
        <v>0</v>
      </c>
      <c r="P40" s="1415">
        <v>7.9600000000000005E-4</v>
      </c>
      <c r="Q40" s="1278">
        <v>3.8000000000000002E-5</v>
      </c>
      <c r="R40" s="1416">
        <v>966361</v>
      </c>
      <c r="S40" s="529">
        <v>0.5</v>
      </c>
      <c r="T40" s="1417" t="s">
        <v>2096</v>
      </c>
      <c r="U40" s="1685"/>
      <c r="V40" s="1685"/>
      <c r="W40" s="1685">
        <v>-8.7600000000000004E-4</v>
      </c>
      <c r="X40" s="1630">
        <f t="shared" si="1"/>
        <v>-7.5086249700000011E-4</v>
      </c>
      <c r="Y40" s="1418" t="s">
        <v>2632</v>
      </c>
      <c r="Z40" s="1418"/>
      <c r="AA40" s="1417" t="s">
        <v>2624</v>
      </c>
      <c r="AB40" s="1418"/>
      <c r="AC40" s="1418"/>
      <c r="AD40" s="1278">
        <v>4.4700000000000002E-4</v>
      </c>
      <c r="AE40" s="1630">
        <f t="shared" si="2"/>
        <v>3.8461167800000004E-4</v>
      </c>
      <c r="AF40" s="1422" t="s">
        <v>2635</v>
      </c>
      <c r="AG40" s="1420"/>
      <c r="AH40" s="1420"/>
    </row>
    <row r="41" spans="2:34" ht="15.75" customHeight="1">
      <c r="B41" s="1421">
        <v>35</v>
      </c>
      <c r="C41" s="1411" t="str">
        <f>'App1'!C41</f>
        <v>PR19SWB_PC F6</v>
      </c>
      <c r="D41" s="1412" t="str">
        <f xml:space="preserve"> IF($C41 = "", "",'App1'!D41)</f>
        <v>Protecting the Environment</v>
      </c>
      <c r="E41" s="1412" t="str">
        <f xml:space="preserve"> IF($C41 = "", "",'App1'!E41)</f>
        <v>PR19 new</v>
      </c>
      <c r="F41" s="1411" t="str">
        <f xml:space="preserve"> IF($C41 = "", "",'App1'!F41)</f>
        <v>PC F6</v>
      </c>
      <c r="G41" s="1412" t="str">
        <f xml:space="preserve"> IF($C41 = "", "",'App1'!G41)</f>
        <v>EPA</v>
      </c>
      <c r="H41" s="1412" t="str">
        <f xml:space="preserve"> IF($C41 = "", "",'App1'!H41)</f>
        <v>This measures how the company is performing against several standards reported in the Environment Agency's EPA measure</v>
      </c>
      <c r="I41" s="1412" t="str">
        <f xml:space="preserve"> IF($C41 = "", "",'App1'!R41)</f>
        <v>Under</v>
      </c>
      <c r="J41" s="1412" t="str">
        <f xml:space="preserve"> IF($C41 = "", "",'App1'!U41)</f>
        <v>Environmental</v>
      </c>
      <c r="K41" s="1413" t="str">
        <f xml:space="preserve"> IF($C41 = "", "",'App1'!V41)</f>
        <v>Nr</v>
      </c>
      <c r="L41" s="1413" t="str">
        <f xml:space="preserve"> IF($C41 = "", "",'App1'!W41)</f>
        <v>Number</v>
      </c>
      <c r="M41" s="1414">
        <f xml:space="preserve"> IF($C41 = "", "",'App1'!X41)</f>
        <v>0</v>
      </c>
      <c r="N41" s="1413" t="str">
        <f xml:space="preserve"> IF($C41 = "", "",'App1'!Y41)</f>
        <v>Up</v>
      </c>
      <c r="O41" s="1412">
        <f xml:space="preserve"> IF($C41 = "", "",'App1'!Z41)</f>
        <v>0</v>
      </c>
      <c r="P41" s="1415"/>
      <c r="Q41" s="1278"/>
      <c r="R41" s="1416"/>
      <c r="S41" s="529">
        <v>0.5</v>
      </c>
      <c r="T41" s="1417" t="s">
        <v>2099</v>
      </c>
      <c r="U41" s="1685" t="s">
        <v>2100</v>
      </c>
      <c r="V41" s="1685" t="s">
        <v>2623</v>
      </c>
      <c r="W41" s="1686">
        <v>-1</v>
      </c>
      <c r="X41" s="1630">
        <f t="shared" si="1"/>
        <v>0</v>
      </c>
      <c r="Y41" s="1418"/>
      <c r="Z41" s="1418" t="s">
        <v>2623</v>
      </c>
      <c r="AA41" s="1417"/>
      <c r="AB41" s="1418"/>
      <c r="AC41" s="1418"/>
      <c r="AD41" s="1278"/>
      <c r="AE41" s="1630">
        <f t="shared" si="2"/>
        <v>0</v>
      </c>
      <c r="AF41" s="1422"/>
      <c r="AG41" s="1420"/>
      <c r="AH41" s="1420"/>
    </row>
    <row r="42" spans="2:34" ht="15.75" customHeight="1">
      <c r="B42" s="1421">
        <v>36</v>
      </c>
      <c r="C42" s="1411" t="str">
        <f>'App1'!C42</f>
        <v>PR19SWB_PC H1</v>
      </c>
      <c r="D42" s="1412" t="str">
        <f xml:space="preserve"> IF($C42 = "", "",'App1'!D42)</f>
        <v>Benefitting the Community</v>
      </c>
      <c r="E42" s="1412" t="str">
        <f xml:space="preserve"> IF($C42 = "", "",'App1'!E42)</f>
        <v>PR14 continuation</v>
      </c>
      <c r="F42" s="1411" t="str">
        <f xml:space="preserve"> IF($C42 = "", "",'App1'!F42)</f>
        <v>PC H1</v>
      </c>
      <c r="G42" s="1412" t="str">
        <f xml:space="preserve"> IF($C42 = "", "",'App1'!G42)</f>
        <v>Bathing water quality</v>
      </c>
      <c r="H42" s="1412" t="str">
        <f xml:space="preserve"> IF($C42 = "", "",'App1'!H42)</f>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
      <c r="I42" s="1412" t="str">
        <f xml:space="preserve"> IF($C42 = "", "",'App1'!R42)</f>
        <v>Out &amp; under</v>
      </c>
      <c r="J42" s="1412" t="str">
        <f xml:space="preserve"> IF($C42 = "", "",'App1'!U42)</f>
        <v>Environmental</v>
      </c>
      <c r="K42" s="1413" t="str">
        <f xml:space="preserve"> IF($C42 = "", "",'App1'!V42)</f>
        <v>Nr</v>
      </c>
      <c r="L42" s="1413" t="str">
        <f xml:space="preserve"> IF($C42 = "", "",'App1'!W42)</f>
        <v>Number</v>
      </c>
      <c r="M42" s="1414">
        <f xml:space="preserve"> IF($C42 = "", "",'App1'!X42)</f>
        <v>0</v>
      </c>
      <c r="N42" s="1413" t="str">
        <f xml:space="preserve"> IF($C42 = "", "",'App1'!Y42)</f>
        <v>Up</v>
      </c>
      <c r="O42" s="1412">
        <f xml:space="preserve"> IF($C42 = "", "",'App1'!Z42)</f>
        <v>0</v>
      </c>
      <c r="P42" s="1415">
        <v>0.55922400000000005</v>
      </c>
      <c r="Q42" s="1278">
        <v>0.36860999999999999</v>
      </c>
      <c r="R42" s="1416">
        <v>703552</v>
      </c>
      <c r="S42" s="529">
        <v>0.5</v>
      </c>
      <c r="T42" s="1417" t="s">
        <v>2096</v>
      </c>
      <c r="U42" s="1685"/>
      <c r="V42" s="1685"/>
      <c r="W42" s="1685">
        <v>-0.48508699999999999</v>
      </c>
      <c r="X42" s="1630">
        <f t="shared" si="1"/>
        <v>-0.26377501228800004</v>
      </c>
      <c r="Y42" s="1418" t="s">
        <v>2632</v>
      </c>
      <c r="Z42" s="1418"/>
      <c r="AA42" s="1417" t="s">
        <v>2624</v>
      </c>
      <c r="AB42" s="1418"/>
      <c r="AC42" s="1418"/>
      <c r="AD42" s="1278">
        <v>0.27600000000000002</v>
      </c>
      <c r="AE42" s="1630">
        <f t="shared" si="2"/>
        <v>0.19672158182400001</v>
      </c>
      <c r="AF42" s="1422" t="s">
        <v>2635</v>
      </c>
      <c r="AG42" s="1420"/>
      <c r="AH42" s="1420"/>
    </row>
    <row r="43" spans="2:34" ht="15.75" customHeight="1">
      <c r="B43" s="1421">
        <v>37</v>
      </c>
      <c r="C43" s="1411" t="str">
        <f>'App1'!C43</f>
        <v>PR19SWB_PC H2</v>
      </c>
      <c r="D43" s="1412" t="str">
        <f xml:space="preserve"> IF($C43 = "", "",'App1'!D43)</f>
        <v>Benefitting the Community</v>
      </c>
      <c r="E43" s="1412" t="str">
        <f xml:space="preserve"> IF($C43 = "", "",'App1'!E43)</f>
        <v>PR19 new</v>
      </c>
      <c r="F43" s="1411" t="str">
        <f xml:space="preserve"> IF($C43 = "", "",'App1'!F43)</f>
        <v>PC H2</v>
      </c>
      <c r="G43" s="1412" t="str">
        <f xml:space="preserve"> IF($C43 = "", "",'App1'!G43)</f>
        <v>Abstraction incentive mechanism</v>
      </c>
      <c r="H43" s="1412" t="str">
        <f xml:space="preserve"> IF($C43 = "", "",'App1'!H43)</f>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
      <c r="I43" s="1412" t="str">
        <f xml:space="preserve"> IF($C43 = "", "",'App1'!R43)</f>
        <v>Out &amp; under</v>
      </c>
      <c r="J43" s="1412" t="str">
        <f xml:space="preserve"> IF($C43 = "", "",'App1'!U43)</f>
        <v>Water resources/ abstraction</v>
      </c>
      <c r="K43" s="1413" t="str">
        <f xml:space="preserve"> IF($C43 = "", "",'App1'!V43)</f>
        <v>Nr</v>
      </c>
      <c r="L43" s="1413" t="str">
        <f xml:space="preserve"> IF($C43 = "", "",'App1'!W43)</f>
        <v>Megalitres</v>
      </c>
      <c r="M43" s="1414">
        <f xml:space="preserve"> IF($C43 = "", "",'App1'!X43)</f>
        <v>1</v>
      </c>
      <c r="N43" s="1413" t="str">
        <f xml:space="preserve"> IF($C43 = "", "",'App1'!Y43)</f>
        <v>Up</v>
      </c>
      <c r="O43" s="1412">
        <f xml:space="preserve"> IF($C43 = "", "",'App1'!Z43)</f>
        <v>0</v>
      </c>
      <c r="P43" s="1415"/>
      <c r="Q43" s="1278"/>
      <c r="R43" s="1416">
        <v>961337</v>
      </c>
      <c r="S43" s="529">
        <v>0.5</v>
      </c>
      <c r="T43" s="1417" t="s">
        <v>2096</v>
      </c>
      <c r="U43" s="1685"/>
      <c r="V43" s="1685"/>
      <c r="W43" s="1685">
        <v>-3.9399999999999998E-4</v>
      </c>
      <c r="X43" s="1630">
        <f t="shared" si="1"/>
        <v>0</v>
      </c>
      <c r="Y43" s="1418" t="s">
        <v>2645</v>
      </c>
      <c r="Z43" s="1418"/>
      <c r="AA43" s="1417" t="s">
        <v>2624</v>
      </c>
      <c r="AB43" s="1418"/>
      <c r="AC43" s="1418"/>
      <c r="AD43" s="1278">
        <v>2.1100000000000001E-4</v>
      </c>
      <c r="AE43" s="1630">
        <f t="shared" si="2"/>
        <v>0</v>
      </c>
      <c r="AF43" s="1422" t="s">
        <v>2646</v>
      </c>
      <c r="AG43" s="1420"/>
      <c r="AH43" s="1420"/>
    </row>
    <row r="44" spans="2:34" ht="15.75" customHeight="1">
      <c r="B44" s="1421">
        <v>38</v>
      </c>
      <c r="C44" s="1411" t="str">
        <f>'App1'!C44</f>
        <v>PR19SWB_PC G1</v>
      </c>
      <c r="D44" s="1412" t="str">
        <f xml:space="preserve"> IF($C44 = "", "",'App1'!D44)</f>
        <v>Fair charging and Affordability for All</v>
      </c>
      <c r="E44" s="1412" t="str">
        <f xml:space="preserve"> IF($C44 = "", "",'App1'!E44)</f>
        <v>PR19 new</v>
      </c>
      <c r="F44" s="1411" t="str">
        <f xml:space="preserve"> IF($C44 = "", "",'App1'!F44)</f>
        <v>PC G1</v>
      </c>
      <c r="G44" s="1412" t="str">
        <f xml:space="preserve"> IF($C44 = "", "",'App1'!G44)</f>
        <v>Replacement of dumb meters with AMR</v>
      </c>
      <c r="H44" s="1412" t="str">
        <f xml:space="preserve"> IF($C44 = "", "",'App1'!H44)</f>
        <v>Providing customers with accurate meter reads and understanding where water is used in our system is important for delivering a high quality and resilient service. This measures the number of Automatic Meter Read (AMR) meters installed for households.</v>
      </c>
      <c r="I44" s="1412" t="str">
        <f xml:space="preserve"> IF($C44 = "", "",'App1'!R44)</f>
        <v>NFI</v>
      </c>
      <c r="J44" s="1412" t="str">
        <f xml:space="preserve"> IF($C44 = "", "",'App1'!U44)</f>
        <v>Metering</v>
      </c>
      <c r="K44" s="1413" t="str">
        <f xml:space="preserve"> IF($C44 = "", "",'App1'!V44)</f>
        <v>Nr</v>
      </c>
      <c r="L44" s="1413" t="str">
        <f xml:space="preserve"> IF($C44 = "", "",'App1'!W44)</f>
        <v>Number</v>
      </c>
      <c r="M44" s="1414">
        <f xml:space="preserve"> IF($C44 = "", "",'App1'!X44)</f>
        <v>0</v>
      </c>
      <c r="N44" s="1413" t="str">
        <f xml:space="preserve"> IF($C44 = "", "",'App1'!Y44)</f>
        <v>Up</v>
      </c>
      <c r="O44" s="1412">
        <f xml:space="preserve"> IF($C44 = "", "",'App1'!Z44)</f>
        <v>0</v>
      </c>
      <c r="P44" s="1415">
        <v>1.4E-5</v>
      </c>
      <c r="Q44" s="1278">
        <v>6.0000000000000002E-6</v>
      </c>
      <c r="R44" s="1416">
        <v>961337</v>
      </c>
      <c r="S44" s="529"/>
      <c r="T44" s="1417"/>
      <c r="U44" s="1685"/>
      <c r="V44" s="1685"/>
      <c r="W44" s="1685"/>
      <c r="X44" s="1630">
        <f t="shared" si="1"/>
        <v>-1.3458718E-5</v>
      </c>
      <c r="Y44" s="1418"/>
      <c r="Z44" s="1418"/>
      <c r="AA44" s="1417"/>
      <c r="AB44" s="1418"/>
      <c r="AC44" s="1418"/>
      <c r="AD44" s="1278"/>
      <c r="AE44" s="1630">
        <f t="shared" si="2"/>
        <v>1.3458718E-5</v>
      </c>
      <c r="AF44" s="1422"/>
      <c r="AG44" s="1420"/>
      <c r="AH44" s="1420"/>
    </row>
    <row r="45" spans="2:34" ht="15.75" customHeight="1">
      <c r="B45" s="1421">
        <v>39</v>
      </c>
      <c r="C45" s="1411" t="str">
        <f>'App1'!C45</f>
        <v>PR19SWB_PC G2</v>
      </c>
      <c r="D45" s="1412" t="str">
        <f xml:space="preserve"> IF($C45 = "", "",'App1'!D45)</f>
        <v>Fair charging and Affordability for All</v>
      </c>
      <c r="E45" s="1412" t="str">
        <f xml:space="preserve"> IF($C45 = "", "",'App1'!E45)</f>
        <v>PR14 revision</v>
      </c>
      <c r="F45" s="1411" t="str">
        <f xml:space="preserve"> IF($C45 = "", "",'App1'!F45)</f>
        <v>PC G2</v>
      </c>
      <c r="G45" s="1412" t="str">
        <f xml:space="preserve"> IF($C45 = "", "",'App1'!G45)</f>
        <v>Number of customers on one of our support tariffs</v>
      </c>
      <c r="H45" s="1412" t="str">
        <f xml:space="preserve"> IF($C45 = "", "",'App1'!H45)</f>
        <v>We offer financial support for customers struggling to pay their bill. This measures the number of customers on one of our support tariffs.</v>
      </c>
      <c r="I45" s="1412" t="str">
        <f xml:space="preserve"> IF($C45 = "", "",'App1'!R45)</f>
        <v>NFI</v>
      </c>
      <c r="J45" s="1412" t="str">
        <f xml:space="preserve"> IF($C45 = "", "",'App1'!U45)</f>
        <v>Billing, debt, vfm, affordability, vulnerability</v>
      </c>
      <c r="K45" s="1413" t="str">
        <f xml:space="preserve"> IF($C45 = "", "",'App1'!V45)</f>
        <v>Nr</v>
      </c>
      <c r="L45" s="1413" t="str">
        <f xml:space="preserve"> IF($C45 = "", "",'App1'!W45)</f>
        <v>Number</v>
      </c>
      <c r="M45" s="1414">
        <f xml:space="preserve"> IF($C45 = "", "",'App1'!X45)</f>
        <v>0</v>
      </c>
      <c r="N45" s="1413" t="str">
        <f xml:space="preserve"> IF($C45 = "", "",'App1'!Y45)</f>
        <v>Up</v>
      </c>
      <c r="O45" s="1412">
        <f xml:space="preserve"> IF($C45 = "", "",'App1'!Z45)</f>
        <v>0</v>
      </c>
      <c r="P45" s="1415">
        <v>3.0800000000000001E-4</v>
      </c>
      <c r="Q45" s="1278">
        <v>2.6600000000000001E-4</v>
      </c>
      <c r="R45" s="1416">
        <v>966361</v>
      </c>
      <c r="S45" s="529"/>
      <c r="T45" s="1417"/>
      <c r="U45" s="1685"/>
      <c r="V45" s="1685"/>
      <c r="W45" s="1685"/>
      <c r="X45" s="1630">
        <f t="shared" si="1"/>
        <v>-2.97639188E-4</v>
      </c>
      <c r="Y45" s="1418"/>
      <c r="Z45" s="1418"/>
      <c r="AA45" s="1417"/>
      <c r="AB45" s="1418"/>
      <c r="AC45" s="1418"/>
      <c r="AD45" s="1278"/>
      <c r="AE45" s="1630">
        <f t="shared" si="2"/>
        <v>2.97639188E-4</v>
      </c>
      <c r="AF45" s="1422"/>
      <c r="AG45" s="1420"/>
      <c r="AH45" s="1420"/>
    </row>
    <row r="46" spans="2:34" ht="15.75" customHeight="1">
      <c r="B46" s="1421">
        <v>40</v>
      </c>
      <c r="C46" s="1411" t="str">
        <f>'App1'!C46</f>
        <v>PR19SWB_PC G3</v>
      </c>
      <c r="D46" s="1412" t="str">
        <f xml:space="preserve"> IF($C46 = "", "",'App1'!D46)</f>
        <v>Fair charging and Affordability for All</v>
      </c>
      <c r="E46" s="1412" t="str">
        <f xml:space="preserve"> IF($C46 = "", "",'App1'!E46)</f>
        <v>PR19 new</v>
      </c>
      <c r="F46" s="1411" t="str">
        <f xml:space="preserve"> IF($C46 = "", "",'App1'!F46)</f>
        <v>PC G3</v>
      </c>
      <c r="G46" s="1412" t="str">
        <f xml:space="preserve"> IF($C46 = "", "",'App1'!G46)</f>
        <v xml:space="preserve">Voids for residential retail </v>
      </c>
      <c r="H46" s="1412" t="str">
        <f xml:space="preserve"> IF($C46 = "", "",'App1'!H46)</f>
        <v>This is the percentage of properties classified as void. Void properties are defined as chargeable premises which are recorded as vacant with no charges levied.</v>
      </c>
      <c r="I46" s="1412" t="str">
        <f xml:space="preserve"> IF($C46 = "", "",'App1'!R46)</f>
        <v>NFI</v>
      </c>
      <c r="J46" s="1412" t="str">
        <f xml:space="preserve"> IF($C46 = "", "",'App1'!U46)</f>
        <v>Billing, debt, vfm, affordability, vulnerability</v>
      </c>
      <c r="K46" s="1413" t="str">
        <f xml:space="preserve"> IF($C46 = "", "",'App1'!V46)</f>
        <v>%</v>
      </c>
      <c r="L46" s="1413" t="str">
        <f xml:space="preserve"> IF($C46 = "", "",'App1'!W46)</f>
        <v>Percentage</v>
      </c>
      <c r="M46" s="1414">
        <f xml:space="preserve"> IF($C46 = "", "",'App1'!X46)</f>
        <v>2</v>
      </c>
      <c r="N46" s="1413" t="str">
        <f xml:space="preserve"> IF($C46 = "", "",'App1'!Y46)</f>
        <v>Down</v>
      </c>
      <c r="O46" s="1412">
        <f xml:space="preserve"> IF($C46 = "", "",'App1'!Z46)</f>
        <v>0</v>
      </c>
      <c r="P46" s="1415">
        <v>4.3864E-2</v>
      </c>
      <c r="Q46" s="1278">
        <v>4.6999999999999997E-5</v>
      </c>
      <c r="R46" s="1416">
        <v>966361</v>
      </c>
      <c r="S46" s="529"/>
      <c r="T46" s="1417"/>
      <c r="U46" s="1685"/>
      <c r="V46" s="1685"/>
      <c r="W46" s="1685"/>
      <c r="X46" s="1630">
        <f t="shared" si="1"/>
        <v>-4.2388458903999997E-2</v>
      </c>
      <c r="Y46" s="1418"/>
      <c r="Z46" s="1418"/>
      <c r="AA46" s="1417"/>
      <c r="AB46" s="1418"/>
      <c r="AC46" s="1418"/>
      <c r="AD46" s="1278"/>
      <c r="AE46" s="1630">
        <f t="shared" si="2"/>
        <v>4.2388458903999997E-2</v>
      </c>
      <c r="AF46" s="1422"/>
      <c r="AG46" s="1420"/>
      <c r="AH46" s="1420"/>
    </row>
    <row r="47" spans="2:34" ht="15.75" customHeight="1">
      <c r="B47" s="1421">
        <v>41</v>
      </c>
      <c r="C47" s="1411" t="str">
        <f>'App1'!C47</f>
        <v>PR19SWB_PC G4</v>
      </c>
      <c r="D47" s="1412" t="str">
        <f xml:space="preserve"> IF($C47 = "", "",'App1'!D47)</f>
        <v>Fair charging and Affordability for All</v>
      </c>
      <c r="E47" s="1412" t="str">
        <f xml:space="preserve"> IF($C47 = "", "",'App1'!E47)</f>
        <v>PR19 new</v>
      </c>
      <c r="F47" s="1411" t="str">
        <f xml:space="preserve"> IF($C47 = "", "",'App1'!F47)</f>
        <v>PC G4</v>
      </c>
      <c r="G47" s="1412" t="str">
        <f xml:space="preserve"> IF($C47 = "", "",'App1'!G47)</f>
        <v>Percentage of customers who find their water bill affordable</v>
      </c>
      <c r="H47" s="1412" t="str">
        <f xml:space="preserve"> IF($C47 = "", "",'App1'!H47)</f>
        <v>The percentage of customers that have an affordable water bill, as measured by the ratio of equivalised household income after housing costs to bill. An affordable water bill is assessed as the water bill being less than 5% of equivalised household income.</v>
      </c>
      <c r="I47" s="1412" t="str">
        <f xml:space="preserve"> IF($C47 = "", "",'App1'!R47)</f>
        <v>NFI</v>
      </c>
      <c r="J47" s="1412" t="str">
        <f xml:space="preserve"> IF($C47 = "", "",'App1'!U47)</f>
        <v>Billing, debt, vfm, affordability, vulnerability</v>
      </c>
      <c r="K47" s="1413" t="str">
        <f xml:space="preserve"> IF($C47 = "", "",'App1'!V47)</f>
        <v>%</v>
      </c>
      <c r="L47" s="1413" t="str">
        <f xml:space="preserve"> IF($C47 = "", "",'App1'!W47)</f>
        <v>Percentage</v>
      </c>
      <c r="M47" s="1414">
        <f xml:space="preserve"> IF($C47 = "", "",'App1'!X47)</f>
        <v>1</v>
      </c>
      <c r="N47" s="1413" t="str">
        <f xml:space="preserve"> IF($C47 = "", "",'App1'!Y47)</f>
        <v>Up</v>
      </c>
      <c r="O47" s="1412">
        <f xml:space="preserve"> IF($C47 = "", "",'App1'!Z47)</f>
        <v>0</v>
      </c>
      <c r="P47" s="1415" t="s">
        <v>2621</v>
      </c>
      <c r="Q47" s="1278" t="s">
        <v>2621</v>
      </c>
      <c r="R47" s="1416" t="s">
        <v>2621</v>
      </c>
      <c r="S47" s="529"/>
      <c r="T47" s="1417"/>
      <c r="U47" s="1685"/>
      <c r="V47" s="1685"/>
      <c r="W47" s="1685"/>
      <c r="X47" s="1630" t="str">
        <f t="shared" si="1"/>
        <v>Error</v>
      </c>
      <c r="Y47" s="1418"/>
      <c r="Z47" s="1418"/>
      <c r="AA47" s="1417"/>
      <c r="AB47" s="1418"/>
      <c r="AC47" s="1418"/>
      <c r="AD47" s="1278"/>
      <c r="AE47" s="1630" t="str">
        <f t="shared" si="2"/>
        <v>Error</v>
      </c>
      <c r="AF47" s="1422"/>
      <c r="AG47" s="1420"/>
      <c r="AH47" s="1420"/>
    </row>
    <row r="48" spans="2:34" ht="15.75" customHeight="1">
      <c r="B48" s="1421">
        <v>42</v>
      </c>
      <c r="C48" s="1411" t="str">
        <f>'App1'!C48</f>
        <v>PR19SWB_PCA6</v>
      </c>
      <c r="D48" s="1412" t="str">
        <f xml:space="preserve"> IF($C48 = "", "",'App1'!D48)</f>
        <v>Clean, Safe and Reliable Supply of Drinking Water</v>
      </c>
      <c r="E48" s="1412" t="str">
        <f xml:space="preserve"> IF($C48 = "", "",'App1'!E48)</f>
        <v>PR19 new</v>
      </c>
      <c r="F48" s="1411" t="str">
        <f xml:space="preserve"> IF($C48 = "", "",'App1'!F48)</f>
        <v>PCA6</v>
      </c>
      <c r="G48" s="1412" t="str">
        <f xml:space="preserve"> IF($C48 = "", "",'App1'!G48)</f>
        <v>Efficient delivery of the new Knapp Mill WTW</v>
      </c>
      <c r="H48" s="1412" t="str">
        <f xml:space="preserve"> IF($C48 = "", "",'App1'!H48)</f>
        <v>Completion of the Knapp Mill WTW scheme</v>
      </c>
      <c r="I48" s="1412" t="str">
        <f xml:space="preserve"> IF($C48 = "", "",'App1'!R48)</f>
        <v>Under</v>
      </c>
      <c r="J48" s="1412" t="str">
        <f xml:space="preserve"> IF($C48 = "", "",'App1'!U48)</f>
        <v>Water quality compliance</v>
      </c>
      <c r="K48" s="1413" t="str">
        <f xml:space="preserve"> IF($C48 = "", "",'App1'!V48)</f>
        <v>text</v>
      </c>
      <c r="L48" s="1413" t="str">
        <f xml:space="preserve"> IF($C48 = "", "",'App1'!W48)</f>
        <v>Completion of the Knapp Mill WTW scheme</v>
      </c>
      <c r="M48" s="1414">
        <f xml:space="preserve"> IF($C48 = "", "",'App1'!X48)</f>
        <v>0</v>
      </c>
      <c r="N48" s="1731">
        <f xml:space="preserve"> IF($C48 = "", "",'App1'!Y48)</f>
        <v>0</v>
      </c>
      <c r="O48" s="1412">
        <f xml:space="preserve"> IF($C48 = "", "",'App1'!Z48)</f>
        <v>0</v>
      </c>
      <c r="P48" s="1415"/>
      <c r="Q48" s="1278"/>
      <c r="R48" s="1416"/>
      <c r="S48" s="529">
        <v>0.5</v>
      </c>
      <c r="T48" s="1417" t="s">
        <v>2097</v>
      </c>
      <c r="U48" s="1685" t="s">
        <v>2102</v>
      </c>
      <c r="V48" s="1685" t="s">
        <v>2653</v>
      </c>
      <c r="W48" s="1685"/>
      <c r="X48" s="1630">
        <f t="shared" si="1"/>
        <v>0</v>
      </c>
      <c r="Y48" s="1418"/>
      <c r="Z48" s="1418" t="s">
        <v>2623</v>
      </c>
      <c r="AA48" s="1417"/>
      <c r="AB48" s="1418"/>
      <c r="AC48" s="1418"/>
      <c r="AD48" s="1278"/>
      <c r="AE48" s="1630">
        <f t="shared" si="2"/>
        <v>0</v>
      </c>
      <c r="AF48" s="1422"/>
      <c r="AG48" s="1420"/>
      <c r="AH48" s="1420"/>
    </row>
    <row r="49" spans="2:34" ht="15.75" customHeight="1">
      <c r="B49" s="1421">
        <v>43</v>
      </c>
      <c r="C49" s="1411" t="str">
        <f>'App1'!C49</f>
        <v>PR19SWB_PCA7</v>
      </c>
      <c r="D49" s="1412" t="str">
        <f xml:space="preserve"> IF($C49 = "", "",'App1'!D49)</f>
        <v>Clean, Safe and Reliable Supply of Drinking Water</v>
      </c>
      <c r="E49" s="1412" t="str">
        <f xml:space="preserve"> IF($C49 = "", "",'App1'!E49)</f>
        <v>PR19 new</v>
      </c>
      <c r="F49" s="1411" t="str">
        <f xml:space="preserve"> IF($C49 = "", "",'App1'!F49)</f>
        <v>PCA7</v>
      </c>
      <c r="G49" s="1412" t="str">
        <f xml:space="preserve"> IF($C49 = "", "",'App1'!G49)</f>
        <v>Efficient delivery of the new Alderney WTW</v>
      </c>
      <c r="H49" s="1412" t="str">
        <f xml:space="preserve"> IF($C49 = "", "",'App1'!H49)</f>
        <v xml:space="preserve">On track delivery of the Alderney Scheme </v>
      </c>
      <c r="I49" s="1412" t="str">
        <f xml:space="preserve"> IF($C49 = "", "",'App1'!R49)</f>
        <v>Under</v>
      </c>
      <c r="J49" s="1412" t="str">
        <f xml:space="preserve"> IF($C49 = "", "",'App1'!U49)</f>
        <v>Water quality compliance</v>
      </c>
      <c r="K49" s="1413" t="str">
        <f xml:space="preserve"> IF($C49 = "", "",'App1'!V49)</f>
        <v>text</v>
      </c>
      <c r="L49" s="1413" t="str">
        <f xml:space="preserve"> IF($C49 = "", "",'App1'!W49)</f>
        <v xml:space="preserve">On track delivery of the Alderney Scheme </v>
      </c>
      <c r="M49" s="1414">
        <f xml:space="preserve"> IF($C49 = "", "",'App1'!X49)</f>
        <v>0</v>
      </c>
      <c r="N49" s="1731">
        <f xml:space="preserve"> IF($C49 = "", "",'App1'!Y49)</f>
        <v>0</v>
      </c>
      <c r="O49" s="1412">
        <f xml:space="preserve"> IF($C49 = "", "",'App1'!Z49)</f>
        <v>0</v>
      </c>
      <c r="P49" s="1415"/>
      <c r="Q49" s="1278"/>
      <c r="R49" s="1416"/>
      <c r="S49" s="529">
        <v>0.5</v>
      </c>
      <c r="T49" s="1417" t="s">
        <v>2097</v>
      </c>
      <c r="U49" s="1685" t="s">
        <v>2102</v>
      </c>
      <c r="V49" s="1685" t="s">
        <v>2653</v>
      </c>
      <c r="W49" s="1685"/>
      <c r="X49" s="1630">
        <f t="shared" si="1"/>
        <v>0</v>
      </c>
      <c r="Y49" s="1418"/>
      <c r="Z49" s="1418" t="s">
        <v>2623</v>
      </c>
      <c r="AA49" s="1417"/>
      <c r="AB49" s="1418"/>
      <c r="AC49" s="1418"/>
      <c r="AD49" s="1278"/>
      <c r="AE49" s="1630">
        <f t="shared" si="2"/>
        <v>0</v>
      </c>
      <c r="AF49" s="1422"/>
      <c r="AG49" s="1420"/>
      <c r="AH49" s="1420"/>
    </row>
    <row r="50" spans="2:34" ht="15.75" customHeight="1">
      <c r="B50" s="1421">
        <v>44</v>
      </c>
      <c r="C50" s="1411" t="str">
        <f>'App1'!C50</f>
        <v>PR19SWB_PCD5</v>
      </c>
      <c r="D50" s="1412" t="str">
        <f xml:space="preserve"> IF($C50 = "", "",'App1'!D50)</f>
        <v>Resilience</v>
      </c>
      <c r="E50" s="1412" t="str">
        <f xml:space="preserve"> IF($C50 = "", "",'App1'!E50)</f>
        <v>PR19 new</v>
      </c>
      <c r="F50" s="1411" t="str">
        <f xml:space="preserve"> IF($C50 = "", "",'App1'!F50)</f>
        <v>PCD5</v>
      </c>
      <c r="G50" s="1412" t="str">
        <f xml:space="preserve"> IF($C50 = "", "",'App1'!G50)</f>
        <v>Resilient water and wastewater services on the Isles of Scilly</v>
      </c>
      <c r="H50" s="1412" t="str">
        <f xml:space="preserve"> IF($C50 = "", "",'App1'!H50)</f>
        <v>Appointed and operating on the Isles of Scilly</v>
      </c>
      <c r="I50" s="1412" t="str">
        <f xml:space="preserve"> IF($C50 = "", "",'App1'!R50)</f>
        <v>Under</v>
      </c>
      <c r="J50" s="1412" t="str">
        <f xml:space="preserve"> IF($C50 = "", "",'App1'!U50)</f>
        <v>Resilience</v>
      </c>
      <c r="K50" s="1413" t="str">
        <f xml:space="preserve"> IF($C50 = "", "",'App1'!V50)</f>
        <v>text</v>
      </c>
      <c r="L50" s="1413" t="str">
        <f xml:space="preserve"> IF($C50 = "", "",'App1'!W50)</f>
        <v>Appointed and operating on the Isles of Scilly</v>
      </c>
      <c r="M50" s="1414">
        <f xml:space="preserve"> IF($C50 = "", "",'App1'!X50)</f>
        <v>0</v>
      </c>
      <c r="N50" s="1731">
        <f xml:space="preserve"> IF($C50 = "", "",'App1'!Y50)</f>
        <v>0</v>
      </c>
      <c r="O50" s="1412">
        <f xml:space="preserve"> IF($C50 = "", "",'App1'!Z50)</f>
        <v>0</v>
      </c>
      <c r="P50" s="1415"/>
      <c r="Q50" s="1278"/>
      <c r="R50" s="1416"/>
      <c r="S50" s="529">
        <v>0.5</v>
      </c>
      <c r="T50" s="1417" t="s">
        <v>2097</v>
      </c>
      <c r="U50" s="1418" t="s">
        <v>2102</v>
      </c>
      <c r="V50" s="1418" t="s">
        <v>2654</v>
      </c>
      <c r="W50" s="1278">
        <v>-3.66</v>
      </c>
      <c r="X50" s="1630">
        <f t="shared" si="1"/>
        <v>0</v>
      </c>
      <c r="Y50" s="1418" t="s">
        <v>2634</v>
      </c>
      <c r="Z50" s="1418" t="s">
        <v>2623</v>
      </c>
      <c r="AA50" s="1417"/>
      <c r="AB50" s="1418"/>
      <c r="AC50" s="1418"/>
      <c r="AD50" s="1278"/>
      <c r="AE50" s="1630">
        <f t="shared" si="2"/>
        <v>0</v>
      </c>
      <c r="AF50" s="1422"/>
      <c r="AG50" s="1420"/>
      <c r="AH50" s="1420"/>
    </row>
    <row r="51" spans="2:34" ht="15.75" customHeight="1">
      <c r="B51" s="1421">
        <v>45</v>
      </c>
      <c r="C51" s="1411" t="str">
        <f>'App1'!C51</f>
        <v/>
      </c>
      <c r="D51" s="1412" t="str">
        <f xml:space="preserve"> IF($C51 = "", "",'App1'!D51)</f>
        <v/>
      </c>
      <c r="E51" s="1412" t="str">
        <f xml:space="preserve"> IF($C51 = "", "",'App1'!E51)</f>
        <v/>
      </c>
      <c r="F51" s="1411" t="str">
        <f xml:space="preserve"> IF($C51 = "", "",'App1'!F51)</f>
        <v/>
      </c>
      <c r="G51" s="1412" t="str">
        <f xml:space="preserve"> IF($C51 = "", "",'App1'!G51)</f>
        <v/>
      </c>
      <c r="H51" s="1412" t="str">
        <f xml:space="preserve"> IF($C51 = "", "",'App1'!H51)</f>
        <v/>
      </c>
      <c r="I51" s="1412" t="str">
        <f xml:space="preserve"> IF($C51 = "", "",'App1'!R51)</f>
        <v/>
      </c>
      <c r="J51" s="1412" t="str">
        <f xml:space="preserve"> IF($C51 = "", "",'App1'!U51)</f>
        <v/>
      </c>
      <c r="K51" s="1413" t="str">
        <f xml:space="preserve"> IF($C51 = "", "",'App1'!V51)</f>
        <v/>
      </c>
      <c r="L51" s="1413" t="str">
        <f xml:space="preserve"> IF($C51 = "", "",'App1'!W51)</f>
        <v/>
      </c>
      <c r="M51" s="1414" t="str">
        <f xml:space="preserve"> IF($C51 = "", "",'App1'!X51)</f>
        <v/>
      </c>
      <c r="N51" s="1413" t="str">
        <f xml:space="preserve"> IF($C51 = "", "",'App1'!Y51)</f>
        <v/>
      </c>
      <c r="O51" s="1412" t="str">
        <f xml:space="preserve"> IF($C51 = "", "",'App1'!Z51)</f>
        <v/>
      </c>
      <c r="P51" s="1415"/>
      <c r="Q51" s="1278"/>
      <c r="R51" s="1416"/>
      <c r="S51" s="529"/>
      <c r="T51" s="1417"/>
      <c r="U51" s="1418"/>
      <c r="V51" s="1418"/>
      <c r="W51" s="1278"/>
      <c r="X51" s="1630">
        <f t="shared" si="1"/>
        <v>0</v>
      </c>
      <c r="Y51" s="1418"/>
      <c r="Z51" s="1418"/>
      <c r="AA51" s="1417"/>
      <c r="AB51" s="1418"/>
      <c r="AC51" s="1418"/>
      <c r="AD51" s="1278"/>
      <c r="AE51" s="1630">
        <f t="shared" si="2"/>
        <v>0</v>
      </c>
      <c r="AF51" s="1422"/>
      <c r="AG51" s="1420"/>
      <c r="AH51" s="1420"/>
    </row>
    <row r="52" spans="2:34" ht="15.75" customHeight="1">
      <c r="B52" s="1421">
        <v>46</v>
      </c>
      <c r="C52" s="1411" t="str">
        <f>'App1'!C52</f>
        <v/>
      </c>
      <c r="D52" s="1412" t="str">
        <f xml:space="preserve"> IF($C52 = "", "",'App1'!D52)</f>
        <v/>
      </c>
      <c r="E52" s="1412" t="str">
        <f xml:space="preserve"> IF($C52 = "", "",'App1'!E52)</f>
        <v/>
      </c>
      <c r="F52" s="1411" t="str">
        <f xml:space="preserve"> IF($C52 = "", "",'App1'!F52)</f>
        <v/>
      </c>
      <c r="G52" s="1412" t="str">
        <f xml:space="preserve"> IF($C52 = "", "",'App1'!G52)</f>
        <v/>
      </c>
      <c r="H52" s="1412" t="str">
        <f xml:space="preserve"> IF($C52 = "", "",'App1'!H52)</f>
        <v/>
      </c>
      <c r="I52" s="1412" t="str">
        <f xml:space="preserve"> IF($C52 = "", "",'App1'!R52)</f>
        <v/>
      </c>
      <c r="J52" s="1412" t="str">
        <f xml:space="preserve"> IF($C52 = "", "",'App1'!U52)</f>
        <v/>
      </c>
      <c r="K52" s="1413" t="str">
        <f xml:space="preserve"> IF($C52 = "", "",'App1'!V52)</f>
        <v/>
      </c>
      <c r="L52" s="1413" t="str">
        <f xml:space="preserve"> IF($C52 = "", "",'App1'!W52)</f>
        <v/>
      </c>
      <c r="M52" s="1414" t="str">
        <f xml:space="preserve"> IF($C52 = "", "",'App1'!X52)</f>
        <v/>
      </c>
      <c r="N52" s="1413" t="str">
        <f xml:space="preserve"> IF($C52 = "", "",'App1'!Y52)</f>
        <v/>
      </c>
      <c r="O52" s="1412" t="str">
        <f xml:space="preserve"> IF($C52 = "", "",'App1'!Z52)</f>
        <v/>
      </c>
      <c r="P52" s="1415"/>
      <c r="Q52" s="1278"/>
      <c r="R52" s="1416"/>
      <c r="S52" s="529"/>
      <c r="T52" s="1417"/>
      <c r="U52" s="1418"/>
      <c r="V52" s="1418"/>
      <c r="W52" s="1278"/>
      <c r="X52" s="1630">
        <f t="shared" si="1"/>
        <v>0</v>
      </c>
      <c r="Y52" s="1418"/>
      <c r="Z52" s="1418"/>
      <c r="AA52" s="1417"/>
      <c r="AB52" s="1418"/>
      <c r="AC52" s="1418"/>
      <c r="AD52" s="1278"/>
      <c r="AE52" s="1630">
        <f t="shared" si="2"/>
        <v>0</v>
      </c>
      <c r="AF52" s="1422"/>
      <c r="AG52" s="1420"/>
      <c r="AH52" s="1420"/>
    </row>
    <row r="53" spans="2:34" ht="15.75" customHeight="1">
      <c r="B53" s="1421">
        <v>47</v>
      </c>
      <c r="C53" s="1411" t="str">
        <f>'App1'!C53</f>
        <v/>
      </c>
      <c r="D53" s="1412" t="str">
        <f xml:space="preserve"> IF($C53 = "", "",'App1'!D53)</f>
        <v/>
      </c>
      <c r="E53" s="1412" t="str">
        <f xml:space="preserve"> IF($C53 = "", "",'App1'!E53)</f>
        <v/>
      </c>
      <c r="F53" s="1411" t="str">
        <f xml:space="preserve"> IF($C53 = "", "",'App1'!F53)</f>
        <v/>
      </c>
      <c r="G53" s="1412" t="str">
        <f xml:space="preserve"> IF($C53 = "", "",'App1'!G53)</f>
        <v/>
      </c>
      <c r="H53" s="1412" t="str">
        <f xml:space="preserve"> IF($C53 = "", "",'App1'!H53)</f>
        <v/>
      </c>
      <c r="I53" s="1412" t="str">
        <f xml:space="preserve"> IF($C53 = "", "",'App1'!R53)</f>
        <v/>
      </c>
      <c r="J53" s="1412" t="str">
        <f xml:space="preserve"> IF($C53 = "", "",'App1'!U53)</f>
        <v/>
      </c>
      <c r="K53" s="1413" t="str">
        <f xml:space="preserve"> IF($C53 = "", "",'App1'!V53)</f>
        <v/>
      </c>
      <c r="L53" s="1413" t="str">
        <f xml:space="preserve"> IF($C53 = "", "",'App1'!W53)</f>
        <v/>
      </c>
      <c r="M53" s="1414" t="str">
        <f xml:space="preserve"> IF($C53 = "", "",'App1'!X53)</f>
        <v/>
      </c>
      <c r="N53" s="1413" t="str">
        <f xml:space="preserve"> IF($C53 = "", "",'App1'!Y53)</f>
        <v/>
      </c>
      <c r="O53" s="1412" t="str">
        <f xml:space="preserve"> IF($C53 = "", "",'App1'!Z53)</f>
        <v/>
      </c>
      <c r="P53" s="1415"/>
      <c r="Q53" s="1278"/>
      <c r="R53" s="1416"/>
      <c r="S53" s="529"/>
      <c r="T53" s="1417"/>
      <c r="U53" s="1418"/>
      <c r="V53" s="1418"/>
      <c r="W53" s="1278"/>
      <c r="X53" s="1630">
        <f t="shared" si="1"/>
        <v>0</v>
      </c>
      <c r="Y53" s="1418"/>
      <c r="Z53" s="1418"/>
      <c r="AA53" s="1417"/>
      <c r="AB53" s="1418"/>
      <c r="AC53" s="1418"/>
      <c r="AD53" s="1278"/>
      <c r="AE53" s="1630">
        <f t="shared" si="2"/>
        <v>0</v>
      </c>
      <c r="AF53" s="1422"/>
      <c r="AG53" s="1420"/>
      <c r="AH53" s="1420"/>
    </row>
    <row r="54" spans="2:34" ht="15.75" customHeight="1">
      <c r="B54" s="1421">
        <v>48</v>
      </c>
      <c r="C54" s="1411" t="str">
        <f>'App1'!C54</f>
        <v/>
      </c>
      <c r="D54" s="1412" t="str">
        <f xml:space="preserve"> IF($C54 = "", "",'App1'!D54)</f>
        <v/>
      </c>
      <c r="E54" s="1412" t="str">
        <f xml:space="preserve"> IF($C54 = "", "",'App1'!E54)</f>
        <v/>
      </c>
      <c r="F54" s="1411" t="str">
        <f xml:space="preserve"> IF($C54 = "", "",'App1'!F54)</f>
        <v/>
      </c>
      <c r="G54" s="1412" t="str">
        <f xml:space="preserve"> IF($C54 = "", "",'App1'!G54)</f>
        <v/>
      </c>
      <c r="H54" s="1412" t="str">
        <f xml:space="preserve"> IF($C54 = "", "",'App1'!H54)</f>
        <v/>
      </c>
      <c r="I54" s="1412" t="str">
        <f xml:space="preserve"> IF($C54 = "", "",'App1'!R54)</f>
        <v/>
      </c>
      <c r="J54" s="1412" t="str">
        <f xml:space="preserve"> IF($C54 = "", "",'App1'!U54)</f>
        <v/>
      </c>
      <c r="K54" s="1413" t="str">
        <f xml:space="preserve"> IF($C54 = "", "",'App1'!V54)</f>
        <v/>
      </c>
      <c r="L54" s="1413" t="str">
        <f xml:space="preserve"> IF($C54 = "", "",'App1'!W54)</f>
        <v/>
      </c>
      <c r="M54" s="1414" t="str">
        <f xml:space="preserve"> IF($C54 = "", "",'App1'!X54)</f>
        <v/>
      </c>
      <c r="N54" s="1413" t="str">
        <f xml:space="preserve"> IF($C54 = "", "",'App1'!Y54)</f>
        <v/>
      </c>
      <c r="O54" s="1412" t="str">
        <f xml:space="preserve"> IF($C54 = "", "",'App1'!Z54)</f>
        <v/>
      </c>
      <c r="P54" s="1415"/>
      <c r="Q54" s="1278"/>
      <c r="R54" s="1416"/>
      <c r="S54" s="529"/>
      <c r="T54" s="1417"/>
      <c r="U54" s="1418"/>
      <c r="V54" s="1418"/>
      <c r="W54" s="1278"/>
      <c r="X54" s="1630">
        <f t="shared" si="1"/>
        <v>0</v>
      </c>
      <c r="Y54" s="1418"/>
      <c r="Z54" s="1418"/>
      <c r="AA54" s="1417"/>
      <c r="AB54" s="1418"/>
      <c r="AC54" s="1418"/>
      <c r="AD54" s="1278"/>
      <c r="AE54" s="1630">
        <f t="shared" si="2"/>
        <v>0</v>
      </c>
      <c r="AF54" s="1422"/>
      <c r="AG54" s="1420"/>
      <c r="AH54" s="1420"/>
    </row>
    <row r="55" spans="2:34" ht="15.75" customHeight="1">
      <c r="B55" s="1421">
        <v>49</v>
      </c>
      <c r="C55" s="1411" t="str">
        <f>'App1'!C55</f>
        <v/>
      </c>
      <c r="D55" s="1412" t="str">
        <f xml:space="preserve"> IF($C55 = "", "",'App1'!D55)</f>
        <v/>
      </c>
      <c r="E55" s="1412" t="str">
        <f xml:space="preserve"> IF($C55 = "", "",'App1'!E55)</f>
        <v/>
      </c>
      <c r="F55" s="1411" t="str">
        <f xml:space="preserve"> IF($C55 = "", "",'App1'!F55)</f>
        <v/>
      </c>
      <c r="G55" s="1412" t="str">
        <f xml:space="preserve"> IF($C55 = "", "",'App1'!G55)</f>
        <v/>
      </c>
      <c r="H55" s="1412" t="str">
        <f xml:space="preserve"> IF($C55 = "", "",'App1'!H55)</f>
        <v/>
      </c>
      <c r="I55" s="1412" t="str">
        <f xml:space="preserve"> IF($C55 = "", "",'App1'!R55)</f>
        <v/>
      </c>
      <c r="J55" s="1412" t="str">
        <f xml:space="preserve"> IF($C55 = "", "",'App1'!U55)</f>
        <v/>
      </c>
      <c r="K55" s="1413" t="str">
        <f xml:space="preserve"> IF($C55 = "", "",'App1'!V55)</f>
        <v/>
      </c>
      <c r="L55" s="1413" t="str">
        <f xml:space="preserve"> IF($C55 = "", "",'App1'!W55)</f>
        <v/>
      </c>
      <c r="M55" s="1414" t="str">
        <f xml:space="preserve"> IF($C55 = "", "",'App1'!X55)</f>
        <v/>
      </c>
      <c r="N55" s="1413" t="str">
        <f xml:space="preserve"> IF($C55 = "", "",'App1'!Y55)</f>
        <v/>
      </c>
      <c r="O55" s="1412" t="str">
        <f xml:space="preserve"> IF($C55 = "", "",'App1'!Z55)</f>
        <v/>
      </c>
      <c r="P55" s="1415"/>
      <c r="Q55" s="1278"/>
      <c r="R55" s="1416"/>
      <c r="S55" s="529"/>
      <c r="T55" s="1417"/>
      <c r="U55" s="1418"/>
      <c r="V55" s="1418"/>
      <c r="W55" s="1278"/>
      <c r="X55" s="1630">
        <f t="shared" si="1"/>
        <v>0</v>
      </c>
      <c r="Y55" s="1418"/>
      <c r="Z55" s="1418"/>
      <c r="AA55" s="1417"/>
      <c r="AB55" s="1418"/>
      <c r="AC55" s="1418"/>
      <c r="AD55" s="1278"/>
      <c r="AE55" s="1630">
        <f t="shared" si="2"/>
        <v>0</v>
      </c>
      <c r="AF55" s="1422"/>
      <c r="AG55" s="1420"/>
      <c r="AH55" s="1420"/>
    </row>
    <row r="56" spans="2:34" ht="15.75" customHeight="1">
      <c r="B56" s="1421">
        <v>50</v>
      </c>
      <c r="C56" s="1411" t="str">
        <f>'App1'!C56</f>
        <v/>
      </c>
      <c r="D56" s="1412" t="str">
        <f xml:space="preserve"> IF($C56 = "", "",'App1'!D56)</f>
        <v/>
      </c>
      <c r="E56" s="1412" t="str">
        <f xml:space="preserve"> IF($C56 = "", "",'App1'!E56)</f>
        <v/>
      </c>
      <c r="F56" s="1411" t="str">
        <f xml:space="preserve"> IF($C56 = "", "",'App1'!F56)</f>
        <v/>
      </c>
      <c r="G56" s="1412" t="str">
        <f xml:space="preserve"> IF($C56 = "", "",'App1'!G56)</f>
        <v/>
      </c>
      <c r="H56" s="1412" t="str">
        <f xml:space="preserve"> IF($C56 = "", "",'App1'!H56)</f>
        <v/>
      </c>
      <c r="I56" s="1412" t="str">
        <f xml:space="preserve"> IF($C56 = "", "",'App1'!R56)</f>
        <v/>
      </c>
      <c r="J56" s="1412" t="str">
        <f xml:space="preserve"> IF($C56 = "", "",'App1'!U56)</f>
        <v/>
      </c>
      <c r="K56" s="1413" t="str">
        <f xml:space="preserve"> IF($C56 = "", "",'App1'!V56)</f>
        <v/>
      </c>
      <c r="L56" s="1413" t="str">
        <f xml:space="preserve"> IF($C56 = "", "",'App1'!W56)</f>
        <v/>
      </c>
      <c r="M56" s="1414" t="str">
        <f xml:space="preserve"> IF($C56 = "", "",'App1'!X56)</f>
        <v/>
      </c>
      <c r="N56" s="1413" t="str">
        <f xml:space="preserve"> IF($C56 = "", "",'App1'!Y56)</f>
        <v/>
      </c>
      <c r="O56" s="1412" t="str">
        <f xml:space="preserve"> IF($C56 = "", "",'App1'!Z56)</f>
        <v/>
      </c>
      <c r="P56" s="1415"/>
      <c r="Q56" s="1278"/>
      <c r="R56" s="1416"/>
      <c r="S56" s="529"/>
      <c r="T56" s="1417"/>
      <c r="U56" s="1418"/>
      <c r="V56" s="1418"/>
      <c r="W56" s="1278"/>
      <c r="X56" s="1630">
        <f t="shared" si="1"/>
        <v>0</v>
      </c>
      <c r="Y56" s="1418"/>
      <c r="Z56" s="1418"/>
      <c r="AA56" s="1417"/>
      <c r="AB56" s="1418"/>
      <c r="AC56" s="1418"/>
      <c r="AD56" s="1278"/>
      <c r="AE56" s="1630">
        <f t="shared" si="2"/>
        <v>0</v>
      </c>
      <c r="AF56" s="1422"/>
      <c r="AG56" s="1420"/>
      <c r="AH56" s="1420"/>
    </row>
    <row r="57" spans="2:34" ht="15.75" customHeight="1">
      <c r="B57" s="1421">
        <v>51</v>
      </c>
      <c r="C57" s="1411" t="str">
        <f>'App1'!C57</f>
        <v/>
      </c>
      <c r="D57" s="1412" t="str">
        <f xml:space="preserve"> IF($C57 = "", "",'App1'!D57)</f>
        <v/>
      </c>
      <c r="E57" s="1412" t="str">
        <f xml:space="preserve"> IF($C57 = "", "",'App1'!E57)</f>
        <v/>
      </c>
      <c r="F57" s="1411" t="str">
        <f xml:space="preserve"> IF($C57 = "", "",'App1'!F57)</f>
        <v/>
      </c>
      <c r="G57" s="1412" t="str">
        <f xml:space="preserve"> IF($C57 = "", "",'App1'!G57)</f>
        <v/>
      </c>
      <c r="H57" s="1412" t="str">
        <f xml:space="preserve"> IF($C57 = "", "",'App1'!H57)</f>
        <v/>
      </c>
      <c r="I57" s="1412" t="str">
        <f xml:space="preserve"> IF($C57 = "", "",'App1'!R57)</f>
        <v/>
      </c>
      <c r="J57" s="1412" t="str">
        <f xml:space="preserve"> IF($C57 = "", "",'App1'!U57)</f>
        <v/>
      </c>
      <c r="K57" s="1413" t="str">
        <f xml:space="preserve"> IF($C57 = "", "",'App1'!V57)</f>
        <v/>
      </c>
      <c r="L57" s="1413" t="str">
        <f xml:space="preserve"> IF($C57 = "", "",'App1'!W57)</f>
        <v/>
      </c>
      <c r="M57" s="1414" t="str">
        <f xml:space="preserve"> IF($C57 = "", "",'App1'!X57)</f>
        <v/>
      </c>
      <c r="N57" s="1413" t="str">
        <f xml:space="preserve"> IF($C57 = "", "",'App1'!Y57)</f>
        <v/>
      </c>
      <c r="O57" s="1412" t="str">
        <f xml:space="preserve"> IF($C57 = "", "",'App1'!Z57)</f>
        <v/>
      </c>
      <c r="P57" s="1415"/>
      <c r="Q57" s="1278"/>
      <c r="R57" s="1416"/>
      <c r="S57" s="529"/>
      <c r="T57" s="1417"/>
      <c r="U57" s="1418"/>
      <c r="V57" s="1418"/>
      <c r="W57" s="1278"/>
      <c r="X57" s="1630">
        <f t="shared" si="1"/>
        <v>0</v>
      </c>
      <c r="Y57" s="1418"/>
      <c r="Z57" s="1418"/>
      <c r="AA57" s="1417"/>
      <c r="AB57" s="1418"/>
      <c r="AC57" s="1418"/>
      <c r="AD57" s="1278"/>
      <c r="AE57" s="1630">
        <f t="shared" si="2"/>
        <v>0</v>
      </c>
      <c r="AF57" s="1422"/>
      <c r="AG57" s="1420"/>
      <c r="AH57" s="1420"/>
    </row>
    <row r="58" spans="2:34" ht="15.75" customHeight="1">
      <c r="B58" s="1421">
        <v>52</v>
      </c>
      <c r="C58" s="1411" t="str">
        <f>'App1'!C58</f>
        <v/>
      </c>
      <c r="D58" s="1412" t="str">
        <f xml:space="preserve"> IF($C58 = "", "",'App1'!D58)</f>
        <v/>
      </c>
      <c r="E58" s="1412" t="str">
        <f xml:space="preserve"> IF($C58 = "", "",'App1'!E58)</f>
        <v/>
      </c>
      <c r="F58" s="1411" t="str">
        <f xml:space="preserve"> IF($C58 = "", "",'App1'!F58)</f>
        <v/>
      </c>
      <c r="G58" s="1412" t="str">
        <f xml:space="preserve"> IF($C58 = "", "",'App1'!G58)</f>
        <v/>
      </c>
      <c r="H58" s="1412" t="str">
        <f xml:space="preserve"> IF($C58 = "", "",'App1'!H58)</f>
        <v/>
      </c>
      <c r="I58" s="1412" t="str">
        <f xml:space="preserve"> IF($C58 = "", "",'App1'!R58)</f>
        <v/>
      </c>
      <c r="J58" s="1412" t="str">
        <f xml:space="preserve"> IF($C58 = "", "",'App1'!U58)</f>
        <v/>
      </c>
      <c r="K58" s="1413" t="str">
        <f xml:space="preserve"> IF($C58 = "", "",'App1'!V58)</f>
        <v/>
      </c>
      <c r="L58" s="1413" t="str">
        <f xml:space="preserve"> IF($C58 = "", "",'App1'!W58)</f>
        <v/>
      </c>
      <c r="M58" s="1414" t="str">
        <f xml:space="preserve"> IF($C58 = "", "",'App1'!X58)</f>
        <v/>
      </c>
      <c r="N58" s="1413" t="str">
        <f xml:space="preserve"> IF($C58 = "", "",'App1'!Y58)</f>
        <v/>
      </c>
      <c r="O58" s="1412" t="str">
        <f xml:space="preserve"> IF($C58 = "", "",'App1'!Z58)</f>
        <v/>
      </c>
      <c r="P58" s="1415"/>
      <c r="Q58" s="1278"/>
      <c r="R58" s="1416"/>
      <c r="S58" s="529"/>
      <c r="T58" s="1417"/>
      <c r="U58" s="1418"/>
      <c r="V58" s="1418"/>
      <c r="W58" s="1278"/>
      <c r="X58" s="1630">
        <f t="shared" si="1"/>
        <v>0</v>
      </c>
      <c r="Y58" s="1418"/>
      <c r="Z58" s="1418"/>
      <c r="AA58" s="1417"/>
      <c r="AB58" s="1418"/>
      <c r="AC58" s="1418"/>
      <c r="AD58" s="1278"/>
      <c r="AE58" s="1630">
        <f t="shared" si="2"/>
        <v>0</v>
      </c>
      <c r="AF58" s="1422"/>
      <c r="AG58" s="1420"/>
      <c r="AH58" s="1420"/>
    </row>
    <row r="59" spans="2:34" ht="15.6" customHeight="1">
      <c r="B59" s="1421">
        <v>53</v>
      </c>
      <c r="C59" s="1411" t="str">
        <f>'App1'!C59</f>
        <v/>
      </c>
      <c r="D59" s="1412" t="str">
        <f xml:space="preserve"> IF($C59 = "", "",'App1'!D59)</f>
        <v/>
      </c>
      <c r="E59" s="1412" t="str">
        <f xml:space="preserve"> IF($C59 = "", "",'App1'!E59)</f>
        <v/>
      </c>
      <c r="F59" s="1411" t="str">
        <f xml:space="preserve"> IF($C59 = "", "",'App1'!F59)</f>
        <v/>
      </c>
      <c r="G59" s="1412" t="str">
        <f xml:space="preserve"> IF($C59 = "", "",'App1'!G59)</f>
        <v/>
      </c>
      <c r="H59" s="1412" t="str">
        <f xml:space="preserve"> IF($C59 = "", "",'App1'!H59)</f>
        <v/>
      </c>
      <c r="I59" s="1412" t="str">
        <f xml:space="preserve"> IF($C59 = "", "",'App1'!R59)</f>
        <v/>
      </c>
      <c r="J59" s="1412" t="str">
        <f xml:space="preserve"> IF($C59 = "", "",'App1'!U59)</f>
        <v/>
      </c>
      <c r="K59" s="1413" t="str">
        <f xml:space="preserve"> IF($C59 = "", "",'App1'!V59)</f>
        <v/>
      </c>
      <c r="L59" s="1413" t="str">
        <f xml:space="preserve"> IF($C59 = "", "",'App1'!W59)</f>
        <v/>
      </c>
      <c r="M59" s="1414" t="str">
        <f xml:space="preserve"> IF($C59 = "", "",'App1'!X59)</f>
        <v/>
      </c>
      <c r="N59" s="1413" t="str">
        <f xml:space="preserve"> IF($C59 = "", "",'App1'!Y59)</f>
        <v/>
      </c>
      <c r="O59" s="1412" t="str">
        <f xml:space="preserve"> IF($C59 = "", "",'App1'!Z59)</f>
        <v/>
      </c>
      <c r="P59" s="1415"/>
      <c r="Q59" s="1278"/>
      <c r="R59" s="1416"/>
      <c r="S59" s="529"/>
      <c r="T59" s="1417"/>
      <c r="U59" s="1418"/>
      <c r="V59" s="1418"/>
      <c r="W59" s="1278"/>
      <c r="X59" s="1630">
        <f t="shared" si="1"/>
        <v>0</v>
      </c>
      <c r="Y59" s="1418"/>
      <c r="Z59" s="1418"/>
      <c r="AA59" s="1417"/>
      <c r="AB59" s="1418"/>
      <c r="AC59" s="1418"/>
      <c r="AD59" s="1278"/>
      <c r="AE59" s="1630">
        <f t="shared" si="2"/>
        <v>0</v>
      </c>
      <c r="AF59" s="1422"/>
      <c r="AG59" s="1420"/>
      <c r="AH59" s="1420"/>
    </row>
    <row r="60" spans="2:34" ht="15.75" customHeight="1">
      <c r="B60" s="1421">
        <v>54</v>
      </c>
      <c r="C60" s="1411" t="str">
        <f>'App1'!C60</f>
        <v/>
      </c>
      <c r="D60" s="1412" t="str">
        <f xml:space="preserve"> IF($C60 = "", "",'App1'!D60)</f>
        <v/>
      </c>
      <c r="E60" s="1412" t="str">
        <f xml:space="preserve"> IF($C60 = "", "",'App1'!E60)</f>
        <v/>
      </c>
      <c r="F60" s="1411" t="str">
        <f xml:space="preserve"> IF($C60 = "", "",'App1'!F60)</f>
        <v/>
      </c>
      <c r="G60" s="1412" t="str">
        <f xml:space="preserve"> IF($C60 = "", "",'App1'!G60)</f>
        <v/>
      </c>
      <c r="H60" s="1412" t="str">
        <f xml:space="preserve"> IF($C60 = "", "",'App1'!H60)</f>
        <v/>
      </c>
      <c r="I60" s="1412" t="str">
        <f xml:space="preserve"> IF($C60 = "", "",'App1'!R60)</f>
        <v/>
      </c>
      <c r="J60" s="1412" t="str">
        <f xml:space="preserve"> IF($C60 = "", "",'App1'!U60)</f>
        <v/>
      </c>
      <c r="K60" s="1413" t="str">
        <f xml:space="preserve"> IF($C60 = "", "",'App1'!V60)</f>
        <v/>
      </c>
      <c r="L60" s="1413" t="str">
        <f xml:space="preserve"> IF($C60 = "", "",'App1'!W60)</f>
        <v/>
      </c>
      <c r="M60" s="1414" t="str">
        <f xml:space="preserve"> IF($C60 = "", "",'App1'!X60)</f>
        <v/>
      </c>
      <c r="N60" s="1413" t="str">
        <f xml:space="preserve"> IF($C60 = "", "",'App1'!Y60)</f>
        <v/>
      </c>
      <c r="O60" s="1412" t="str">
        <f xml:space="preserve"> IF($C60 = "", "",'App1'!Z60)</f>
        <v/>
      </c>
      <c r="P60" s="1415"/>
      <c r="Q60" s="1278"/>
      <c r="R60" s="1416"/>
      <c r="S60" s="529"/>
      <c r="T60" s="1417"/>
      <c r="U60" s="1418"/>
      <c r="V60" s="1418"/>
      <c r="W60" s="1278"/>
      <c r="X60" s="1630">
        <f t="shared" si="1"/>
        <v>0</v>
      </c>
      <c r="Y60" s="1418"/>
      <c r="Z60" s="1418"/>
      <c r="AA60" s="1417"/>
      <c r="AB60" s="1418"/>
      <c r="AC60" s="1418"/>
      <c r="AD60" s="1278"/>
      <c r="AE60" s="1630">
        <f t="shared" si="2"/>
        <v>0</v>
      </c>
      <c r="AF60" s="1422"/>
      <c r="AG60" s="1420"/>
      <c r="AH60" s="1420"/>
    </row>
    <row r="61" spans="2:34" ht="15.75" customHeight="1">
      <c r="B61" s="1421">
        <v>55</v>
      </c>
      <c r="C61" s="1411" t="str">
        <f>'App1'!C61</f>
        <v/>
      </c>
      <c r="D61" s="1412" t="str">
        <f xml:space="preserve"> IF($C61 = "", "",'App1'!D61)</f>
        <v/>
      </c>
      <c r="E61" s="1412" t="str">
        <f xml:space="preserve"> IF($C61 = "", "",'App1'!E61)</f>
        <v/>
      </c>
      <c r="F61" s="1411" t="str">
        <f xml:space="preserve"> IF($C61 = "", "",'App1'!F61)</f>
        <v/>
      </c>
      <c r="G61" s="1412" t="str">
        <f xml:space="preserve"> IF($C61 = "", "",'App1'!G61)</f>
        <v/>
      </c>
      <c r="H61" s="1412" t="str">
        <f xml:space="preserve"> IF($C61 = "", "",'App1'!H61)</f>
        <v/>
      </c>
      <c r="I61" s="1412" t="str">
        <f xml:space="preserve"> IF($C61 = "", "",'App1'!R61)</f>
        <v/>
      </c>
      <c r="J61" s="1412" t="str">
        <f xml:space="preserve"> IF($C61 = "", "",'App1'!U61)</f>
        <v/>
      </c>
      <c r="K61" s="1413" t="str">
        <f xml:space="preserve"> IF($C61 = "", "",'App1'!V61)</f>
        <v/>
      </c>
      <c r="L61" s="1413" t="str">
        <f xml:space="preserve"> IF($C61 = "", "",'App1'!W61)</f>
        <v/>
      </c>
      <c r="M61" s="1414" t="str">
        <f xml:space="preserve"> IF($C61 = "", "",'App1'!X61)</f>
        <v/>
      </c>
      <c r="N61" s="1413" t="str">
        <f xml:space="preserve"> IF($C61 = "", "",'App1'!Y61)</f>
        <v/>
      </c>
      <c r="O61" s="1412" t="str">
        <f xml:space="preserve"> IF($C61 = "", "",'App1'!Z61)</f>
        <v/>
      </c>
      <c r="P61" s="1415"/>
      <c r="Q61" s="1278"/>
      <c r="R61" s="1416"/>
      <c r="S61" s="529"/>
      <c r="T61" s="1417"/>
      <c r="U61" s="1418"/>
      <c r="V61" s="1418"/>
      <c r="W61" s="1278"/>
      <c r="X61" s="1630">
        <f t="shared" si="1"/>
        <v>0</v>
      </c>
      <c r="Y61" s="1418"/>
      <c r="Z61" s="1418"/>
      <c r="AA61" s="1417"/>
      <c r="AB61" s="1418"/>
      <c r="AC61" s="1418"/>
      <c r="AD61" s="1278"/>
      <c r="AE61" s="1630">
        <f t="shared" si="2"/>
        <v>0</v>
      </c>
      <c r="AF61" s="1422"/>
      <c r="AG61" s="1420"/>
      <c r="AH61" s="1420"/>
    </row>
    <row r="62" spans="2:34" ht="15.75" customHeight="1">
      <c r="B62" s="1421">
        <v>56</v>
      </c>
      <c r="C62" s="1411" t="str">
        <f>'App1'!C62</f>
        <v/>
      </c>
      <c r="D62" s="1412" t="str">
        <f xml:space="preserve"> IF($C62 = "", "",'App1'!D62)</f>
        <v/>
      </c>
      <c r="E62" s="1412" t="str">
        <f xml:space="preserve"> IF($C62 = "", "",'App1'!E62)</f>
        <v/>
      </c>
      <c r="F62" s="1411" t="str">
        <f xml:space="preserve"> IF($C62 = "", "",'App1'!F62)</f>
        <v/>
      </c>
      <c r="G62" s="1412" t="str">
        <f xml:space="preserve"> IF($C62 = "", "",'App1'!G62)</f>
        <v/>
      </c>
      <c r="H62" s="1412" t="str">
        <f xml:space="preserve"> IF($C62 = "", "",'App1'!H62)</f>
        <v/>
      </c>
      <c r="I62" s="1412" t="str">
        <f xml:space="preserve"> IF($C62 = "", "",'App1'!R62)</f>
        <v/>
      </c>
      <c r="J62" s="1412" t="str">
        <f xml:space="preserve"> IF($C62 = "", "",'App1'!U62)</f>
        <v/>
      </c>
      <c r="K62" s="1413" t="str">
        <f xml:space="preserve"> IF($C62 = "", "",'App1'!V62)</f>
        <v/>
      </c>
      <c r="L62" s="1413" t="str">
        <f xml:space="preserve"> IF($C62 = "", "",'App1'!W62)</f>
        <v/>
      </c>
      <c r="M62" s="1414" t="str">
        <f xml:space="preserve"> IF($C62 = "", "",'App1'!X62)</f>
        <v/>
      </c>
      <c r="N62" s="1413" t="str">
        <f xml:space="preserve"> IF($C62 = "", "",'App1'!Y62)</f>
        <v/>
      </c>
      <c r="O62" s="1412" t="str">
        <f xml:space="preserve"> IF($C62 = "", "",'App1'!Z62)</f>
        <v/>
      </c>
      <c r="P62" s="1415"/>
      <c r="Q62" s="1278"/>
      <c r="R62" s="1416"/>
      <c r="S62" s="529"/>
      <c r="T62" s="1417"/>
      <c r="U62" s="1418"/>
      <c r="V62" s="1418"/>
      <c r="W62" s="1278"/>
      <c r="X62" s="1630">
        <f t="shared" si="1"/>
        <v>0</v>
      </c>
      <c r="Y62" s="1418"/>
      <c r="Z62" s="1418"/>
      <c r="AA62" s="1417"/>
      <c r="AB62" s="1418"/>
      <c r="AC62" s="1418"/>
      <c r="AD62" s="1278"/>
      <c r="AE62" s="1630">
        <f t="shared" si="2"/>
        <v>0</v>
      </c>
      <c r="AF62" s="1422"/>
      <c r="AG62" s="1420"/>
      <c r="AH62" s="1420"/>
    </row>
    <row r="63" spans="2:34" ht="15.75" customHeight="1">
      <c r="B63" s="1421">
        <v>57</v>
      </c>
      <c r="C63" s="1411" t="str">
        <f>'App1'!C63</f>
        <v/>
      </c>
      <c r="D63" s="1412" t="str">
        <f xml:space="preserve"> IF($C63 = "", "",'App1'!D63)</f>
        <v/>
      </c>
      <c r="E63" s="1412" t="str">
        <f xml:space="preserve"> IF($C63 = "", "",'App1'!E63)</f>
        <v/>
      </c>
      <c r="F63" s="1411" t="str">
        <f xml:space="preserve"> IF($C63 = "", "",'App1'!F63)</f>
        <v/>
      </c>
      <c r="G63" s="1412" t="str">
        <f xml:space="preserve"> IF($C63 = "", "",'App1'!G63)</f>
        <v/>
      </c>
      <c r="H63" s="1412" t="str">
        <f xml:space="preserve"> IF($C63 = "", "",'App1'!H63)</f>
        <v/>
      </c>
      <c r="I63" s="1412" t="str">
        <f xml:space="preserve"> IF($C63 = "", "",'App1'!R63)</f>
        <v/>
      </c>
      <c r="J63" s="1412" t="str">
        <f xml:space="preserve"> IF($C63 = "", "",'App1'!U63)</f>
        <v/>
      </c>
      <c r="K63" s="1413" t="str">
        <f xml:space="preserve"> IF($C63 = "", "",'App1'!V63)</f>
        <v/>
      </c>
      <c r="L63" s="1413" t="str">
        <f xml:space="preserve"> IF($C63 = "", "",'App1'!W63)</f>
        <v/>
      </c>
      <c r="M63" s="1414" t="str">
        <f xml:space="preserve"> IF($C63 = "", "",'App1'!X63)</f>
        <v/>
      </c>
      <c r="N63" s="1413" t="str">
        <f xml:space="preserve"> IF($C63 = "", "",'App1'!Y63)</f>
        <v/>
      </c>
      <c r="O63" s="1412" t="str">
        <f xml:space="preserve"> IF($C63 = "", "",'App1'!Z63)</f>
        <v/>
      </c>
      <c r="P63" s="1415"/>
      <c r="Q63" s="1278"/>
      <c r="R63" s="1416"/>
      <c r="S63" s="529"/>
      <c r="T63" s="1417"/>
      <c r="U63" s="1418"/>
      <c r="V63" s="1418"/>
      <c r="W63" s="1278"/>
      <c r="X63" s="1630">
        <f t="shared" si="1"/>
        <v>0</v>
      </c>
      <c r="Y63" s="1418"/>
      <c r="Z63" s="1418"/>
      <c r="AA63" s="1417"/>
      <c r="AB63" s="1418"/>
      <c r="AC63" s="1418"/>
      <c r="AD63" s="1278"/>
      <c r="AE63" s="1630">
        <f t="shared" si="2"/>
        <v>0</v>
      </c>
      <c r="AF63" s="1422"/>
      <c r="AG63" s="1420"/>
      <c r="AH63" s="1420"/>
    </row>
    <row r="64" spans="2:34" ht="15.75" customHeight="1">
      <c r="B64" s="1421">
        <v>58</v>
      </c>
      <c r="C64" s="1411" t="str">
        <f>'App1'!C64</f>
        <v/>
      </c>
      <c r="D64" s="1412" t="str">
        <f xml:space="preserve"> IF($C64 = "", "",'App1'!D64)</f>
        <v/>
      </c>
      <c r="E64" s="1412" t="str">
        <f xml:space="preserve"> IF($C64 = "", "",'App1'!E64)</f>
        <v/>
      </c>
      <c r="F64" s="1411" t="str">
        <f xml:space="preserve"> IF($C64 = "", "",'App1'!F64)</f>
        <v/>
      </c>
      <c r="G64" s="1412" t="str">
        <f xml:space="preserve"> IF($C64 = "", "",'App1'!G64)</f>
        <v/>
      </c>
      <c r="H64" s="1412" t="str">
        <f xml:space="preserve"> IF($C64 = "", "",'App1'!H64)</f>
        <v/>
      </c>
      <c r="I64" s="1412" t="str">
        <f xml:space="preserve"> IF($C64 = "", "",'App1'!R64)</f>
        <v/>
      </c>
      <c r="J64" s="1412" t="str">
        <f xml:space="preserve"> IF($C64 = "", "",'App1'!U64)</f>
        <v/>
      </c>
      <c r="K64" s="1413" t="str">
        <f xml:space="preserve"> IF($C64 = "", "",'App1'!V64)</f>
        <v/>
      </c>
      <c r="L64" s="1413" t="str">
        <f xml:space="preserve"> IF($C64 = "", "",'App1'!W64)</f>
        <v/>
      </c>
      <c r="M64" s="1414" t="str">
        <f xml:space="preserve"> IF($C64 = "", "",'App1'!X64)</f>
        <v/>
      </c>
      <c r="N64" s="1413" t="str">
        <f xml:space="preserve"> IF($C64 = "", "",'App1'!Y64)</f>
        <v/>
      </c>
      <c r="O64" s="1412" t="str">
        <f xml:space="preserve"> IF($C64 = "", "",'App1'!Z64)</f>
        <v/>
      </c>
      <c r="P64" s="1415"/>
      <c r="Q64" s="1278"/>
      <c r="R64" s="1416"/>
      <c r="S64" s="529"/>
      <c r="T64" s="1417"/>
      <c r="U64" s="1418"/>
      <c r="V64" s="1418"/>
      <c r="W64" s="1278"/>
      <c r="X64" s="1630">
        <f t="shared" si="1"/>
        <v>0</v>
      </c>
      <c r="Y64" s="1418"/>
      <c r="Z64" s="1418"/>
      <c r="AA64" s="1417"/>
      <c r="AB64" s="1418"/>
      <c r="AC64" s="1418"/>
      <c r="AD64" s="1278"/>
      <c r="AE64" s="1630">
        <f t="shared" si="2"/>
        <v>0</v>
      </c>
      <c r="AF64" s="1422"/>
      <c r="AG64" s="1420"/>
      <c r="AH64" s="1420"/>
    </row>
    <row r="65" spans="2:34" ht="15.75" customHeight="1">
      <c r="B65" s="1421">
        <v>59</v>
      </c>
      <c r="C65" s="1411" t="str">
        <f>'App1'!C65</f>
        <v/>
      </c>
      <c r="D65" s="1412" t="str">
        <f xml:space="preserve"> IF($C65 = "", "",'App1'!D65)</f>
        <v/>
      </c>
      <c r="E65" s="1412" t="str">
        <f xml:space="preserve"> IF($C65 = "", "",'App1'!E65)</f>
        <v/>
      </c>
      <c r="F65" s="1411" t="str">
        <f xml:space="preserve"> IF($C65 = "", "",'App1'!F65)</f>
        <v/>
      </c>
      <c r="G65" s="1412" t="str">
        <f xml:space="preserve"> IF($C65 = "", "",'App1'!G65)</f>
        <v/>
      </c>
      <c r="H65" s="1412" t="str">
        <f xml:space="preserve"> IF($C65 = "", "",'App1'!H65)</f>
        <v/>
      </c>
      <c r="I65" s="1412" t="str">
        <f xml:space="preserve"> IF($C65 = "", "",'App1'!R65)</f>
        <v/>
      </c>
      <c r="J65" s="1412" t="str">
        <f xml:space="preserve"> IF($C65 = "", "",'App1'!U65)</f>
        <v/>
      </c>
      <c r="K65" s="1413" t="str">
        <f xml:space="preserve"> IF($C65 = "", "",'App1'!V65)</f>
        <v/>
      </c>
      <c r="L65" s="1413" t="str">
        <f xml:space="preserve"> IF($C65 = "", "",'App1'!W65)</f>
        <v/>
      </c>
      <c r="M65" s="1414" t="str">
        <f xml:space="preserve"> IF($C65 = "", "",'App1'!X65)</f>
        <v/>
      </c>
      <c r="N65" s="1413" t="str">
        <f xml:space="preserve"> IF($C65 = "", "",'App1'!Y65)</f>
        <v/>
      </c>
      <c r="O65" s="1412" t="str">
        <f xml:space="preserve"> IF($C65 = "", "",'App1'!Z65)</f>
        <v/>
      </c>
      <c r="P65" s="1415"/>
      <c r="Q65" s="1278"/>
      <c r="R65" s="1416"/>
      <c r="S65" s="529"/>
      <c r="T65" s="1417"/>
      <c r="U65" s="1418"/>
      <c r="V65" s="1418"/>
      <c r="W65" s="1278"/>
      <c r="X65" s="1630">
        <f t="shared" si="1"/>
        <v>0</v>
      </c>
      <c r="Y65" s="1418"/>
      <c r="Z65" s="1418"/>
      <c r="AA65" s="1417"/>
      <c r="AB65" s="1418"/>
      <c r="AC65" s="1418"/>
      <c r="AD65" s="1278"/>
      <c r="AE65" s="1630">
        <f t="shared" si="2"/>
        <v>0</v>
      </c>
      <c r="AF65" s="1422"/>
      <c r="AG65" s="1420"/>
      <c r="AH65" s="1420"/>
    </row>
    <row r="66" spans="2:34" ht="15.75" customHeight="1">
      <c r="B66" s="1421">
        <v>60</v>
      </c>
      <c r="C66" s="1411" t="str">
        <f>'App1'!C66</f>
        <v/>
      </c>
      <c r="D66" s="1412" t="str">
        <f xml:space="preserve"> IF($C66 = "", "",'App1'!D66)</f>
        <v/>
      </c>
      <c r="E66" s="1412" t="str">
        <f xml:space="preserve"> IF($C66 = "", "",'App1'!E66)</f>
        <v/>
      </c>
      <c r="F66" s="1411" t="str">
        <f xml:space="preserve"> IF($C66 = "", "",'App1'!F66)</f>
        <v/>
      </c>
      <c r="G66" s="1412" t="str">
        <f xml:space="preserve"> IF($C66 = "", "",'App1'!G66)</f>
        <v/>
      </c>
      <c r="H66" s="1412" t="str">
        <f xml:space="preserve"> IF($C66 = "", "",'App1'!H66)</f>
        <v/>
      </c>
      <c r="I66" s="1412" t="str">
        <f xml:space="preserve"> IF($C66 = "", "",'App1'!R66)</f>
        <v/>
      </c>
      <c r="J66" s="1412" t="str">
        <f xml:space="preserve"> IF($C66 = "", "",'App1'!U66)</f>
        <v/>
      </c>
      <c r="K66" s="1413" t="str">
        <f xml:space="preserve"> IF($C66 = "", "",'App1'!V66)</f>
        <v/>
      </c>
      <c r="L66" s="1413" t="str">
        <f xml:space="preserve"> IF($C66 = "", "",'App1'!W66)</f>
        <v/>
      </c>
      <c r="M66" s="1414" t="str">
        <f xml:space="preserve"> IF($C66 = "", "",'App1'!X66)</f>
        <v/>
      </c>
      <c r="N66" s="1413" t="str">
        <f xml:space="preserve"> IF($C66 = "", "",'App1'!Y66)</f>
        <v/>
      </c>
      <c r="O66" s="1412" t="str">
        <f xml:space="preserve"> IF($C66 = "", "",'App1'!Z66)</f>
        <v/>
      </c>
      <c r="P66" s="1415"/>
      <c r="Q66" s="1278"/>
      <c r="R66" s="1416"/>
      <c r="S66" s="529"/>
      <c r="T66" s="1417"/>
      <c r="U66" s="1418"/>
      <c r="V66" s="1418"/>
      <c r="W66" s="1278"/>
      <c r="X66" s="1630">
        <f t="shared" si="1"/>
        <v>0</v>
      </c>
      <c r="Y66" s="1418"/>
      <c r="Z66" s="1418"/>
      <c r="AA66" s="1417"/>
      <c r="AB66" s="1418"/>
      <c r="AC66" s="1418"/>
      <c r="AD66" s="1278"/>
      <c r="AE66" s="1630">
        <f t="shared" si="2"/>
        <v>0</v>
      </c>
      <c r="AF66" s="1422"/>
      <c r="AG66" s="1420"/>
      <c r="AH66" s="1420"/>
    </row>
    <row r="67" spans="2:34" ht="15.75" customHeight="1">
      <c r="B67" s="1421">
        <v>61</v>
      </c>
      <c r="C67" s="1411" t="str">
        <f>'App1'!C67</f>
        <v/>
      </c>
      <c r="D67" s="1412" t="str">
        <f xml:space="preserve"> IF($C67 = "", "",'App1'!D67)</f>
        <v/>
      </c>
      <c r="E67" s="1412" t="str">
        <f xml:space="preserve"> IF($C67 = "", "",'App1'!E67)</f>
        <v/>
      </c>
      <c r="F67" s="1411" t="str">
        <f xml:space="preserve"> IF($C67 = "", "",'App1'!F67)</f>
        <v/>
      </c>
      <c r="G67" s="1412" t="str">
        <f xml:space="preserve"> IF($C67 = "", "",'App1'!G67)</f>
        <v/>
      </c>
      <c r="H67" s="1412" t="str">
        <f xml:space="preserve"> IF($C67 = "", "",'App1'!H67)</f>
        <v/>
      </c>
      <c r="I67" s="1412" t="str">
        <f xml:space="preserve"> IF($C67 = "", "",'App1'!R67)</f>
        <v/>
      </c>
      <c r="J67" s="1412" t="str">
        <f xml:space="preserve"> IF($C67 = "", "",'App1'!U67)</f>
        <v/>
      </c>
      <c r="K67" s="1413" t="str">
        <f xml:space="preserve"> IF($C67 = "", "",'App1'!V67)</f>
        <v/>
      </c>
      <c r="L67" s="1413" t="str">
        <f xml:space="preserve"> IF($C67 = "", "",'App1'!W67)</f>
        <v/>
      </c>
      <c r="M67" s="1414" t="str">
        <f xml:space="preserve"> IF($C67 = "", "",'App1'!X67)</f>
        <v/>
      </c>
      <c r="N67" s="1413" t="str">
        <f xml:space="preserve"> IF($C67 = "", "",'App1'!Y67)</f>
        <v/>
      </c>
      <c r="O67" s="1412" t="str">
        <f xml:space="preserve"> IF($C67 = "", "",'App1'!Z67)</f>
        <v/>
      </c>
      <c r="P67" s="1415"/>
      <c r="Q67" s="1278"/>
      <c r="R67" s="1416"/>
      <c r="S67" s="529"/>
      <c r="T67" s="1417"/>
      <c r="U67" s="1418"/>
      <c r="V67" s="1418"/>
      <c r="W67" s="1278"/>
      <c r="X67" s="1630">
        <f t="shared" si="1"/>
        <v>0</v>
      </c>
      <c r="Y67" s="1418"/>
      <c r="Z67" s="1418"/>
      <c r="AA67" s="1417"/>
      <c r="AB67" s="1418"/>
      <c r="AC67" s="1418"/>
      <c r="AD67" s="1278"/>
      <c r="AE67" s="1630">
        <f t="shared" si="2"/>
        <v>0</v>
      </c>
      <c r="AF67" s="1422"/>
      <c r="AG67" s="1420"/>
      <c r="AH67" s="1420"/>
    </row>
    <row r="68" spans="2:34" ht="15.6" customHeight="1">
      <c r="B68" s="1421">
        <v>62</v>
      </c>
      <c r="C68" s="1411" t="str">
        <f>'App1'!C68</f>
        <v/>
      </c>
      <c r="D68" s="1412" t="str">
        <f xml:space="preserve"> IF($C68 = "", "",'App1'!D68)</f>
        <v/>
      </c>
      <c r="E68" s="1412" t="str">
        <f xml:space="preserve"> IF($C68 = "", "",'App1'!E68)</f>
        <v/>
      </c>
      <c r="F68" s="1411" t="str">
        <f xml:space="preserve"> IF($C68 = "", "",'App1'!F68)</f>
        <v/>
      </c>
      <c r="G68" s="1412" t="str">
        <f xml:space="preserve"> IF($C68 = "", "",'App1'!G68)</f>
        <v/>
      </c>
      <c r="H68" s="1412" t="str">
        <f xml:space="preserve"> IF($C68 = "", "",'App1'!H68)</f>
        <v/>
      </c>
      <c r="I68" s="1412" t="str">
        <f xml:space="preserve"> IF($C68 = "", "",'App1'!R68)</f>
        <v/>
      </c>
      <c r="J68" s="1412" t="str">
        <f xml:space="preserve"> IF($C68 = "", "",'App1'!U68)</f>
        <v/>
      </c>
      <c r="K68" s="1413" t="str">
        <f xml:space="preserve"> IF($C68 = "", "",'App1'!V68)</f>
        <v/>
      </c>
      <c r="L68" s="1413" t="str">
        <f xml:space="preserve"> IF($C68 = "", "",'App1'!W68)</f>
        <v/>
      </c>
      <c r="M68" s="1414" t="str">
        <f xml:space="preserve"> IF($C68 = "", "",'App1'!X68)</f>
        <v/>
      </c>
      <c r="N68" s="1413" t="str">
        <f xml:space="preserve"> IF($C68 = "", "",'App1'!Y68)</f>
        <v/>
      </c>
      <c r="O68" s="1412" t="str">
        <f xml:space="preserve"> IF($C68 = "", "",'App1'!Z68)</f>
        <v/>
      </c>
      <c r="P68" s="1415"/>
      <c r="Q68" s="1278"/>
      <c r="R68" s="1416"/>
      <c r="S68" s="529"/>
      <c r="T68" s="1417"/>
      <c r="U68" s="1418"/>
      <c r="V68" s="1418"/>
      <c r="W68" s="1278"/>
      <c r="X68" s="1630">
        <f t="shared" si="1"/>
        <v>0</v>
      </c>
      <c r="Y68" s="1418"/>
      <c r="Z68" s="1418"/>
      <c r="AA68" s="1417"/>
      <c r="AB68" s="1418"/>
      <c r="AC68" s="1418"/>
      <c r="AD68" s="1278"/>
      <c r="AE68" s="1630">
        <f t="shared" si="2"/>
        <v>0</v>
      </c>
      <c r="AF68" s="1422"/>
      <c r="AG68" s="1420"/>
      <c r="AH68" s="1420"/>
    </row>
    <row r="69" spans="2:34" ht="15.75" customHeight="1">
      <c r="B69" s="1421">
        <v>63</v>
      </c>
      <c r="C69" s="1411" t="str">
        <f>'App1'!C69</f>
        <v/>
      </c>
      <c r="D69" s="1412" t="str">
        <f xml:space="preserve"> IF($C69 = "", "",'App1'!D69)</f>
        <v/>
      </c>
      <c r="E69" s="1412" t="str">
        <f xml:space="preserve"> IF($C69 = "", "",'App1'!E69)</f>
        <v/>
      </c>
      <c r="F69" s="1411" t="str">
        <f xml:space="preserve"> IF($C69 = "", "",'App1'!F69)</f>
        <v/>
      </c>
      <c r="G69" s="1412" t="str">
        <f xml:space="preserve"> IF($C69 = "", "",'App1'!G69)</f>
        <v/>
      </c>
      <c r="H69" s="1412" t="str">
        <f xml:space="preserve"> IF($C69 = "", "",'App1'!H69)</f>
        <v/>
      </c>
      <c r="I69" s="1412" t="str">
        <f xml:space="preserve"> IF($C69 = "", "",'App1'!R69)</f>
        <v/>
      </c>
      <c r="J69" s="1412" t="str">
        <f xml:space="preserve"> IF($C69 = "", "",'App1'!U69)</f>
        <v/>
      </c>
      <c r="K69" s="1413" t="str">
        <f xml:space="preserve"> IF($C69 = "", "",'App1'!V69)</f>
        <v/>
      </c>
      <c r="L69" s="1413" t="str">
        <f xml:space="preserve"> IF($C69 = "", "",'App1'!W69)</f>
        <v/>
      </c>
      <c r="M69" s="1414" t="str">
        <f xml:space="preserve"> IF($C69 = "", "",'App1'!X69)</f>
        <v/>
      </c>
      <c r="N69" s="1413" t="str">
        <f xml:space="preserve"> IF($C69 = "", "",'App1'!Y69)</f>
        <v/>
      </c>
      <c r="O69" s="1412" t="str">
        <f xml:space="preserve"> IF($C69 = "", "",'App1'!Z69)</f>
        <v/>
      </c>
      <c r="P69" s="1415"/>
      <c r="Q69" s="1278"/>
      <c r="R69" s="1416"/>
      <c r="S69" s="529"/>
      <c r="T69" s="1417"/>
      <c r="U69" s="1418"/>
      <c r="V69" s="1418"/>
      <c r="W69" s="1278"/>
      <c r="X69" s="1630">
        <f t="shared" si="1"/>
        <v>0</v>
      </c>
      <c r="Y69" s="1418"/>
      <c r="Z69" s="1418"/>
      <c r="AA69" s="1417"/>
      <c r="AB69" s="1418"/>
      <c r="AC69" s="1418"/>
      <c r="AD69" s="1278"/>
      <c r="AE69" s="1630">
        <f t="shared" si="2"/>
        <v>0</v>
      </c>
      <c r="AF69" s="1422"/>
      <c r="AG69" s="1420"/>
      <c r="AH69" s="1420"/>
    </row>
    <row r="70" spans="2:34" ht="15.75" customHeight="1">
      <c r="B70" s="1421">
        <v>64</v>
      </c>
      <c r="C70" s="1411" t="str">
        <f>'App1'!C70</f>
        <v/>
      </c>
      <c r="D70" s="1412" t="str">
        <f xml:space="preserve"> IF($C70 = "", "",'App1'!D70)</f>
        <v/>
      </c>
      <c r="E70" s="1412" t="str">
        <f xml:space="preserve"> IF($C70 = "", "",'App1'!E70)</f>
        <v/>
      </c>
      <c r="F70" s="1411" t="str">
        <f xml:space="preserve"> IF($C70 = "", "",'App1'!F70)</f>
        <v/>
      </c>
      <c r="G70" s="1412" t="str">
        <f xml:space="preserve"> IF($C70 = "", "",'App1'!G70)</f>
        <v/>
      </c>
      <c r="H70" s="1412" t="str">
        <f xml:space="preserve"> IF($C70 = "", "",'App1'!H70)</f>
        <v/>
      </c>
      <c r="I70" s="1412" t="str">
        <f xml:space="preserve"> IF($C70 = "", "",'App1'!R70)</f>
        <v/>
      </c>
      <c r="J70" s="1412" t="str">
        <f xml:space="preserve"> IF($C70 = "", "",'App1'!U70)</f>
        <v/>
      </c>
      <c r="K70" s="1413" t="str">
        <f xml:space="preserve"> IF($C70 = "", "",'App1'!V70)</f>
        <v/>
      </c>
      <c r="L70" s="1413" t="str">
        <f xml:space="preserve"> IF($C70 = "", "",'App1'!W70)</f>
        <v/>
      </c>
      <c r="M70" s="1414" t="str">
        <f xml:space="preserve"> IF($C70 = "", "",'App1'!X70)</f>
        <v/>
      </c>
      <c r="N70" s="1413" t="str">
        <f xml:space="preserve"> IF($C70 = "", "",'App1'!Y70)</f>
        <v/>
      </c>
      <c r="O70" s="1412" t="str">
        <f xml:space="preserve"> IF($C70 = "", "",'App1'!Z70)</f>
        <v/>
      </c>
      <c r="P70" s="1415"/>
      <c r="Q70" s="1278"/>
      <c r="R70" s="1416"/>
      <c r="S70" s="529"/>
      <c r="T70" s="1417"/>
      <c r="U70" s="1418"/>
      <c r="V70" s="1418"/>
      <c r="W70" s="1278"/>
      <c r="X70" s="1630">
        <f t="shared" si="1"/>
        <v>0</v>
      </c>
      <c r="Y70" s="1418"/>
      <c r="Z70" s="1418"/>
      <c r="AA70" s="1417"/>
      <c r="AB70" s="1418"/>
      <c r="AC70" s="1418"/>
      <c r="AD70" s="1278"/>
      <c r="AE70" s="1630">
        <f t="shared" si="2"/>
        <v>0</v>
      </c>
      <c r="AF70" s="1422"/>
      <c r="AG70" s="1420"/>
      <c r="AH70" s="1420"/>
    </row>
    <row r="71" spans="2:34" ht="15.75" customHeight="1">
      <c r="B71" s="1421">
        <v>65</v>
      </c>
      <c r="C71" s="1411" t="str">
        <f>'App1'!C71</f>
        <v/>
      </c>
      <c r="D71" s="1412" t="str">
        <f xml:space="preserve"> IF($C71 = "", "",'App1'!D71)</f>
        <v/>
      </c>
      <c r="E71" s="1412" t="str">
        <f xml:space="preserve"> IF($C71 = "", "",'App1'!E71)</f>
        <v/>
      </c>
      <c r="F71" s="1411" t="str">
        <f xml:space="preserve"> IF($C71 = "", "",'App1'!F71)</f>
        <v/>
      </c>
      <c r="G71" s="1412" t="str">
        <f xml:space="preserve"> IF($C71 = "", "",'App1'!G71)</f>
        <v/>
      </c>
      <c r="H71" s="1412" t="str">
        <f xml:space="preserve"> IF($C71 = "", "",'App1'!H71)</f>
        <v/>
      </c>
      <c r="I71" s="1412" t="str">
        <f xml:space="preserve"> IF($C71 = "", "",'App1'!R71)</f>
        <v/>
      </c>
      <c r="J71" s="1412" t="str">
        <f xml:space="preserve"> IF($C71 = "", "",'App1'!U71)</f>
        <v/>
      </c>
      <c r="K71" s="1413" t="str">
        <f xml:space="preserve"> IF($C71 = "", "",'App1'!V71)</f>
        <v/>
      </c>
      <c r="L71" s="1413" t="str">
        <f xml:space="preserve"> IF($C71 = "", "",'App1'!W71)</f>
        <v/>
      </c>
      <c r="M71" s="1414" t="str">
        <f xml:space="preserve"> IF($C71 = "", "",'App1'!X71)</f>
        <v/>
      </c>
      <c r="N71" s="1413" t="str">
        <f xml:space="preserve"> IF($C71 = "", "",'App1'!Y71)</f>
        <v/>
      </c>
      <c r="O71" s="1412" t="str">
        <f xml:space="preserve"> IF($C71 = "", "",'App1'!Z71)</f>
        <v/>
      </c>
      <c r="P71" s="1415"/>
      <c r="Q71" s="1278"/>
      <c r="R71" s="1416"/>
      <c r="S71" s="529"/>
      <c r="T71" s="1417"/>
      <c r="U71" s="1418"/>
      <c r="V71" s="1418"/>
      <c r="W71" s="1278"/>
      <c r="X71" s="1630">
        <f t="shared" si="1"/>
        <v>0</v>
      </c>
      <c r="Y71" s="1418"/>
      <c r="Z71" s="1418"/>
      <c r="AA71" s="1417"/>
      <c r="AB71" s="1418"/>
      <c r="AC71" s="1418"/>
      <c r="AD71" s="1278"/>
      <c r="AE71" s="1630">
        <f t="shared" si="2"/>
        <v>0</v>
      </c>
      <c r="AF71" s="1422"/>
      <c r="AG71" s="1420"/>
      <c r="AH71" s="1420"/>
    </row>
    <row r="72" spans="2:34" ht="15.75" customHeight="1">
      <c r="B72" s="1421">
        <v>66</v>
      </c>
      <c r="C72" s="1411" t="str">
        <f>'App1'!C72</f>
        <v/>
      </c>
      <c r="D72" s="1412" t="str">
        <f xml:space="preserve"> IF($C72 = "", "",'App1'!D72)</f>
        <v/>
      </c>
      <c r="E72" s="1412" t="str">
        <f xml:space="preserve"> IF($C72 = "", "",'App1'!E72)</f>
        <v/>
      </c>
      <c r="F72" s="1411" t="str">
        <f xml:space="preserve"> IF($C72 = "", "",'App1'!F72)</f>
        <v/>
      </c>
      <c r="G72" s="1412" t="str">
        <f xml:space="preserve"> IF($C72 = "", "",'App1'!G72)</f>
        <v/>
      </c>
      <c r="H72" s="1412" t="str">
        <f xml:space="preserve"> IF($C72 = "", "",'App1'!H72)</f>
        <v/>
      </c>
      <c r="I72" s="1412" t="str">
        <f xml:space="preserve"> IF($C72 = "", "",'App1'!R72)</f>
        <v/>
      </c>
      <c r="J72" s="1412" t="str">
        <f xml:space="preserve"> IF($C72 = "", "",'App1'!U72)</f>
        <v/>
      </c>
      <c r="K72" s="1413" t="str">
        <f xml:space="preserve"> IF($C72 = "", "",'App1'!V72)</f>
        <v/>
      </c>
      <c r="L72" s="1413" t="str">
        <f xml:space="preserve"> IF($C72 = "", "",'App1'!W72)</f>
        <v/>
      </c>
      <c r="M72" s="1414" t="str">
        <f xml:space="preserve"> IF($C72 = "", "",'App1'!X72)</f>
        <v/>
      </c>
      <c r="N72" s="1413" t="str">
        <f xml:space="preserve"> IF($C72 = "", "",'App1'!Y72)</f>
        <v/>
      </c>
      <c r="O72" s="1412" t="str">
        <f xml:space="preserve"> IF($C72 = "", "",'App1'!Z72)</f>
        <v/>
      </c>
      <c r="P72" s="1415"/>
      <c r="Q72" s="1278"/>
      <c r="R72" s="1416"/>
      <c r="S72" s="529"/>
      <c r="T72" s="1417"/>
      <c r="U72" s="1418"/>
      <c r="V72" s="1418"/>
      <c r="W72" s="1278"/>
      <c r="X72" s="1630">
        <f t="shared" ref="X72:X106" si="3">IFERROR(-($P72*$R72-($Q72*$S72*$R72))/1000000,"Error")</f>
        <v>0</v>
      </c>
      <c r="Y72" s="1418"/>
      <c r="Z72" s="1418"/>
      <c r="AA72" s="1417"/>
      <c r="AB72" s="1418"/>
      <c r="AC72" s="1418"/>
      <c r="AD72" s="1278"/>
      <c r="AE72" s="1630">
        <f t="shared" ref="AE72:AE106" si="4">IFERROR(($P72*$R72*(1-$S72))/1000000,"Error")</f>
        <v>0</v>
      </c>
      <c r="AF72" s="1422"/>
      <c r="AG72" s="1420"/>
      <c r="AH72" s="1420"/>
    </row>
    <row r="73" spans="2:34" ht="15.75" customHeight="1">
      <c r="B73" s="1421">
        <v>67</v>
      </c>
      <c r="C73" s="1411" t="str">
        <f>'App1'!C73</f>
        <v/>
      </c>
      <c r="D73" s="1412" t="str">
        <f xml:space="preserve"> IF($C73 = "", "",'App1'!D73)</f>
        <v/>
      </c>
      <c r="E73" s="1412" t="str">
        <f xml:space="preserve"> IF($C73 = "", "",'App1'!E73)</f>
        <v/>
      </c>
      <c r="F73" s="1411" t="str">
        <f xml:space="preserve"> IF($C73 = "", "",'App1'!F73)</f>
        <v/>
      </c>
      <c r="G73" s="1412" t="str">
        <f xml:space="preserve"> IF($C73 = "", "",'App1'!G73)</f>
        <v/>
      </c>
      <c r="H73" s="1412" t="str">
        <f xml:space="preserve"> IF($C73 = "", "",'App1'!H73)</f>
        <v/>
      </c>
      <c r="I73" s="1412" t="str">
        <f xml:space="preserve"> IF($C73 = "", "",'App1'!R73)</f>
        <v/>
      </c>
      <c r="J73" s="1412" t="str">
        <f xml:space="preserve"> IF($C73 = "", "",'App1'!U73)</f>
        <v/>
      </c>
      <c r="K73" s="1413" t="str">
        <f xml:space="preserve"> IF($C73 = "", "",'App1'!V73)</f>
        <v/>
      </c>
      <c r="L73" s="1413" t="str">
        <f xml:space="preserve"> IF($C73 = "", "",'App1'!W73)</f>
        <v/>
      </c>
      <c r="M73" s="1414" t="str">
        <f xml:space="preserve"> IF($C73 = "", "",'App1'!X73)</f>
        <v/>
      </c>
      <c r="N73" s="1413" t="str">
        <f xml:space="preserve"> IF($C73 = "", "",'App1'!Y73)</f>
        <v/>
      </c>
      <c r="O73" s="1412" t="str">
        <f xml:space="preserve"> IF($C73 = "", "",'App1'!Z73)</f>
        <v/>
      </c>
      <c r="P73" s="1415"/>
      <c r="Q73" s="1278"/>
      <c r="R73" s="1416"/>
      <c r="S73" s="529"/>
      <c r="T73" s="1417"/>
      <c r="U73" s="1418"/>
      <c r="V73" s="1418"/>
      <c r="W73" s="1278"/>
      <c r="X73" s="1630">
        <f t="shared" si="3"/>
        <v>0</v>
      </c>
      <c r="Y73" s="1418"/>
      <c r="Z73" s="1418"/>
      <c r="AA73" s="1417"/>
      <c r="AB73" s="1418"/>
      <c r="AC73" s="1418"/>
      <c r="AD73" s="1278"/>
      <c r="AE73" s="1630">
        <f t="shared" si="4"/>
        <v>0</v>
      </c>
      <c r="AF73" s="1422"/>
      <c r="AG73" s="1420"/>
      <c r="AH73" s="1420"/>
    </row>
    <row r="74" spans="2:34" ht="16.5" customHeight="1">
      <c r="B74" s="1421">
        <v>68</v>
      </c>
      <c r="C74" s="1411" t="str">
        <f>'App1'!C74</f>
        <v/>
      </c>
      <c r="D74" s="1412" t="str">
        <f xml:space="preserve"> IF($C74 = "", "",'App1'!D74)</f>
        <v/>
      </c>
      <c r="E74" s="1412" t="str">
        <f xml:space="preserve"> IF($C74 = "", "",'App1'!E74)</f>
        <v/>
      </c>
      <c r="F74" s="1411" t="str">
        <f xml:space="preserve"> IF($C74 = "", "",'App1'!F74)</f>
        <v/>
      </c>
      <c r="G74" s="1412" t="str">
        <f xml:space="preserve"> IF($C74 = "", "",'App1'!G74)</f>
        <v/>
      </c>
      <c r="H74" s="1412" t="str">
        <f xml:space="preserve"> IF($C74 = "", "",'App1'!H74)</f>
        <v/>
      </c>
      <c r="I74" s="1412" t="str">
        <f xml:space="preserve"> IF($C74 = "", "",'App1'!R74)</f>
        <v/>
      </c>
      <c r="J74" s="1412" t="str">
        <f xml:space="preserve"> IF($C74 = "", "",'App1'!U74)</f>
        <v/>
      </c>
      <c r="K74" s="1413" t="str">
        <f xml:space="preserve"> IF($C74 = "", "",'App1'!V74)</f>
        <v/>
      </c>
      <c r="L74" s="1413" t="str">
        <f xml:space="preserve"> IF($C74 = "", "",'App1'!W74)</f>
        <v/>
      </c>
      <c r="M74" s="1414" t="str">
        <f xml:space="preserve"> IF($C74 = "", "",'App1'!X74)</f>
        <v/>
      </c>
      <c r="N74" s="1413" t="str">
        <f xml:space="preserve"> IF($C74 = "", "",'App1'!Y74)</f>
        <v/>
      </c>
      <c r="O74" s="1412" t="str">
        <f xml:space="preserve"> IF($C74 = "", "",'App1'!Z74)</f>
        <v/>
      </c>
      <c r="P74" s="1415"/>
      <c r="Q74" s="1278"/>
      <c r="R74" s="1416"/>
      <c r="S74" s="529"/>
      <c r="T74" s="1417"/>
      <c r="U74" s="1418"/>
      <c r="V74" s="1418"/>
      <c r="W74" s="1278"/>
      <c r="X74" s="1630">
        <f t="shared" si="3"/>
        <v>0</v>
      </c>
      <c r="Y74" s="1418"/>
      <c r="Z74" s="1418"/>
      <c r="AA74" s="1417"/>
      <c r="AB74" s="1418"/>
      <c r="AC74" s="1418"/>
      <c r="AD74" s="1278"/>
      <c r="AE74" s="1630">
        <f t="shared" si="4"/>
        <v>0</v>
      </c>
      <c r="AF74" s="1422"/>
      <c r="AG74" s="1420"/>
      <c r="AH74" s="1420"/>
    </row>
    <row r="75" spans="2:34" ht="15.75" customHeight="1">
      <c r="B75" s="1421">
        <v>69</v>
      </c>
      <c r="C75" s="1411" t="str">
        <f>'App1'!C75</f>
        <v/>
      </c>
      <c r="D75" s="1412" t="str">
        <f xml:space="preserve"> IF($C75 = "", "",'App1'!D75)</f>
        <v/>
      </c>
      <c r="E75" s="1412" t="str">
        <f xml:space="preserve"> IF($C75 = "", "",'App1'!E75)</f>
        <v/>
      </c>
      <c r="F75" s="1411" t="str">
        <f xml:space="preserve"> IF($C75 = "", "",'App1'!F75)</f>
        <v/>
      </c>
      <c r="G75" s="1412" t="str">
        <f xml:space="preserve"> IF($C75 = "", "",'App1'!G75)</f>
        <v/>
      </c>
      <c r="H75" s="1412" t="str">
        <f xml:space="preserve"> IF($C75 = "", "",'App1'!H75)</f>
        <v/>
      </c>
      <c r="I75" s="1412" t="str">
        <f xml:space="preserve"> IF($C75 = "", "",'App1'!R75)</f>
        <v/>
      </c>
      <c r="J75" s="1412" t="str">
        <f xml:space="preserve"> IF($C75 = "", "",'App1'!U75)</f>
        <v/>
      </c>
      <c r="K75" s="1413" t="str">
        <f xml:space="preserve"> IF($C75 = "", "",'App1'!V75)</f>
        <v/>
      </c>
      <c r="L75" s="1413" t="str">
        <f xml:space="preserve"> IF($C75 = "", "",'App1'!W75)</f>
        <v/>
      </c>
      <c r="M75" s="1414" t="str">
        <f xml:space="preserve"> IF($C75 = "", "",'App1'!X75)</f>
        <v/>
      </c>
      <c r="N75" s="1413" t="str">
        <f xml:space="preserve"> IF($C75 = "", "",'App1'!Y75)</f>
        <v/>
      </c>
      <c r="O75" s="1412" t="str">
        <f xml:space="preserve"> IF($C75 = "", "",'App1'!Z75)</f>
        <v/>
      </c>
      <c r="P75" s="1415"/>
      <c r="Q75" s="1278"/>
      <c r="R75" s="1416"/>
      <c r="S75" s="529"/>
      <c r="T75" s="1417"/>
      <c r="U75" s="1418"/>
      <c r="V75" s="1418"/>
      <c r="W75" s="1278"/>
      <c r="X75" s="1630">
        <f t="shared" si="3"/>
        <v>0</v>
      </c>
      <c r="Y75" s="1418"/>
      <c r="Z75" s="1418"/>
      <c r="AA75" s="1417"/>
      <c r="AB75" s="1418"/>
      <c r="AC75" s="1418"/>
      <c r="AD75" s="1278"/>
      <c r="AE75" s="1630">
        <f t="shared" si="4"/>
        <v>0</v>
      </c>
      <c r="AF75" s="1422"/>
      <c r="AG75" s="1420"/>
      <c r="AH75" s="1420"/>
    </row>
    <row r="76" spans="2:34" ht="15.75" customHeight="1">
      <c r="B76" s="1421">
        <v>70</v>
      </c>
      <c r="C76" s="1411" t="str">
        <f>'App1'!C76</f>
        <v/>
      </c>
      <c r="D76" s="1412" t="str">
        <f xml:space="preserve"> IF($C76 = "", "",'App1'!D76)</f>
        <v/>
      </c>
      <c r="E76" s="1412" t="str">
        <f xml:space="preserve"> IF($C76 = "", "",'App1'!E76)</f>
        <v/>
      </c>
      <c r="F76" s="1411" t="str">
        <f xml:space="preserve"> IF($C76 = "", "",'App1'!F76)</f>
        <v/>
      </c>
      <c r="G76" s="1412" t="str">
        <f xml:space="preserve"> IF($C76 = "", "",'App1'!G76)</f>
        <v/>
      </c>
      <c r="H76" s="1412" t="str">
        <f xml:space="preserve"> IF($C76 = "", "",'App1'!H76)</f>
        <v/>
      </c>
      <c r="I76" s="1412" t="str">
        <f xml:space="preserve"> IF($C76 = "", "",'App1'!R76)</f>
        <v/>
      </c>
      <c r="J76" s="1412" t="str">
        <f xml:space="preserve"> IF($C76 = "", "",'App1'!U76)</f>
        <v/>
      </c>
      <c r="K76" s="1413" t="str">
        <f xml:space="preserve"> IF($C76 = "", "",'App1'!V76)</f>
        <v/>
      </c>
      <c r="L76" s="1413" t="str">
        <f xml:space="preserve"> IF($C76 = "", "",'App1'!W76)</f>
        <v/>
      </c>
      <c r="M76" s="1414" t="str">
        <f xml:space="preserve"> IF($C76 = "", "",'App1'!X76)</f>
        <v/>
      </c>
      <c r="N76" s="1413" t="str">
        <f xml:space="preserve"> IF($C76 = "", "",'App1'!Y76)</f>
        <v/>
      </c>
      <c r="O76" s="1412" t="str">
        <f xml:space="preserve"> IF($C76 = "", "",'App1'!Z76)</f>
        <v/>
      </c>
      <c r="P76" s="1415"/>
      <c r="Q76" s="1278"/>
      <c r="R76" s="1416"/>
      <c r="S76" s="529"/>
      <c r="T76" s="1417"/>
      <c r="U76" s="1418"/>
      <c r="V76" s="1418"/>
      <c r="W76" s="1278"/>
      <c r="X76" s="1630">
        <f t="shared" si="3"/>
        <v>0</v>
      </c>
      <c r="Y76" s="1418"/>
      <c r="Z76" s="1418"/>
      <c r="AA76" s="1417"/>
      <c r="AB76" s="1418"/>
      <c r="AC76" s="1418"/>
      <c r="AD76" s="1278"/>
      <c r="AE76" s="1630">
        <f t="shared" si="4"/>
        <v>0</v>
      </c>
      <c r="AF76" s="1422"/>
      <c r="AG76" s="1420"/>
      <c r="AH76" s="1420"/>
    </row>
    <row r="77" spans="2:34" ht="15.75" customHeight="1">
      <c r="B77" s="1421">
        <v>71</v>
      </c>
      <c r="C77" s="1411" t="str">
        <f>'App1'!C77</f>
        <v/>
      </c>
      <c r="D77" s="1412" t="str">
        <f xml:space="preserve"> IF($C77 = "", "",'App1'!D77)</f>
        <v/>
      </c>
      <c r="E77" s="1412" t="str">
        <f xml:space="preserve"> IF($C77 = "", "",'App1'!E77)</f>
        <v/>
      </c>
      <c r="F77" s="1411" t="str">
        <f xml:space="preserve"> IF($C77 = "", "",'App1'!F77)</f>
        <v/>
      </c>
      <c r="G77" s="1412" t="str">
        <f xml:space="preserve"> IF($C77 = "", "",'App1'!G77)</f>
        <v/>
      </c>
      <c r="H77" s="1412" t="str">
        <f xml:space="preserve"> IF($C77 = "", "",'App1'!H77)</f>
        <v/>
      </c>
      <c r="I77" s="1412" t="str">
        <f xml:space="preserve"> IF($C77 = "", "",'App1'!R77)</f>
        <v/>
      </c>
      <c r="J77" s="1412" t="str">
        <f xml:space="preserve"> IF($C77 = "", "",'App1'!U77)</f>
        <v/>
      </c>
      <c r="K77" s="1413" t="str">
        <f xml:space="preserve"> IF($C77 = "", "",'App1'!V77)</f>
        <v/>
      </c>
      <c r="L77" s="1413" t="str">
        <f xml:space="preserve"> IF($C77 = "", "",'App1'!W77)</f>
        <v/>
      </c>
      <c r="M77" s="1414" t="str">
        <f xml:space="preserve"> IF($C77 = "", "",'App1'!X77)</f>
        <v/>
      </c>
      <c r="N77" s="1413" t="str">
        <f xml:space="preserve"> IF($C77 = "", "",'App1'!Y77)</f>
        <v/>
      </c>
      <c r="O77" s="1412" t="str">
        <f xml:space="preserve"> IF($C77 = "", "",'App1'!Z77)</f>
        <v/>
      </c>
      <c r="P77" s="1415"/>
      <c r="Q77" s="1278"/>
      <c r="R77" s="1416"/>
      <c r="S77" s="529"/>
      <c r="T77" s="1417"/>
      <c r="U77" s="1418"/>
      <c r="V77" s="1418"/>
      <c r="W77" s="1278"/>
      <c r="X77" s="1630">
        <f t="shared" si="3"/>
        <v>0</v>
      </c>
      <c r="Y77" s="1418"/>
      <c r="Z77" s="1418"/>
      <c r="AA77" s="1417"/>
      <c r="AB77" s="1418"/>
      <c r="AC77" s="1418"/>
      <c r="AD77" s="1278"/>
      <c r="AE77" s="1630">
        <f t="shared" si="4"/>
        <v>0</v>
      </c>
      <c r="AF77" s="1422"/>
      <c r="AG77" s="1420"/>
      <c r="AH77" s="1420"/>
    </row>
    <row r="78" spans="2:34" ht="15.75" customHeight="1">
      <c r="B78" s="1421">
        <v>72</v>
      </c>
      <c r="C78" s="1411" t="str">
        <f>'App1'!C78</f>
        <v/>
      </c>
      <c r="D78" s="1412" t="str">
        <f xml:space="preserve"> IF($C78 = "", "",'App1'!D78)</f>
        <v/>
      </c>
      <c r="E78" s="1412" t="str">
        <f xml:space="preserve"> IF($C78 = "", "",'App1'!E78)</f>
        <v/>
      </c>
      <c r="F78" s="1411" t="str">
        <f xml:space="preserve"> IF($C78 = "", "",'App1'!F78)</f>
        <v/>
      </c>
      <c r="G78" s="1412" t="str">
        <f xml:space="preserve"> IF($C78 = "", "",'App1'!G78)</f>
        <v/>
      </c>
      <c r="H78" s="1412" t="str">
        <f xml:space="preserve"> IF($C78 = "", "",'App1'!H78)</f>
        <v/>
      </c>
      <c r="I78" s="1412" t="str">
        <f xml:space="preserve"> IF($C78 = "", "",'App1'!R78)</f>
        <v/>
      </c>
      <c r="J78" s="1412" t="str">
        <f xml:space="preserve"> IF($C78 = "", "",'App1'!U78)</f>
        <v/>
      </c>
      <c r="K78" s="1413" t="str">
        <f xml:space="preserve"> IF($C78 = "", "",'App1'!V78)</f>
        <v/>
      </c>
      <c r="L78" s="1413" t="str">
        <f xml:space="preserve"> IF($C78 = "", "",'App1'!W78)</f>
        <v/>
      </c>
      <c r="M78" s="1414" t="str">
        <f xml:space="preserve"> IF($C78 = "", "",'App1'!X78)</f>
        <v/>
      </c>
      <c r="N78" s="1413" t="str">
        <f xml:space="preserve"> IF($C78 = "", "",'App1'!Y78)</f>
        <v/>
      </c>
      <c r="O78" s="1412" t="str">
        <f xml:space="preserve"> IF($C78 = "", "",'App1'!Z78)</f>
        <v/>
      </c>
      <c r="P78" s="1415"/>
      <c r="Q78" s="1278"/>
      <c r="R78" s="1416"/>
      <c r="S78" s="529"/>
      <c r="T78" s="1417"/>
      <c r="U78" s="1418"/>
      <c r="V78" s="1418"/>
      <c r="W78" s="1278"/>
      <c r="X78" s="1630">
        <f t="shared" si="3"/>
        <v>0</v>
      </c>
      <c r="Y78" s="1418"/>
      <c r="Z78" s="1418"/>
      <c r="AA78" s="1417"/>
      <c r="AB78" s="1418"/>
      <c r="AC78" s="1418"/>
      <c r="AD78" s="1278"/>
      <c r="AE78" s="1630">
        <f t="shared" si="4"/>
        <v>0</v>
      </c>
      <c r="AF78" s="1422"/>
      <c r="AG78" s="1420"/>
      <c r="AH78" s="1420"/>
    </row>
    <row r="79" spans="2:34" ht="15.75" customHeight="1">
      <c r="B79" s="1421">
        <v>73</v>
      </c>
      <c r="C79" s="1411" t="str">
        <f>'App1'!C79</f>
        <v/>
      </c>
      <c r="D79" s="1412" t="str">
        <f xml:space="preserve"> IF($C79 = "", "",'App1'!D79)</f>
        <v/>
      </c>
      <c r="E79" s="1412" t="str">
        <f xml:space="preserve"> IF($C79 = "", "",'App1'!E79)</f>
        <v/>
      </c>
      <c r="F79" s="1411" t="str">
        <f xml:space="preserve"> IF($C79 = "", "",'App1'!F79)</f>
        <v/>
      </c>
      <c r="G79" s="1412" t="str">
        <f xml:space="preserve"> IF($C79 = "", "",'App1'!G79)</f>
        <v/>
      </c>
      <c r="H79" s="1412" t="str">
        <f xml:space="preserve"> IF($C79 = "", "",'App1'!H79)</f>
        <v/>
      </c>
      <c r="I79" s="1412" t="str">
        <f xml:space="preserve"> IF($C79 = "", "",'App1'!R79)</f>
        <v/>
      </c>
      <c r="J79" s="1412" t="str">
        <f xml:space="preserve"> IF($C79 = "", "",'App1'!U79)</f>
        <v/>
      </c>
      <c r="K79" s="1413" t="str">
        <f xml:space="preserve"> IF($C79 = "", "",'App1'!V79)</f>
        <v/>
      </c>
      <c r="L79" s="1413" t="str">
        <f xml:space="preserve"> IF($C79 = "", "",'App1'!W79)</f>
        <v/>
      </c>
      <c r="M79" s="1414" t="str">
        <f xml:space="preserve"> IF($C79 = "", "",'App1'!X79)</f>
        <v/>
      </c>
      <c r="N79" s="1413" t="str">
        <f xml:space="preserve"> IF($C79 = "", "",'App1'!Y79)</f>
        <v/>
      </c>
      <c r="O79" s="1412" t="str">
        <f xml:space="preserve"> IF($C79 = "", "",'App1'!Z79)</f>
        <v/>
      </c>
      <c r="P79" s="1415"/>
      <c r="Q79" s="1278"/>
      <c r="R79" s="1416"/>
      <c r="S79" s="529"/>
      <c r="T79" s="1417"/>
      <c r="U79" s="1418"/>
      <c r="V79" s="1418"/>
      <c r="W79" s="1278"/>
      <c r="X79" s="1630">
        <f t="shared" si="3"/>
        <v>0</v>
      </c>
      <c r="Y79" s="1418"/>
      <c r="Z79" s="1418"/>
      <c r="AA79" s="1417"/>
      <c r="AB79" s="1418"/>
      <c r="AC79" s="1418"/>
      <c r="AD79" s="1278"/>
      <c r="AE79" s="1630">
        <f t="shared" si="4"/>
        <v>0</v>
      </c>
      <c r="AF79" s="1422"/>
      <c r="AG79" s="1420"/>
      <c r="AH79" s="1420"/>
    </row>
    <row r="80" spans="2:34" ht="15.75" customHeight="1">
      <c r="B80" s="1421">
        <v>74</v>
      </c>
      <c r="C80" s="1411" t="str">
        <f>'App1'!C80</f>
        <v/>
      </c>
      <c r="D80" s="1412" t="str">
        <f xml:space="preserve"> IF($C80 = "", "",'App1'!D80)</f>
        <v/>
      </c>
      <c r="E80" s="1412" t="str">
        <f xml:space="preserve"> IF($C80 = "", "",'App1'!E80)</f>
        <v/>
      </c>
      <c r="F80" s="1411" t="str">
        <f xml:space="preserve"> IF($C80 = "", "",'App1'!F80)</f>
        <v/>
      </c>
      <c r="G80" s="1412" t="str">
        <f xml:space="preserve"> IF($C80 = "", "",'App1'!G80)</f>
        <v/>
      </c>
      <c r="H80" s="1412" t="str">
        <f xml:space="preserve"> IF($C80 = "", "",'App1'!H80)</f>
        <v/>
      </c>
      <c r="I80" s="1412" t="str">
        <f xml:space="preserve"> IF($C80 = "", "",'App1'!R80)</f>
        <v/>
      </c>
      <c r="J80" s="1412" t="str">
        <f xml:space="preserve"> IF($C80 = "", "",'App1'!U80)</f>
        <v/>
      </c>
      <c r="K80" s="1413" t="str">
        <f xml:space="preserve"> IF($C80 = "", "",'App1'!V80)</f>
        <v/>
      </c>
      <c r="L80" s="1413" t="str">
        <f xml:space="preserve"> IF($C80 = "", "",'App1'!W80)</f>
        <v/>
      </c>
      <c r="M80" s="1414" t="str">
        <f xml:space="preserve"> IF($C80 = "", "",'App1'!X80)</f>
        <v/>
      </c>
      <c r="N80" s="1413" t="str">
        <f xml:space="preserve"> IF($C80 = "", "",'App1'!Y80)</f>
        <v/>
      </c>
      <c r="O80" s="1412" t="str">
        <f xml:space="preserve"> IF($C80 = "", "",'App1'!Z80)</f>
        <v/>
      </c>
      <c r="P80" s="1415"/>
      <c r="Q80" s="1278"/>
      <c r="R80" s="1416"/>
      <c r="S80" s="529"/>
      <c r="T80" s="1417"/>
      <c r="U80" s="1418"/>
      <c r="V80" s="1418"/>
      <c r="W80" s="1278"/>
      <c r="X80" s="1630">
        <f t="shared" si="3"/>
        <v>0</v>
      </c>
      <c r="Y80" s="1418"/>
      <c r="Z80" s="1418"/>
      <c r="AA80" s="1417"/>
      <c r="AB80" s="1418"/>
      <c r="AC80" s="1418"/>
      <c r="AD80" s="1278"/>
      <c r="AE80" s="1630">
        <f t="shared" si="4"/>
        <v>0</v>
      </c>
      <c r="AF80" s="1422"/>
      <c r="AG80" s="1420"/>
      <c r="AH80" s="1420"/>
    </row>
    <row r="81" spans="2:34" ht="15.75" customHeight="1">
      <c r="B81" s="1421">
        <v>75</v>
      </c>
      <c r="C81" s="1411" t="str">
        <f>'App1'!C81</f>
        <v/>
      </c>
      <c r="D81" s="1412" t="str">
        <f xml:space="preserve"> IF($C81 = "", "",'App1'!D81)</f>
        <v/>
      </c>
      <c r="E81" s="1412" t="str">
        <f xml:space="preserve"> IF($C81 = "", "",'App1'!E81)</f>
        <v/>
      </c>
      <c r="F81" s="1411" t="str">
        <f xml:space="preserve"> IF($C81 = "", "",'App1'!F81)</f>
        <v/>
      </c>
      <c r="G81" s="1412" t="str">
        <f xml:space="preserve"> IF($C81 = "", "",'App1'!G81)</f>
        <v/>
      </c>
      <c r="H81" s="1412" t="str">
        <f xml:space="preserve"> IF($C81 = "", "",'App1'!H81)</f>
        <v/>
      </c>
      <c r="I81" s="1412" t="str">
        <f xml:space="preserve"> IF($C81 = "", "",'App1'!R81)</f>
        <v/>
      </c>
      <c r="J81" s="1412" t="str">
        <f xml:space="preserve"> IF($C81 = "", "",'App1'!U81)</f>
        <v/>
      </c>
      <c r="K81" s="1413" t="str">
        <f xml:space="preserve"> IF($C81 = "", "",'App1'!V81)</f>
        <v/>
      </c>
      <c r="L81" s="1413" t="str">
        <f xml:space="preserve"> IF($C81 = "", "",'App1'!W81)</f>
        <v/>
      </c>
      <c r="M81" s="1414" t="str">
        <f xml:space="preserve"> IF($C81 = "", "",'App1'!X81)</f>
        <v/>
      </c>
      <c r="N81" s="1413" t="str">
        <f xml:space="preserve"> IF($C81 = "", "",'App1'!Y81)</f>
        <v/>
      </c>
      <c r="O81" s="1412" t="str">
        <f xml:space="preserve"> IF($C81 = "", "",'App1'!Z81)</f>
        <v/>
      </c>
      <c r="P81" s="1415"/>
      <c r="Q81" s="1278"/>
      <c r="R81" s="1416"/>
      <c r="S81" s="529"/>
      <c r="T81" s="1417"/>
      <c r="U81" s="1418"/>
      <c r="V81" s="1418"/>
      <c r="W81" s="1278"/>
      <c r="X81" s="1630">
        <f t="shared" si="3"/>
        <v>0</v>
      </c>
      <c r="Y81" s="1418"/>
      <c r="Z81" s="1418"/>
      <c r="AA81" s="1417"/>
      <c r="AB81" s="1418"/>
      <c r="AC81" s="1418"/>
      <c r="AD81" s="1278"/>
      <c r="AE81" s="1630">
        <f t="shared" si="4"/>
        <v>0</v>
      </c>
      <c r="AF81" s="1422"/>
      <c r="AG81" s="1420"/>
      <c r="AH81" s="1420"/>
    </row>
    <row r="82" spans="2:34" ht="15.75" customHeight="1">
      <c r="B82" s="1421">
        <v>76</v>
      </c>
      <c r="C82" s="1411" t="str">
        <f>'App1'!C82</f>
        <v/>
      </c>
      <c r="D82" s="1412" t="str">
        <f xml:space="preserve"> IF($C82 = "", "",'App1'!D82)</f>
        <v/>
      </c>
      <c r="E82" s="1412" t="str">
        <f xml:space="preserve"> IF($C82 = "", "",'App1'!E82)</f>
        <v/>
      </c>
      <c r="F82" s="1411" t="str">
        <f xml:space="preserve"> IF($C82 = "", "",'App1'!F82)</f>
        <v/>
      </c>
      <c r="G82" s="1412" t="str">
        <f xml:space="preserve"> IF($C82 = "", "",'App1'!G82)</f>
        <v/>
      </c>
      <c r="H82" s="1412" t="str">
        <f xml:space="preserve"> IF($C82 = "", "",'App1'!H82)</f>
        <v/>
      </c>
      <c r="I82" s="1412" t="str">
        <f xml:space="preserve"> IF($C82 = "", "",'App1'!R82)</f>
        <v/>
      </c>
      <c r="J82" s="1412" t="str">
        <f xml:space="preserve"> IF($C82 = "", "",'App1'!U82)</f>
        <v/>
      </c>
      <c r="K82" s="1413" t="str">
        <f xml:space="preserve"> IF($C82 = "", "",'App1'!V82)</f>
        <v/>
      </c>
      <c r="L82" s="1413" t="str">
        <f xml:space="preserve"> IF($C82 = "", "",'App1'!W82)</f>
        <v/>
      </c>
      <c r="M82" s="1414" t="str">
        <f xml:space="preserve"> IF($C82 = "", "",'App1'!X82)</f>
        <v/>
      </c>
      <c r="N82" s="1413" t="str">
        <f xml:space="preserve"> IF($C82 = "", "",'App1'!Y82)</f>
        <v/>
      </c>
      <c r="O82" s="1412" t="str">
        <f xml:space="preserve"> IF($C82 = "", "",'App1'!Z82)</f>
        <v/>
      </c>
      <c r="P82" s="1415"/>
      <c r="Q82" s="1278"/>
      <c r="R82" s="1416"/>
      <c r="S82" s="529"/>
      <c r="T82" s="1417"/>
      <c r="U82" s="1418"/>
      <c r="V82" s="1418"/>
      <c r="W82" s="1278"/>
      <c r="X82" s="1630">
        <f t="shared" si="3"/>
        <v>0</v>
      </c>
      <c r="Y82" s="1418"/>
      <c r="Z82" s="1418"/>
      <c r="AA82" s="1417"/>
      <c r="AB82" s="1418"/>
      <c r="AC82" s="1418"/>
      <c r="AD82" s="1278"/>
      <c r="AE82" s="1630">
        <f t="shared" si="4"/>
        <v>0</v>
      </c>
      <c r="AF82" s="1422"/>
      <c r="AG82" s="1420"/>
      <c r="AH82" s="1420"/>
    </row>
    <row r="83" spans="2:34" ht="15.75" customHeight="1">
      <c r="B83" s="1421">
        <v>77</v>
      </c>
      <c r="C83" s="1411" t="str">
        <f>'App1'!C83</f>
        <v/>
      </c>
      <c r="D83" s="1412" t="str">
        <f xml:space="preserve"> IF($C83 = "", "",'App1'!D83)</f>
        <v/>
      </c>
      <c r="E83" s="1412" t="str">
        <f xml:space="preserve"> IF($C83 = "", "",'App1'!E83)</f>
        <v/>
      </c>
      <c r="F83" s="1411" t="str">
        <f xml:space="preserve"> IF($C83 = "", "",'App1'!F83)</f>
        <v/>
      </c>
      <c r="G83" s="1412" t="str">
        <f xml:space="preserve"> IF($C83 = "", "",'App1'!G83)</f>
        <v/>
      </c>
      <c r="H83" s="1412" t="str">
        <f xml:space="preserve"> IF($C83 = "", "",'App1'!H83)</f>
        <v/>
      </c>
      <c r="I83" s="1412" t="str">
        <f xml:space="preserve"> IF($C83 = "", "",'App1'!R83)</f>
        <v/>
      </c>
      <c r="J83" s="1412" t="str">
        <f xml:space="preserve"> IF($C83 = "", "",'App1'!U83)</f>
        <v/>
      </c>
      <c r="K83" s="1413" t="str">
        <f xml:space="preserve"> IF($C83 = "", "",'App1'!V83)</f>
        <v/>
      </c>
      <c r="L83" s="1413" t="str">
        <f xml:space="preserve"> IF($C83 = "", "",'App1'!W83)</f>
        <v/>
      </c>
      <c r="M83" s="1414" t="str">
        <f xml:space="preserve"> IF($C83 = "", "",'App1'!X83)</f>
        <v/>
      </c>
      <c r="N83" s="1413" t="str">
        <f xml:space="preserve"> IF($C83 = "", "",'App1'!Y83)</f>
        <v/>
      </c>
      <c r="O83" s="1412" t="str">
        <f xml:space="preserve"> IF($C83 = "", "",'App1'!Z83)</f>
        <v/>
      </c>
      <c r="P83" s="1415"/>
      <c r="Q83" s="1278"/>
      <c r="R83" s="1416"/>
      <c r="S83" s="529"/>
      <c r="T83" s="1417"/>
      <c r="U83" s="1418"/>
      <c r="V83" s="1418"/>
      <c r="W83" s="1278"/>
      <c r="X83" s="1630">
        <f t="shared" si="3"/>
        <v>0</v>
      </c>
      <c r="Y83" s="1418"/>
      <c r="Z83" s="1418"/>
      <c r="AA83" s="1417"/>
      <c r="AB83" s="1418"/>
      <c r="AC83" s="1418"/>
      <c r="AD83" s="1278"/>
      <c r="AE83" s="1630">
        <f t="shared" si="4"/>
        <v>0</v>
      </c>
      <c r="AF83" s="1422"/>
      <c r="AG83" s="1420"/>
      <c r="AH83" s="1420"/>
    </row>
    <row r="84" spans="2:34" ht="15.75" customHeight="1">
      <c r="B84" s="1421">
        <v>78</v>
      </c>
      <c r="C84" s="1411" t="str">
        <f>'App1'!C84</f>
        <v/>
      </c>
      <c r="D84" s="1412" t="str">
        <f xml:space="preserve"> IF($C84 = "", "",'App1'!D84)</f>
        <v/>
      </c>
      <c r="E84" s="1412" t="str">
        <f xml:space="preserve"> IF($C84 = "", "",'App1'!E84)</f>
        <v/>
      </c>
      <c r="F84" s="1411" t="str">
        <f xml:space="preserve"> IF($C84 = "", "",'App1'!F84)</f>
        <v/>
      </c>
      <c r="G84" s="1412" t="str">
        <f xml:space="preserve"> IF($C84 = "", "",'App1'!G84)</f>
        <v/>
      </c>
      <c r="H84" s="1412" t="str">
        <f xml:space="preserve"> IF($C84 = "", "",'App1'!H84)</f>
        <v/>
      </c>
      <c r="I84" s="1412" t="str">
        <f xml:space="preserve"> IF($C84 = "", "",'App1'!R84)</f>
        <v/>
      </c>
      <c r="J84" s="1412" t="str">
        <f xml:space="preserve"> IF($C84 = "", "",'App1'!U84)</f>
        <v/>
      </c>
      <c r="K84" s="1413" t="str">
        <f xml:space="preserve"> IF($C84 = "", "",'App1'!V84)</f>
        <v/>
      </c>
      <c r="L84" s="1413" t="str">
        <f xml:space="preserve"> IF($C84 = "", "",'App1'!W84)</f>
        <v/>
      </c>
      <c r="M84" s="1414" t="str">
        <f xml:space="preserve"> IF($C84 = "", "",'App1'!X84)</f>
        <v/>
      </c>
      <c r="N84" s="1413" t="str">
        <f xml:space="preserve"> IF($C84 = "", "",'App1'!Y84)</f>
        <v/>
      </c>
      <c r="O84" s="1412" t="str">
        <f xml:space="preserve"> IF($C84 = "", "",'App1'!Z84)</f>
        <v/>
      </c>
      <c r="P84" s="1415"/>
      <c r="Q84" s="1278"/>
      <c r="R84" s="1416"/>
      <c r="S84" s="529"/>
      <c r="T84" s="1417"/>
      <c r="U84" s="1418"/>
      <c r="V84" s="1418"/>
      <c r="W84" s="1278"/>
      <c r="X84" s="1630">
        <f t="shared" si="3"/>
        <v>0</v>
      </c>
      <c r="Y84" s="1418"/>
      <c r="Z84" s="1418"/>
      <c r="AA84" s="1417"/>
      <c r="AB84" s="1418"/>
      <c r="AC84" s="1418"/>
      <c r="AD84" s="1278"/>
      <c r="AE84" s="1630">
        <f t="shared" si="4"/>
        <v>0</v>
      </c>
      <c r="AF84" s="1422"/>
      <c r="AG84" s="1420"/>
      <c r="AH84" s="1420"/>
    </row>
    <row r="85" spans="2:34" ht="15.75" customHeight="1">
      <c r="B85" s="1421">
        <v>79</v>
      </c>
      <c r="C85" s="1411" t="str">
        <f>'App1'!C85</f>
        <v/>
      </c>
      <c r="D85" s="1412" t="str">
        <f xml:space="preserve"> IF($C85 = "", "",'App1'!D85)</f>
        <v/>
      </c>
      <c r="E85" s="1412" t="str">
        <f xml:space="preserve"> IF($C85 = "", "",'App1'!E85)</f>
        <v/>
      </c>
      <c r="F85" s="1411" t="str">
        <f xml:space="preserve"> IF($C85 = "", "",'App1'!F85)</f>
        <v/>
      </c>
      <c r="G85" s="1412" t="str">
        <f xml:space="preserve"> IF($C85 = "", "",'App1'!G85)</f>
        <v/>
      </c>
      <c r="H85" s="1412" t="str">
        <f xml:space="preserve"> IF($C85 = "", "",'App1'!H85)</f>
        <v/>
      </c>
      <c r="I85" s="1412" t="str">
        <f xml:space="preserve"> IF($C85 = "", "",'App1'!R85)</f>
        <v/>
      </c>
      <c r="J85" s="1412" t="str">
        <f xml:space="preserve"> IF($C85 = "", "",'App1'!U85)</f>
        <v/>
      </c>
      <c r="K85" s="1413" t="str">
        <f xml:space="preserve"> IF($C85 = "", "",'App1'!V85)</f>
        <v/>
      </c>
      <c r="L85" s="1413" t="str">
        <f xml:space="preserve"> IF($C85 = "", "",'App1'!W85)</f>
        <v/>
      </c>
      <c r="M85" s="1414" t="str">
        <f xml:space="preserve"> IF($C85 = "", "",'App1'!X85)</f>
        <v/>
      </c>
      <c r="N85" s="1413" t="str">
        <f xml:space="preserve"> IF($C85 = "", "",'App1'!Y85)</f>
        <v/>
      </c>
      <c r="O85" s="1412" t="str">
        <f xml:space="preserve"> IF($C85 = "", "",'App1'!Z85)</f>
        <v/>
      </c>
      <c r="P85" s="1415"/>
      <c r="Q85" s="1278"/>
      <c r="R85" s="1416"/>
      <c r="S85" s="529"/>
      <c r="T85" s="1417"/>
      <c r="U85" s="1418"/>
      <c r="V85" s="1418"/>
      <c r="W85" s="1278"/>
      <c r="X85" s="1630">
        <f t="shared" si="3"/>
        <v>0</v>
      </c>
      <c r="Y85" s="1418"/>
      <c r="Z85" s="1418"/>
      <c r="AA85" s="1417"/>
      <c r="AB85" s="1418"/>
      <c r="AC85" s="1418"/>
      <c r="AD85" s="1278"/>
      <c r="AE85" s="1630">
        <f t="shared" si="4"/>
        <v>0</v>
      </c>
      <c r="AF85" s="1422"/>
      <c r="AG85" s="1420"/>
      <c r="AH85" s="1420"/>
    </row>
    <row r="86" spans="2:34" ht="15.75" customHeight="1">
      <c r="B86" s="1421">
        <v>80</v>
      </c>
      <c r="C86" s="1411" t="str">
        <f>'App1'!C86</f>
        <v/>
      </c>
      <c r="D86" s="1412" t="str">
        <f xml:space="preserve"> IF($C86 = "", "",'App1'!D86)</f>
        <v/>
      </c>
      <c r="E86" s="1412" t="str">
        <f xml:space="preserve"> IF($C86 = "", "",'App1'!E86)</f>
        <v/>
      </c>
      <c r="F86" s="1411" t="str">
        <f xml:space="preserve"> IF($C86 = "", "",'App1'!F86)</f>
        <v/>
      </c>
      <c r="G86" s="1412" t="str">
        <f xml:space="preserve"> IF($C86 = "", "",'App1'!G86)</f>
        <v/>
      </c>
      <c r="H86" s="1412" t="str">
        <f xml:space="preserve"> IF($C86 = "", "",'App1'!H86)</f>
        <v/>
      </c>
      <c r="I86" s="1412" t="str">
        <f xml:space="preserve"> IF($C86 = "", "",'App1'!R86)</f>
        <v/>
      </c>
      <c r="J86" s="1412" t="str">
        <f xml:space="preserve"> IF($C86 = "", "",'App1'!U86)</f>
        <v/>
      </c>
      <c r="K86" s="1413" t="str">
        <f xml:space="preserve"> IF($C86 = "", "",'App1'!V86)</f>
        <v/>
      </c>
      <c r="L86" s="1413" t="str">
        <f xml:space="preserve"> IF($C86 = "", "",'App1'!W86)</f>
        <v/>
      </c>
      <c r="M86" s="1414" t="str">
        <f xml:space="preserve"> IF($C86 = "", "",'App1'!X86)</f>
        <v/>
      </c>
      <c r="N86" s="1413" t="str">
        <f xml:space="preserve"> IF($C86 = "", "",'App1'!Y86)</f>
        <v/>
      </c>
      <c r="O86" s="1412" t="str">
        <f xml:space="preserve"> IF($C86 = "", "",'App1'!Z86)</f>
        <v/>
      </c>
      <c r="P86" s="1415"/>
      <c r="Q86" s="1278"/>
      <c r="R86" s="1416"/>
      <c r="S86" s="529"/>
      <c r="T86" s="1417"/>
      <c r="U86" s="1418"/>
      <c r="V86" s="1418"/>
      <c r="W86" s="1278"/>
      <c r="X86" s="1630">
        <f t="shared" si="3"/>
        <v>0</v>
      </c>
      <c r="Y86" s="1418"/>
      <c r="Z86" s="1418"/>
      <c r="AA86" s="1417"/>
      <c r="AB86" s="1418"/>
      <c r="AC86" s="1418"/>
      <c r="AD86" s="1278"/>
      <c r="AE86" s="1630">
        <f t="shared" si="4"/>
        <v>0</v>
      </c>
      <c r="AF86" s="1422"/>
      <c r="AG86" s="1420"/>
      <c r="AH86" s="1420"/>
    </row>
    <row r="87" spans="2:34" ht="15.75" customHeight="1">
      <c r="B87" s="1421">
        <v>81</v>
      </c>
      <c r="C87" s="1411" t="str">
        <f>'App1'!C87</f>
        <v/>
      </c>
      <c r="D87" s="1412" t="str">
        <f xml:space="preserve"> IF($C87 = "", "",'App1'!D87)</f>
        <v/>
      </c>
      <c r="E87" s="1412" t="str">
        <f xml:space="preserve"> IF($C87 = "", "",'App1'!E87)</f>
        <v/>
      </c>
      <c r="F87" s="1411" t="str">
        <f xml:space="preserve"> IF($C87 = "", "",'App1'!F87)</f>
        <v/>
      </c>
      <c r="G87" s="1412" t="str">
        <f xml:space="preserve"> IF($C87 = "", "",'App1'!G87)</f>
        <v/>
      </c>
      <c r="H87" s="1412" t="str">
        <f xml:space="preserve"> IF($C87 = "", "",'App1'!H87)</f>
        <v/>
      </c>
      <c r="I87" s="1412" t="str">
        <f xml:space="preserve"> IF($C87 = "", "",'App1'!R87)</f>
        <v/>
      </c>
      <c r="J87" s="1412" t="str">
        <f xml:space="preserve"> IF($C87 = "", "",'App1'!U87)</f>
        <v/>
      </c>
      <c r="K87" s="1413" t="str">
        <f xml:space="preserve"> IF($C87 = "", "",'App1'!V87)</f>
        <v/>
      </c>
      <c r="L87" s="1413" t="str">
        <f xml:space="preserve"> IF($C87 = "", "",'App1'!W87)</f>
        <v/>
      </c>
      <c r="M87" s="1414" t="str">
        <f xml:space="preserve"> IF($C87 = "", "",'App1'!X87)</f>
        <v/>
      </c>
      <c r="N87" s="1413" t="str">
        <f xml:space="preserve"> IF($C87 = "", "",'App1'!Y87)</f>
        <v/>
      </c>
      <c r="O87" s="1412" t="str">
        <f xml:space="preserve"> IF($C87 = "", "",'App1'!Z87)</f>
        <v/>
      </c>
      <c r="P87" s="1415"/>
      <c r="Q87" s="1278"/>
      <c r="R87" s="1416"/>
      <c r="S87" s="529"/>
      <c r="T87" s="1417"/>
      <c r="U87" s="1418"/>
      <c r="V87" s="1418"/>
      <c r="W87" s="1278"/>
      <c r="X87" s="1630">
        <f t="shared" si="3"/>
        <v>0</v>
      </c>
      <c r="Y87" s="1418"/>
      <c r="Z87" s="1418"/>
      <c r="AA87" s="1417"/>
      <c r="AB87" s="1418"/>
      <c r="AC87" s="1418"/>
      <c r="AD87" s="1278"/>
      <c r="AE87" s="1630">
        <f t="shared" si="4"/>
        <v>0</v>
      </c>
      <c r="AF87" s="1422"/>
      <c r="AG87" s="1420"/>
      <c r="AH87" s="1420"/>
    </row>
    <row r="88" spans="2:34" ht="15.75" customHeight="1">
      <c r="B88" s="1421">
        <v>82</v>
      </c>
      <c r="C88" s="1411" t="str">
        <f>'App1'!C88</f>
        <v/>
      </c>
      <c r="D88" s="1412" t="str">
        <f xml:space="preserve"> IF($C88 = "", "",'App1'!D88)</f>
        <v/>
      </c>
      <c r="E88" s="1412" t="str">
        <f xml:space="preserve"> IF($C88 = "", "",'App1'!E88)</f>
        <v/>
      </c>
      <c r="F88" s="1411" t="str">
        <f xml:space="preserve"> IF($C88 = "", "",'App1'!F88)</f>
        <v/>
      </c>
      <c r="G88" s="1412" t="str">
        <f xml:space="preserve"> IF($C88 = "", "",'App1'!G88)</f>
        <v/>
      </c>
      <c r="H88" s="1412" t="str">
        <f xml:space="preserve"> IF($C88 = "", "",'App1'!H88)</f>
        <v/>
      </c>
      <c r="I88" s="1412" t="str">
        <f xml:space="preserve"> IF($C88 = "", "",'App1'!R88)</f>
        <v/>
      </c>
      <c r="J88" s="1412" t="str">
        <f xml:space="preserve"> IF($C88 = "", "",'App1'!U88)</f>
        <v/>
      </c>
      <c r="K88" s="1413" t="str">
        <f xml:space="preserve"> IF($C88 = "", "",'App1'!V88)</f>
        <v/>
      </c>
      <c r="L88" s="1413" t="str">
        <f xml:space="preserve"> IF($C88 = "", "",'App1'!W88)</f>
        <v/>
      </c>
      <c r="M88" s="1414" t="str">
        <f xml:space="preserve"> IF($C88 = "", "",'App1'!X88)</f>
        <v/>
      </c>
      <c r="N88" s="1413" t="str">
        <f xml:space="preserve"> IF($C88 = "", "",'App1'!Y88)</f>
        <v/>
      </c>
      <c r="O88" s="1412" t="str">
        <f xml:space="preserve"> IF($C88 = "", "",'App1'!Z88)</f>
        <v/>
      </c>
      <c r="P88" s="1415"/>
      <c r="Q88" s="1278"/>
      <c r="R88" s="1416"/>
      <c r="S88" s="529"/>
      <c r="T88" s="1417"/>
      <c r="U88" s="1418"/>
      <c r="V88" s="1418"/>
      <c r="W88" s="1278"/>
      <c r="X88" s="1630">
        <f t="shared" si="3"/>
        <v>0</v>
      </c>
      <c r="Y88" s="1418"/>
      <c r="Z88" s="1418"/>
      <c r="AA88" s="1417"/>
      <c r="AB88" s="1418"/>
      <c r="AC88" s="1418"/>
      <c r="AD88" s="1278"/>
      <c r="AE88" s="1630">
        <f t="shared" si="4"/>
        <v>0</v>
      </c>
      <c r="AF88" s="1422"/>
      <c r="AG88" s="1420"/>
      <c r="AH88" s="1420"/>
    </row>
    <row r="89" spans="2:34" ht="15.75" customHeight="1">
      <c r="B89" s="1421">
        <v>83</v>
      </c>
      <c r="C89" s="1411" t="str">
        <f>'App1'!C89</f>
        <v/>
      </c>
      <c r="D89" s="1412" t="str">
        <f xml:space="preserve"> IF($C89 = "", "",'App1'!D89)</f>
        <v/>
      </c>
      <c r="E89" s="1412" t="str">
        <f xml:space="preserve"> IF($C89 = "", "",'App1'!E89)</f>
        <v/>
      </c>
      <c r="F89" s="1411" t="str">
        <f xml:space="preserve"> IF($C89 = "", "",'App1'!F89)</f>
        <v/>
      </c>
      <c r="G89" s="1412" t="str">
        <f xml:space="preserve"> IF($C89 = "", "",'App1'!G89)</f>
        <v/>
      </c>
      <c r="H89" s="1412" t="str">
        <f xml:space="preserve"> IF($C89 = "", "",'App1'!H89)</f>
        <v/>
      </c>
      <c r="I89" s="1412" t="str">
        <f xml:space="preserve"> IF($C89 = "", "",'App1'!R89)</f>
        <v/>
      </c>
      <c r="J89" s="1412" t="str">
        <f xml:space="preserve"> IF($C89 = "", "",'App1'!U89)</f>
        <v/>
      </c>
      <c r="K89" s="1413" t="str">
        <f xml:space="preserve"> IF($C89 = "", "",'App1'!V89)</f>
        <v/>
      </c>
      <c r="L89" s="1413" t="str">
        <f xml:space="preserve"> IF($C89 = "", "",'App1'!W89)</f>
        <v/>
      </c>
      <c r="M89" s="1414" t="str">
        <f xml:space="preserve"> IF($C89 = "", "",'App1'!X89)</f>
        <v/>
      </c>
      <c r="N89" s="1413" t="str">
        <f xml:space="preserve"> IF($C89 = "", "",'App1'!Y89)</f>
        <v/>
      </c>
      <c r="O89" s="1412" t="str">
        <f xml:space="preserve"> IF($C89 = "", "",'App1'!Z89)</f>
        <v/>
      </c>
      <c r="P89" s="1415"/>
      <c r="Q89" s="1278"/>
      <c r="R89" s="1416"/>
      <c r="S89" s="529"/>
      <c r="T89" s="1417"/>
      <c r="U89" s="1418"/>
      <c r="V89" s="1418"/>
      <c r="W89" s="1278"/>
      <c r="X89" s="1630">
        <f t="shared" si="3"/>
        <v>0</v>
      </c>
      <c r="Y89" s="1418"/>
      <c r="Z89" s="1418"/>
      <c r="AA89" s="1417"/>
      <c r="AB89" s="1418"/>
      <c r="AC89" s="1418"/>
      <c r="AD89" s="1278"/>
      <c r="AE89" s="1630">
        <f t="shared" si="4"/>
        <v>0</v>
      </c>
      <c r="AF89" s="1422"/>
      <c r="AG89" s="1420"/>
      <c r="AH89" s="1420"/>
    </row>
    <row r="90" spans="2:34" ht="15.6" customHeight="1">
      <c r="B90" s="1421">
        <v>84</v>
      </c>
      <c r="C90" s="1411" t="str">
        <f>'App1'!C90</f>
        <v/>
      </c>
      <c r="D90" s="1412" t="str">
        <f xml:space="preserve"> IF($C90 = "", "",'App1'!D90)</f>
        <v/>
      </c>
      <c r="E90" s="1412" t="str">
        <f xml:space="preserve"> IF($C90 = "", "",'App1'!E90)</f>
        <v/>
      </c>
      <c r="F90" s="1411" t="str">
        <f xml:space="preserve"> IF($C90 = "", "",'App1'!F90)</f>
        <v/>
      </c>
      <c r="G90" s="1412" t="str">
        <f xml:space="preserve"> IF($C90 = "", "",'App1'!G90)</f>
        <v/>
      </c>
      <c r="H90" s="1412" t="str">
        <f xml:space="preserve"> IF($C90 = "", "",'App1'!H90)</f>
        <v/>
      </c>
      <c r="I90" s="1412" t="str">
        <f xml:space="preserve"> IF($C90 = "", "",'App1'!R90)</f>
        <v/>
      </c>
      <c r="J90" s="1412" t="str">
        <f xml:space="preserve"> IF($C90 = "", "",'App1'!U90)</f>
        <v/>
      </c>
      <c r="K90" s="1413" t="str">
        <f xml:space="preserve"> IF($C90 = "", "",'App1'!V90)</f>
        <v/>
      </c>
      <c r="L90" s="1413" t="str">
        <f xml:space="preserve"> IF($C90 = "", "",'App1'!W90)</f>
        <v/>
      </c>
      <c r="M90" s="1414" t="str">
        <f xml:space="preserve"> IF($C90 = "", "",'App1'!X90)</f>
        <v/>
      </c>
      <c r="N90" s="1413" t="str">
        <f xml:space="preserve"> IF($C90 = "", "",'App1'!Y90)</f>
        <v/>
      </c>
      <c r="O90" s="1412" t="str">
        <f xml:space="preserve"> IF($C90 = "", "",'App1'!Z90)</f>
        <v/>
      </c>
      <c r="P90" s="1415"/>
      <c r="Q90" s="1278"/>
      <c r="R90" s="1416"/>
      <c r="S90" s="529"/>
      <c r="T90" s="1417"/>
      <c r="U90" s="1418"/>
      <c r="V90" s="1418"/>
      <c r="W90" s="1278"/>
      <c r="X90" s="1630">
        <f t="shared" si="3"/>
        <v>0</v>
      </c>
      <c r="Y90" s="1418"/>
      <c r="Z90" s="1418"/>
      <c r="AA90" s="1417"/>
      <c r="AB90" s="1418"/>
      <c r="AC90" s="1418"/>
      <c r="AD90" s="1278"/>
      <c r="AE90" s="1630">
        <f t="shared" si="4"/>
        <v>0</v>
      </c>
      <c r="AF90" s="1422"/>
      <c r="AG90" s="1420"/>
      <c r="AH90" s="1420"/>
    </row>
    <row r="91" spans="2:34" ht="15.75" customHeight="1">
      <c r="B91" s="1421">
        <v>85</v>
      </c>
      <c r="C91" s="1411" t="str">
        <f>'App1'!C91</f>
        <v/>
      </c>
      <c r="D91" s="1412" t="str">
        <f xml:space="preserve"> IF($C91 = "", "",'App1'!D91)</f>
        <v/>
      </c>
      <c r="E91" s="1412" t="str">
        <f xml:space="preserve"> IF($C91 = "", "",'App1'!E91)</f>
        <v/>
      </c>
      <c r="F91" s="1411" t="str">
        <f xml:space="preserve"> IF($C91 = "", "",'App1'!F91)</f>
        <v/>
      </c>
      <c r="G91" s="1412" t="str">
        <f xml:space="preserve"> IF($C91 = "", "",'App1'!G91)</f>
        <v/>
      </c>
      <c r="H91" s="1412" t="str">
        <f xml:space="preserve"> IF($C91 = "", "",'App1'!H91)</f>
        <v/>
      </c>
      <c r="I91" s="1412" t="str">
        <f xml:space="preserve"> IF($C91 = "", "",'App1'!R91)</f>
        <v/>
      </c>
      <c r="J91" s="1412" t="str">
        <f xml:space="preserve"> IF($C91 = "", "",'App1'!U91)</f>
        <v/>
      </c>
      <c r="K91" s="1413" t="str">
        <f xml:space="preserve"> IF($C91 = "", "",'App1'!V91)</f>
        <v/>
      </c>
      <c r="L91" s="1413" t="str">
        <f xml:space="preserve"> IF($C91 = "", "",'App1'!W91)</f>
        <v/>
      </c>
      <c r="M91" s="1414" t="str">
        <f xml:space="preserve"> IF($C91 = "", "",'App1'!X91)</f>
        <v/>
      </c>
      <c r="N91" s="1413" t="str">
        <f xml:space="preserve"> IF($C91 = "", "",'App1'!Y91)</f>
        <v/>
      </c>
      <c r="O91" s="1412" t="str">
        <f xml:space="preserve"> IF($C91 = "", "",'App1'!Z91)</f>
        <v/>
      </c>
      <c r="P91" s="1415"/>
      <c r="Q91" s="1278"/>
      <c r="R91" s="1416"/>
      <c r="S91" s="529"/>
      <c r="T91" s="1417"/>
      <c r="U91" s="1418"/>
      <c r="V91" s="1418"/>
      <c r="W91" s="1278"/>
      <c r="X91" s="1630">
        <f t="shared" si="3"/>
        <v>0</v>
      </c>
      <c r="Y91" s="1418"/>
      <c r="Z91" s="1418"/>
      <c r="AA91" s="1417"/>
      <c r="AB91" s="1418"/>
      <c r="AC91" s="1418"/>
      <c r="AD91" s="1278"/>
      <c r="AE91" s="1630">
        <f t="shared" si="4"/>
        <v>0</v>
      </c>
      <c r="AF91" s="1422"/>
      <c r="AG91" s="1420"/>
      <c r="AH91" s="1420"/>
    </row>
    <row r="92" spans="2:34" ht="15.75" customHeight="1">
      <c r="B92" s="1421">
        <v>86</v>
      </c>
      <c r="C92" s="1411" t="str">
        <f>'App1'!C92</f>
        <v/>
      </c>
      <c r="D92" s="1412" t="str">
        <f xml:space="preserve"> IF($C92 = "", "",'App1'!D92)</f>
        <v/>
      </c>
      <c r="E92" s="1412" t="str">
        <f xml:space="preserve"> IF($C92 = "", "",'App1'!E92)</f>
        <v/>
      </c>
      <c r="F92" s="1411" t="str">
        <f xml:space="preserve"> IF($C92 = "", "",'App1'!F92)</f>
        <v/>
      </c>
      <c r="G92" s="1412" t="str">
        <f xml:space="preserve"> IF($C92 = "", "",'App1'!G92)</f>
        <v/>
      </c>
      <c r="H92" s="1412" t="str">
        <f xml:space="preserve"> IF($C92 = "", "",'App1'!H92)</f>
        <v/>
      </c>
      <c r="I92" s="1412" t="str">
        <f xml:space="preserve"> IF($C92 = "", "",'App1'!R92)</f>
        <v/>
      </c>
      <c r="J92" s="1412" t="str">
        <f xml:space="preserve"> IF($C92 = "", "",'App1'!U92)</f>
        <v/>
      </c>
      <c r="K92" s="1413" t="str">
        <f xml:space="preserve"> IF($C92 = "", "",'App1'!V92)</f>
        <v/>
      </c>
      <c r="L92" s="1413" t="str">
        <f xml:space="preserve"> IF($C92 = "", "",'App1'!W92)</f>
        <v/>
      </c>
      <c r="M92" s="1414" t="str">
        <f xml:space="preserve"> IF($C92 = "", "",'App1'!X92)</f>
        <v/>
      </c>
      <c r="N92" s="1413" t="str">
        <f xml:space="preserve"> IF($C92 = "", "",'App1'!Y92)</f>
        <v/>
      </c>
      <c r="O92" s="1412" t="str">
        <f xml:space="preserve"> IF($C92 = "", "",'App1'!Z92)</f>
        <v/>
      </c>
      <c r="P92" s="1415"/>
      <c r="Q92" s="1278"/>
      <c r="R92" s="1416"/>
      <c r="S92" s="529"/>
      <c r="T92" s="1417"/>
      <c r="U92" s="1418"/>
      <c r="V92" s="1418"/>
      <c r="W92" s="1278"/>
      <c r="X92" s="1630">
        <f t="shared" si="3"/>
        <v>0</v>
      </c>
      <c r="Y92" s="1418"/>
      <c r="Z92" s="1418"/>
      <c r="AA92" s="1417"/>
      <c r="AB92" s="1418"/>
      <c r="AC92" s="1418"/>
      <c r="AD92" s="1278"/>
      <c r="AE92" s="1630">
        <f t="shared" si="4"/>
        <v>0</v>
      </c>
      <c r="AF92" s="1422"/>
      <c r="AG92" s="1420"/>
      <c r="AH92" s="1420"/>
    </row>
    <row r="93" spans="2:34" ht="15.75" customHeight="1">
      <c r="B93" s="1421">
        <v>87</v>
      </c>
      <c r="C93" s="1411" t="str">
        <f>'App1'!C93</f>
        <v/>
      </c>
      <c r="D93" s="1412" t="str">
        <f xml:space="preserve"> IF($C93 = "", "",'App1'!D93)</f>
        <v/>
      </c>
      <c r="E93" s="1412" t="str">
        <f xml:space="preserve"> IF($C93 = "", "",'App1'!E93)</f>
        <v/>
      </c>
      <c r="F93" s="1411" t="str">
        <f xml:space="preserve"> IF($C93 = "", "",'App1'!F93)</f>
        <v/>
      </c>
      <c r="G93" s="1412" t="str">
        <f xml:space="preserve"> IF($C93 = "", "",'App1'!G93)</f>
        <v/>
      </c>
      <c r="H93" s="1412" t="str">
        <f xml:space="preserve"> IF($C93 = "", "",'App1'!H93)</f>
        <v/>
      </c>
      <c r="I93" s="1412" t="str">
        <f xml:space="preserve"> IF($C93 = "", "",'App1'!R93)</f>
        <v/>
      </c>
      <c r="J93" s="1412" t="str">
        <f xml:space="preserve"> IF($C93 = "", "",'App1'!U93)</f>
        <v/>
      </c>
      <c r="K93" s="1413" t="str">
        <f xml:space="preserve"> IF($C93 = "", "",'App1'!V93)</f>
        <v/>
      </c>
      <c r="L93" s="1413" t="str">
        <f xml:space="preserve"> IF($C93 = "", "",'App1'!W93)</f>
        <v/>
      </c>
      <c r="M93" s="1414" t="str">
        <f xml:space="preserve"> IF($C93 = "", "",'App1'!X93)</f>
        <v/>
      </c>
      <c r="N93" s="1413" t="str">
        <f xml:space="preserve"> IF($C93 = "", "",'App1'!Y93)</f>
        <v/>
      </c>
      <c r="O93" s="1412" t="str">
        <f xml:space="preserve"> IF($C93 = "", "",'App1'!Z93)</f>
        <v/>
      </c>
      <c r="P93" s="1415"/>
      <c r="Q93" s="1278"/>
      <c r="R93" s="1416"/>
      <c r="S93" s="529"/>
      <c r="T93" s="1417"/>
      <c r="U93" s="1418"/>
      <c r="V93" s="1418"/>
      <c r="W93" s="1278"/>
      <c r="X93" s="1630">
        <f t="shared" si="3"/>
        <v>0</v>
      </c>
      <c r="Y93" s="1418"/>
      <c r="Z93" s="1418"/>
      <c r="AA93" s="1417"/>
      <c r="AB93" s="1418"/>
      <c r="AC93" s="1418"/>
      <c r="AD93" s="1278"/>
      <c r="AE93" s="1630">
        <f t="shared" si="4"/>
        <v>0</v>
      </c>
      <c r="AF93" s="1422"/>
      <c r="AG93" s="1420"/>
      <c r="AH93" s="1420"/>
    </row>
    <row r="94" spans="2:34" ht="15.75" customHeight="1">
      <c r="B94" s="1421">
        <v>88</v>
      </c>
      <c r="C94" s="1411" t="str">
        <f>'App1'!C94</f>
        <v/>
      </c>
      <c r="D94" s="1412" t="str">
        <f xml:space="preserve"> IF($C94 = "", "",'App1'!D94)</f>
        <v/>
      </c>
      <c r="E94" s="1412" t="str">
        <f xml:space="preserve"> IF($C94 = "", "",'App1'!E94)</f>
        <v/>
      </c>
      <c r="F94" s="1411" t="str">
        <f xml:space="preserve"> IF($C94 = "", "",'App1'!F94)</f>
        <v/>
      </c>
      <c r="G94" s="1412" t="str">
        <f xml:space="preserve"> IF($C94 = "", "",'App1'!G94)</f>
        <v/>
      </c>
      <c r="H94" s="1412" t="str">
        <f xml:space="preserve"> IF($C94 = "", "",'App1'!H94)</f>
        <v/>
      </c>
      <c r="I94" s="1412" t="str">
        <f xml:space="preserve"> IF($C94 = "", "",'App1'!R94)</f>
        <v/>
      </c>
      <c r="J94" s="1412" t="str">
        <f xml:space="preserve"> IF($C94 = "", "",'App1'!U94)</f>
        <v/>
      </c>
      <c r="K94" s="1413" t="str">
        <f xml:space="preserve"> IF($C94 = "", "",'App1'!V94)</f>
        <v/>
      </c>
      <c r="L94" s="1413" t="str">
        <f xml:space="preserve"> IF($C94 = "", "",'App1'!W94)</f>
        <v/>
      </c>
      <c r="M94" s="1414" t="str">
        <f xml:space="preserve"> IF($C94 = "", "",'App1'!X94)</f>
        <v/>
      </c>
      <c r="N94" s="1413" t="str">
        <f xml:space="preserve"> IF($C94 = "", "",'App1'!Y94)</f>
        <v/>
      </c>
      <c r="O94" s="1412" t="str">
        <f xml:space="preserve"> IF($C94 = "", "",'App1'!Z94)</f>
        <v/>
      </c>
      <c r="P94" s="1415"/>
      <c r="Q94" s="1278"/>
      <c r="R94" s="1416"/>
      <c r="S94" s="529"/>
      <c r="T94" s="1417"/>
      <c r="U94" s="1418"/>
      <c r="V94" s="1418"/>
      <c r="W94" s="1278"/>
      <c r="X94" s="1630">
        <f t="shared" si="3"/>
        <v>0</v>
      </c>
      <c r="Y94" s="1418"/>
      <c r="Z94" s="1418"/>
      <c r="AA94" s="1417"/>
      <c r="AB94" s="1418"/>
      <c r="AC94" s="1418"/>
      <c r="AD94" s="1278"/>
      <c r="AE94" s="1630">
        <f t="shared" si="4"/>
        <v>0</v>
      </c>
      <c r="AF94" s="1422"/>
      <c r="AG94" s="1420"/>
      <c r="AH94" s="1420"/>
    </row>
    <row r="95" spans="2:34" ht="15.75" customHeight="1">
      <c r="B95" s="1421">
        <v>89</v>
      </c>
      <c r="C95" s="1411" t="str">
        <f>'App1'!C95</f>
        <v/>
      </c>
      <c r="D95" s="1412" t="str">
        <f xml:space="preserve"> IF($C95 = "", "",'App1'!D95)</f>
        <v/>
      </c>
      <c r="E95" s="1412" t="str">
        <f xml:space="preserve"> IF($C95 = "", "",'App1'!E95)</f>
        <v/>
      </c>
      <c r="F95" s="1411" t="str">
        <f xml:space="preserve"> IF($C95 = "", "",'App1'!F95)</f>
        <v/>
      </c>
      <c r="G95" s="1412" t="str">
        <f xml:space="preserve"> IF($C95 = "", "",'App1'!G95)</f>
        <v/>
      </c>
      <c r="H95" s="1412" t="str">
        <f xml:space="preserve"> IF($C95 = "", "",'App1'!H95)</f>
        <v/>
      </c>
      <c r="I95" s="1412" t="str">
        <f xml:space="preserve"> IF($C95 = "", "",'App1'!R95)</f>
        <v/>
      </c>
      <c r="J95" s="1412" t="str">
        <f xml:space="preserve"> IF($C95 = "", "",'App1'!U95)</f>
        <v/>
      </c>
      <c r="K95" s="1413" t="str">
        <f xml:space="preserve"> IF($C95 = "", "",'App1'!V95)</f>
        <v/>
      </c>
      <c r="L95" s="1413" t="str">
        <f xml:space="preserve"> IF($C95 = "", "",'App1'!W95)</f>
        <v/>
      </c>
      <c r="M95" s="1414" t="str">
        <f xml:space="preserve"> IF($C95 = "", "",'App1'!X95)</f>
        <v/>
      </c>
      <c r="N95" s="1413" t="str">
        <f xml:space="preserve"> IF($C95 = "", "",'App1'!Y95)</f>
        <v/>
      </c>
      <c r="O95" s="1412" t="str">
        <f xml:space="preserve"> IF($C95 = "", "",'App1'!Z95)</f>
        <v/>
      </c>
      <c r="P95" s="1415"/>
      <c r="Q95" s="1278"/>
      <c r="R95" s="1416"/>
      <c r="S95" s="529"/>
      <c r="T95" s="1417"/>
      <c r="U95" s="1418"/>
      <c r="V95" s="1418"/>
      <c r="W95" s="1278"/>
      <c r="X95" s="1630">
        <f t="shared" si="3"/>
        <v>0</v>
      </c>
      <c r="Y95" s="1418"/>
      <c r="Z95" s="1418"/>
      <c r="AA95" s="1417"/>
      <c r="AB95" s="1418"/>
      <c r="AC95" s="1418"/>
      <c r="AD95" s="1278"/>
      <c r="AE95" s="1630">
        <f t="shared" si="4"/>
        <v>0</v>
      </c>
      <c r="AF95" s="1422"/>
      <c r="AG95" s="1420"/>
      <c r="AH95" s="1420"/>
    </row>
    <row r="96" spans="2:34" ht="15.75" customHeight="1">
      <c r="B96" s="1421">
        <v>90</v>
      </c>
      <c r="C96" s="1411" t="str">
        <f>'App1'!C96</f>
        <v/>
      </c>
      <c r="D96" s="1412" t="str">
        <f xml:space="preserve"> IF($C96 = "", "",'App1'!D96)</f>
        <v/>
      </c>
      <c r="E96" s="1412" t="str">
        <f xml:space="preserve"> IF($C96 = "", "",'App1'!E96)</f>
        <v/>
      </c>
      <c r="F96" s="1411" t="str">
        <f xml:space="preserve"> IF($C96 = "", "",'App1'!F96)</f>
        <v/>
      </c>
      <c r="G96" s="1412" t="str">
        <f xml:space="preserve"> IF($C96 = "", "",'App1'!G96)</f>
        <v/>
      </c>
      <c r="H96" s="1412" t="str">
        <f xml:space="preserve"> IF($C96 = "", "",'App1'!H96)</f>
        <v/>
      </c>
      <c r="I96" s="1412" t="str">
        <f xml:space="preserve"> IF($C96 = "", "",'App1'!R96)</f>
        <v/>
      </c>
      <c r="J96" s="1412" t="str">
        <f xml:space="preserve"> IF($C96 = "", "",'App1'!U96)</f>
        <v/>
      </c>
      <c r="K96" s="1413" t="str">
        <f xml:space="preserve"> IF($C96 = "", "",'App1'!V96)</f>
        <v/>
      </c>
      <c r="L96" s="1413" t="str">
        <f xml:space="preserve"> IF($C96 = "", "",'App1'!W96)</f>
        <v/>
      </c>
      <c r="M96" s="1414" t="str">
        <f xml:space="preserve"> IF($C96 = "", "",'App1'!X96)</f>
        <v/>
      </c>
      <c r="N96" s="1413" t="str">
        <f xml:space="preserve"> IF($C96 = "", "",'App1'!Y96)</f>
        <v/>
      </c>
      <c r="O96" s="1412" t="str">
        <f xml:space="preserve"> IF($C96 = "", "",'App1'!Z96)</f>
        <v/>
      </c>
      <c r="P96" s="1415"/>
      <c r="Q96" s="1278"/>
      <c r="R96" s="1416"/>
      <c r="S96" s="529"/>
      <c r="T96" s="1417"/>
      <c r="U96" s="1418"/>
      <c r="V96" s="1418"/>
      <c r="W96" s="1278"/>
      <c r="X96" s="1630">
        <f t="shared" si="3"/>
        <v>0</v>
      </c>
      <c r="Y96" s="1418"/>
      <c r="Z96" s="1418"/>
      <c r="AA96" s="1417"/>
      <c r="AB96" s="1418"/>
      <c r="AC96" s="1418"/>
      <c r="AD96" s="1278"/>
      <c r="AE96" s="1630">
        <f t="shared" si="4"/>
        <v>0</v>
      </c>
      <c r="AF96" s="1422"/>
      <c r="AG96" s="1420"/>
      <c r="AH96" s="1420"/>
    </row>
    <row r="97" spans="2:34" ht="15.75" customHeight="1">
      <c r="B97" s="1421">
        <v>91</v>
      </c>
      <c r="C97" s="1411" t="str">
        <f>'App1'!C97</f>
        <v/>
      </c>
      <c r="D97" s="1412" t="str">
        <f xml:space="preserve"> IF($C97 = "", "",'App1'!D97)</f>
        <v/>
      </c>
      <c r="E97" s="1412" t="str">
        <f xml:space="preserve"> IF($C97 = "", "",'App1'!E97)</f>
        <v/>
      </c>
      <c r="F97" s="1411" t="str">
        <f xml:space="preserve"> IF($C97 = "", "",'App1'!F97)</f>
        <v/>
      </c>
      <c r="G97" s="1412" t="str">
        <f xml:space="preserve"> IF($C97 = "", "",'App1'!G97)</f>
        <v/>
      </c>
      <c r="H97" s="1412" t="str">
        <f xml:space="preserve"> IF($C97 = "", "",'App1'!H97)</f>
        <v/>
      </c>
      <c r="I97" s="1412" t="str">
        <f xml:space="preserve"> IF($C97 = "", "",'App1'!R97)</f>
        <v/>
      </c>
      <c r="J97" s="1412" t="str">
        <f xml:space="preserve"> IF($C97 = "", "",'App1'!U97)</f>
        <v/>
      </c>
      <c r="K97" s="1413" t="str">
        <f xml:space="preserve"> IF($C97 = "", "",'App1'!V97)</f>
        <v/>
      </c>
      <c r="L97" s="1413" t="str">
        <f xml:space="preserve"> IF($C97 = "", "",'App1'!W97)</f>
        <v/>
      </c>
      <c r="M97" s="1414" t="str">
        <f xml:space="preserve"> IF($C97 = "", "",'App1'!X97)</f>
        <v/>
      </c>
      <c r="N97" s="1413" t="str">
        <f xml:space="preserve"> IF($C97 = "", "",'App1'!Y97)</f>
        <v/>
      </c>
      <c r="O97" s="1412" t="str">
        <f xml:space="preserve"> IF($C97 = "", "",'App1'!Z97)</f>
        <v/>
      </c>
      <c r="P97" s="1415"/>
      <c r="Q97" s="1278"/>
      <c r="R97" s="1416"/>
      <c r="S97" s="529"/>
      <c r="T97" s="1417"/>
      <c r="U97" s="1418"/>
      <c r="V97" s="1418"/>
      <c r="W97" s="1278"/>
      <c r="X97" s="1630">
        <f t="shared" si="3"/>
        <v>0</v>
      </c>
      <c r="Y97" s="1418"/>
      <c r="Z97" s="1418"/>
      <c r="AA97" s="1417"/>
      <c r="AB97" s="1418"/>
      <c r="AC97" s="1418"/>
      <c r="AD97" s="1278"/>
      <c r="AE97" s="1630">
        <f t="shared" si="4"/>
        <v>0</v>
      </c>
      <c r="AF97" s="1422"/>
      <c r="AG97" s="1420"/>
      <c r="AH97" s="1420"/>
    </row>
    <row r="98" spans="2:34" ht="15.75" customHeight="1">
      <c r="B98" s="1421">
        <v>92</v>
      </c>
      <c r="C98" s="1411" t="str">
        <f>'App1'!C98</f>
        <v/>
      </c>
      <c r="D98" s="1412" t="str">
        <f xml:space="preserve"> IF($C98 = "", "",'App1'!D98)</f>
        <v/>
      </c>
      <c r="E98" s="1412" t="str">
        <f xml:space="preserve"> IF($C98 = "", "",'App1'!E98)</f>
        <v/>
      </c>
      <c r="F98" s="1411" t="str">
        <f xml:space="preserve"> IF($C98 = "", "",'App1'!F98)</f>
        <v/>
      </c>
      <c r="G98" s="1412" t="str">
        <f xml:space="preserve"> IF($C98 = "", "",'App1'!G98)</f>
        <v/>
      </c>
      <c r="H98" s="1412" t="str">
        <f xml:space="preserve"> IF($C98 = "", "",'App1'!H98)</f>
        <v/>
      </c>
      <c r="I98" s="1412" t="str">
        <f xml:space="preserve"> IF($C98 = "", "",'App1'!R98)</f>
        <v/>
      </c>
      <c r="J98" s="1412" t="str">
        <f xml:space="preserve"> IF($C98 = "", "",'App1'!U98)</f>
        <v/>
      </c>
      <c r="K98" s="1413" t="str">
        <f xml:space="preserve"> IF($C98 = "", "",'App1'!V98)</f>
        <v/>
      </c>
      <c r="L98" s="1413" t="str">
        <f xml:space="preserve"> IF($C98 = "", "",'App1'!W98)</f>
        <v/>
      </c>
      <c r="M98" s="1414" t="str">
        <f xml:space="preserve"> IF($C98 = "", "",'App1'!X98)</f>
        <v/>
      </c>
      <c r="N98" s="1413" t="str">
        <f xml:space="preserve"> IF($C98 = "", "",'App1'!Y98)</f>
        <v/>
      </c>
      <c r="O98" s="1412" t="str">
        <f xml:space="preserve"> IF($C98 = "", "",'App1'!Z98)</f>
        <v/>
      </c>
      <c r="P98" s="1415"/>
      <c r="Q98" s="1278"/>
      <c r="R98" s="1416"/>
      <c r="S98" s="529"/>
      <c r="T98" s="1417"/>
      <c r="U98" s="1418"/>
      <c r="V98" s="1418"/>
      <c r="W98" s="1278"/>
      <c r="X98" s="1630">
        <f t="shared" si="3"/>
        <v>0</v>
      </c>
      <c r="Y98" s="1418"/>
      <c r="Z98" s="1418"/>
      <c r="AA98" s="1417"/>
      <c r="AB98" s="1418"/>
      <c r="AC98" s="1418"/>
      <c r="AD98" s="1278"/>
      <c r="AE98" s="1630">
        <f t="shared" si="4"/>
        <v>0</v>
      </c>
      <c r="AF98" s="1422"/>
      <c r="AG98" s="1420"/>
      <c r="AH98" s="1420"/>
    </row>
    <row r="99" spans="2:34" ht="15.75" customHeight="1">
      <c r="B99" s="1421">
        <v>93</v>
      </c>
      <c r="C99" s="1411" t="str">
        <f>'App1'!C99</f>
        <v/>
      </c>
      <c r="D99" s="1412" t="str">
        <f xml:space="preserve"> IF($C99 = "", "",'App1'!D99)</f>
        <v/>
      </c>
      <c r="E99" s="1412" t="str">
        <f xml:space="preserve"> IF($C99 = "", "",'App1'!E99)</f>
        <v/>
      </c>
      <c r="F99" s="1411" t="str">
        <f xml:space="preserve"> IF($C99 = "", "",'App1'!F99)</f>
        <v/>
      </c>
      <c r="G99" s="1412" t="str">
        <f xml:space="preserve"> IF($C99 = "", "",'App1'!G99)</f>
        <v/>
      </c>
      <c r="H99" s="1412" t="str">
        <f xml:space="preserve"> IF($C99 = "", "",'App1'!H99)</f>
        <v/>
      </c>
      <c r="I99" s="1412" t="str">
        <f xml:space="preserve"> IF($C99 = "", "",'App1'!R99)</f>
        <v/>
      </c>
      <c r="J99" s="1412" t="str">
        <f xml:space="preserve"> IF($C99 = "", "",'App1'!U99)</f>
        <v/>
      </c>
      <c r="K99" s="1413" t="str">
        <f xml:space="preserve"> IF($C99 = "", "",'App1'!V99)</f>
        <v/>
      </c>
      <c r="L99" s="1413" t="str">
        <f xml:space="preserve"> IF($C99 = "", "",'App1'!W99)</f>
        <v/>
      </c>
      <c r="M99" s="1414" t="str">
        <f xml:space="preserve"> IF($C99 = "", "",'App1'!X99)</f>
        <v/>
      </c>
      <c r="N99" s="1413" t="str">
        <f xml:space="preserve"> IF($C99 = "", "",'App1'!Y99)</f>
        <v/>
      </c>
      <c r="O99" s="1412" t="str">
        <f xml:space="preserve"> IF($C99 = "", "",'App1'!Z99)</f>
        <v/>
      </c>
      <c r="P99" s="1415"/>
      <c r="Q99" s="1278"/>
      <c r="R99" s="1416"/>
      <c r="S99" s="529"/>
      <c r="T99" s="1417"/>
      <c r="U99" s="1418"/>
      <c r="V99" s="1418"/>
      <c r="W99" s="1278"/>
      <c r="X99" s="1630">
        <f t="shared" si="3"/>
        <v>0</v>
      </c>
      <c r="Y99" s="1418"/>
      <c r="Z99" s="1418"/>
      <c r="AA99" s="1417"/>
      <c r="AB99" s="1418"/>
      <c r="AC99" s="1418"/>
      <c r="AD99" s="1278"/>
      <c r="AE99" s="1630">
        <f t="shared" si="4"/>
        <v>0</v>
      </c>
      <c r="AF99" s="1422"/>
      <c r="AG99" s="1420"/>
      <c r="AH99" s="1420"/>
    </row>
    <row r="100" spans="2:34" ht="15.75" customHeight="1">
      <c r="B100" s="1421">
        <v>94</v>
      </c>
      <c r="C100" s="1411" t="str">
        <f>'App1'!C100</f>
        <v/>
      </c>
      <c r="D100" s="1412" t="str">
        <f xml:space="preserve"> IF($C100 = "", "",'App1'!D100)</f>
        <v/>
      </c>
      <c r="E100" s="1412" t="str">
        <f xml:space="preserve"> IF($C100 = "", "",'App1'!E100)</f>
        <v/>
      </c>
      <c r="F100" s="1411" t="str">
        <f xml:space="preserve"> IF($C100 = "", "",'App1'!F100)</f>
        <v/>
      </c>
      <c r="G100" s="1412" t="str">
        <f xml:space="preserve"> IF($C100 = "", "",'App1'!G100)</f>
        <v/>
      </c>
      <c r="H100" s="1412" t="str">
        <f xml:space="preserve"> IF($C100 = "", "",'App1'!H100)</f>
        <v/>
      </c>
      <c r="I100" s="1412" t="str">
        <f xml:space="preserve"> IF($C100 = "", "",'App1'!R100)</f>
        <v/>
      </c>
      <c r="J100" s="1412" t="str">
        <f xml:space="preserve"> IF($C100 = "", "",'App1'!U100)</f>
        <v/>
      </c>
      <c r="K100" s="1413" t="str">
        <f xml:space="preserve"> IF($C100 = "", "",'App1'!V100)</f>
        <v/>
      </c>
      <c r="L100" s="1413" t="str">
        <f xml:space="preserve"> IF($C100 = "", "",'App1'!W100)</f>
        <v/>
      </c>
      <c r="M100" s="1414" t="str">
        <f xml:space="preserve"> IF($C100 = "", "",'App1'!X100)</f>
        <v/>
      </c>
      <c r="N100" s="1413" t="str">
        <f xml:space="preserve"> IF($C100 = "", "",'App1'!Y100)</f>
        <v/>
      </c>
      <c r="O100" s="1412" t="str">
        <f xml:space="preserve"> IF($C100 = "", "",'App1'!Z100)</f>
        <v/>
      </c>
      <c r="P100" s="1415"/>
      <c r="Q100" s="1278"/>
      <c r="R100" s="1416"/>
      <c r="S100" s="529"/>
      <c r="T100" s="1417"/>
      <c r="U100" s="1418"/>
      <c r="V100" s="1418"/>
      <c r="W100" s="1278"/>
      <c r="X100" s="1630">
        <f t="shared" si="3"/>
        <v>0</v>
      </c>
      <c r="Y100" s="1418"/>
      <c r="Z100" s="1418"/>
      <c r="AA100" s="1417"/>
      <c r="AB100" s="1418"/>
      <c r="AC100" s="1418"/>
      <c r="AD100" s="1278"/>
      <c r="AE100" s="1630">
        <f t="shared" si="4"/>
        <v>0</v>
      </c>
      <c r="AF100" s="1422"/>
      <c r="AG100" s="1420"/>
      <c r="AH100" s="1420"/>
    </row>
    <row r="101" spans="2:34" ht="15.75" customHeight="1">
      <c r="B101" s="1421">
        <v>95</v>
      </c>
      <c r="C101" s="1411" t="str">
        <f>'App1'!C101</f>
        <v/>
      </c>
      <c r="D101" s="1412" t="str">
        <f xml:space="preserve"> IF($C101 = "", "",'App1'!D101)</f>
        <v/>
      </c>
      <c r="E101" s="1412" t="str">
        <f xml:space="preserve"> IF($C101 = "", "",'App1'!E101)</f>
        <v/>
      </c>
      <c r="F101" s="1411" t="str">
        <f xml:space="preserve"> IF($C101 = "", "",'App1'!F101)</f>
        <v/>
      </c>
      <c r="G101" s="1412" t="str">
        <f xml:space="preserve"> IF($C101 = "", "",'App1'!G101)</f>
        <v/>
      </c>
      <c r="H101" s="1412" t="str">
        <f xml:space="preserve"> IF($C101 = "", "",'App1'!H101)</f>
        <v/>
      </c>
      <c r="I101" s="1412" t="str">
        <f xml:space="preserve"> IF($C101 = "", "",'App1'!R101)</f>
        <v/>
      </c>
      <c r="J101" s="1412" t="str">
        <f xml:space="preserve"> IF($C101 = "", "",'App1'!U101)</f>
        <v/>
      </c>
      <c r="K101" s="1413" t="str">
        <f xml:space="preserve"> IF($C101 = "", "",'App1'!V101)</f>
        <v/>
      </c>
      <c r="L101" s="1413" t="str">
        <f xml:space="preserve"> IF($C101 = "", "",'App1'!W101)</f>
        <v/>
      </c>
      <c r="M101" s="1414" t="str">
        <f xml:space="preserve"> IF($C101 = "", "",'App1'!X101)</f>
        <v/>
      </c>
      <c r="N101" s="1413" t="str">
        <f xml:space="preserve"> IF($C101 = "", "",'App1'!Y101)</f>
        <v/>
      </c>
      <c r="O101" s="1412" t="str">
        <f xml:space="preserve"> IF($C101 = "", "",'App1'!Z101)</f>
        <v/>
      </c>
      <c r="P101" s="1415"/>
      <c r="Q101" s="1278"/>
      <c r="R101" s="1416"/>
      <c r="S101" s="529"/>
      <c r="T101" s="1417"/>
      <c r="U101" s="1418"/>
      <c r="V101" s="1418"/>
      <c r="W101" s="1278"/>
      <c r="X101" s="1630">
        <f t="shared" si="3"/>
        <v>0</v>
      </c>
      <c r="Y101" s="1418"/>
      <c r="Z101" s="1418"/>
      <c r="AA101" s="1417"/>
      <c r="AB101" s="1418"/>
      <c r="AC101" s="1418"/>
      <c r="AD101" s="1278"/>
      <c r="AE101" s="1630">
        <f t="shared" si="4"/>
        <v>0</v>
      </c>
      <c r="AF101" s="1422"/>
      <c r="AG101" s="1420"/>
      <c r="AH101" s="1420"/>
    </row>
    <row r="102" spans="2:34" ht="15.75" customHeight="1">
      <c r="B102" s="1421">
        <v>96</v>
      </c>
      <c r="C102" s="1411" t="str">
        <f>'App1'!C102</f>
        <v/>
      </c>
      <c r="D102" s="1412" t="str">
        <f xml:space="preserve"> IF($C102 = "", "",'App1'!D102)</f>
        <v/>
      </c>
      <c r="E102" s="1412" t="str">
        <f xml:space="preserve"> IF($C102 = "", "",'App1'!E102)</f>
        <v/>
      </c>
      <c r="F102" s="1411" t="str">
        <f xml:space="preserve"> IF($C102 = "", "",'App1'!F102)</f>
        <v/>
      </c>
      <c r="G102" s="1412" t="str">
        <f xml:space="preserve"> IF($C102 = "", "",'App1'!G102)</f>
        <v/>
      </c>
      <c r="H102" s="1412" t="str">
        <f xml:space="preserve"> IF($C102 = "", "",'App1'!H102)</f>
        <v/>
      </c>
      <c r="I102" s="1412" t="str">
        <f xml:space="preserve"> IF($C102 = "", "",'App1'!R102)</f>
        <v/>
      </c>
      <c r="J102" s="1412" t="str">
        <f xml:space="preserve"> IF($C102 = "", "",'App1'!U102)</f>
        <v/>
      </c>
      <c r="K102" s="1413" t="str">
        <f xml:space="preserve"> IF($C102 = "", "",'App1'!V102)</f>
        <v/>
      </c>
      <c r="L102" s="1413" t="str">
        <f xml:space="preserve"> IF($C102 = "", "",'App1'!W102)</f>
        <v/>
      </c>
      <c r="M102" s="1414" t="str">
        <f xml:space="preserve"> IF($C102 = "", "",'App1'!X102)</f>
        <v/>
      </c>
      <c r="N102" s="1413" t="str">
        <f xml:space="preserve"> IF($C102 = "", "",'App1'!Y102)</f>
        <v/>
      </c>
      <c r="O102" s="1412" t="str">
        <f xml:space="preserve"> IF($C102 = "", "",'App1'!Z102)</f>
        <v/>
      </c>
      <c r="P102" s="1415"/>
      <c r="Q102" s="1278"/>
      <c r="R102" s="1416"/>
      <c r="S102" s="529"/>
      <c r="T102" s="1417"/>
      <c r="U102" s="1418"/>
      <c r="V102" s="1418"/>
      <c r="W102" s="1278"/>
      <c r="X102" s="1630">
        <f t="shared" si="3"/>
        <v>0</v>
      </c>
      <c r="Y102" s="1418"/>
      <c r="Z102" s="1418"/>
      <c r="AA102" s="1417"/>
      <c r="AB102" s="1418"/>
      <c r="AC102" s="1418"/>
      <c r="AD102" s="1278"/>
      <c r="AE102" s="1630">
        <f t="shared" si="4"/>
        <v>0</v>
      </c>
      <c r="AF102" s="1422"/>
      <c r="AG102" s="1420"/>
      <c r="AH102" s="1420"/>
    </row>
    <row r="103" spans="2:34" ht="15.75" customHeight="1">
      <c r="B103" s="1421">
        <v>97</v>
      </c>
      <c r="C103" s="1411" t="str">
        <f>'App1'!C103</f>
        <v/>
      </c>
      <c r="D103" s="1412" t="str">
        <f xml:space="preserve"> IF($C103 = "", "",'App1'!D103)</f>
        <v/>
      </c>
      <c r="E103" s="1412" t="str">
        <f xml:space="preserve"> IF($C103 = "", "",'App1'!E103)</f>
        <v/>
      </c>
      <c r="F103" s="1411" t="str">
        <f xml:space="preserve"> IF($C103 = "", "",'App1'!F103)</f>
        <v/>
      </c>
      <c r="G103" s="1412" t="str">
        <f xml:space="preserve"> IF($C103 = "", "",'App1'!G103)</f>
        <v/>
      </c>
      <c r="H103" s="1412" t="str">
        <f xml:space="preserve"> IF($C103 = "", "",'App1'!H103)</f>
        <v/>
      </c>
      <c r="I103" s="1412" t="str">
        <f xml:space="preserve"> IF($C103 = "", "",'App1'!R103)</f>
        <v/>
      </c>
      <c r="J103" s="1412" t="str">
        <f xml:space="preserve"> IF($C103 = "", "",'App1'!U103)</f>
        <v/>
      </c>
      <c r="K103" s="1413" t="str">
        <f xml:space="preserve"> IF($C103 = "", "",'App1'!V103)</f>
        <v/>
      </c>
      <c r="L103" s="1413" t="str">
        <f xml:space="preserve"> IF($C103 = "", "",'App1'!W103)</f>
        <v/>
      </c>
      <c r="M103" s="1414" t="str">
        <f xml:space="preserve"> IF($C103 = "", "",'App1'!X103)</f>
        <v/>
      </c>
      <c r="N103" s="1413" t="str">
        <f xml:space="preserve"> IF($C103 = "", "",'App1'!Y103)</f>
        <v/>
      </c>
      <c r="O103" s="1412" t="str">
        <f xml:space="preserve"> IF($C103 = "", "",'App1'!Z103)</f>
        <v/>
      </c>
      <c r="P103" s="1415"/>
      <c r="Q103" s="1278"/>
      <c r="R103" s="1416"/>
      <c r="S103" s="529"/>
      <c r="T103" s="1417"/>
      <c r="U103" s="1418"/>
      <c r="V103" s="1418"/>
      <c r="W103" s="1278"/>
      <c r="X103" s="1630">
        <f t="shared" si="3"/>
        <v>0</v>
      </c>
      <c r="Y103" s="1418"/>
      <c r="Z103" s="1418"/>
      <c r="AA103" s="1417"/>
      <c r="AB103" s="1418"/>
      <c r="AC103" s="1418"/>
      <c r="AD103" s="1278"/>
      <c r="AE103" s="1630">
        <f t="shared" si="4"/>
        <v>0</v>
      </c>
      <c r="AF103" s="1422"/>
      <c r="AG103" s="1420"/>
      <c r="AH103" s="1420"/>
    </row>
    <row r="104" spans="2:34" ht="15.75" customHeight="1">
      <c r="B104" s="1421">
        <v>98</v>
      </c>
      <c r="C104" s="1411" t="str">
        <f>'App1'!C104</f>
        <v/>
      </c>
      <c r="D104" s="1412" t="str">
        <f xml:space="preserve"> IF($C104 = "", "",'App1'!D104)</f>
        <v/>
      </c>
      <c r="E104" s="1412" t="str">
        <f xml:space="preserve"> IF($C104 = "", "",'App1'!E104)</f>
        <v/>
      </c>
      <c r="F104" s="1411" t="str">
        <f xml:space="preserve"> IF($C104 = "", "",'App1'!F104)</f>
        <v/>
      </c>
      <c r="G104" s="1412" t="str">
        <f xml:space="preserve"> IF($C104 = "", "",'App1'!G104)</f>
        <v/>
      </c>
      <c r="H104" s="1412" t="str">
        <f xml:space="preserve"> IF($C104 = "", "",'App1'!H104)</f>
        <v/>
      </c>
      <c r="I104" s="1412" t="str">
        <f xml:space="preserve"> IF($C104 = "", "",'App1'!R104)</f>
        <v/>
      </c>
      <c r="J104" s="1412" t="str">
        <f xml:space="preserve"> IF($C104 = "", "",'App1'!U104)</f>
        <v/>
      </c>
      <c r="K104" s="1413" t="str">
        <f xml:space="preserve"> IF($C104 = "", "",'App1'!V104)</f>
        <v/>
      </c>
      <c r="L104" s="1413" t="str">
        <f xml:space="preserve"> IF($C104 = "", "",'App1'!W104)</f>
        <v/>
      </c>
      <c r="M104" s="1414" t="str">
        <f xml:space="preserve"> IF($C104 = "", "",'App1'!X104)</f>
        <v/>
      </c>
      <c r="N104" s="1413" t="str">
        <f xml:space="preserve"> IF($C104 = "", "",'App1'!Y104)</f>
        <v/>
      </c>
      <c r="O104" s="1412" t="str">
        <f xml:space="preserve"> IF($C104 = "", "",'App1'!Z104)</f>
        <v/>
      </c>
      <c r="P104" s="1415"/>
      <c r="Q104" s="1278"/>
      <c r="R104" s="1416"/>
      <c r="S104" s="529"/>
      <c r="T104" s="1417"/>
      <c r="U104" s="1418"/>
      <c r="V104" s="1418"/>
      <c r="W104" s="1278"/>
      <c r="X104" s="1630">
        <f t="shared" si="3"/>
        <v>0</v>
      </c>
      <c r="Y104" s="1418"/>
      <c r="Z104" s="1418"/>
      <c r="AA104" s="1417"/>
      <c r="AB104" s="1418"/>
      <c r="AC104" s="1418"/>
      <c r="AD104" s="1278"/>
      <c r="AE104" s="1630">
        <f t="shared" si="4"/>
        <v>0</v>
      </c>
      <c r="AF104" s="1422"/>
      <c r="AG104" s="1420"/>
      <c r="AH104" s="1420"/>
    </row>
    <row r="105" spans="2:34" ht="15.75" customHeight="1">
      <c r="B105" s="1421">
        <v>99</v>
      </c>
      <c r="C105" s="1411" t="str">
        <f>'App1'!C105</f>
        <v/>
      </c>
      <c r="D105" s="1412" t="str">
        <f xml:space="preserve"> IF($C105 = "", "",'App1'!D105)</f>
        <v/>
      </c>
      <c r="E105" s="1412" t="str">
        <f xml:space="preserve"> IF($C105 = "", "",'App1'!E105)</f>
        <v/>
      </c>
      <c r="F105" s="1411" t="str">
        <f xml:space="preserve"> IF($C105 = "", "",'App1'!F105)</f>
        <v/>
      </c>
      <c r="G105" s="1412" t="str">
        <f xml:space="preserve"> IF($C105 = "", "",'App1'!G105)</f>
        <v/>
      </c>
      <c r="H105" s="1412" t="str">
        <f xml:space="preserve"> IF($C105 = "", "",'App1'!H105)</f>
        <v/>
      </c>
      <c r="I105" s="1412" t="str">
        <f xml:space="preserve"> IF($C105 = "", "",'App1'!R105)</f>
        <v/>
      </c>
      <c r="J105" s="1412" t="str">
        <f xml:space="preserve"> IF($C105 = "", "",'App1'!U105)</f>
        <v/>
      </c>
      <c r="K105" s="1413" t="str">
        <f xml:space="preserve"> IF($C105 = "", "",'App1'!V105)</f>
        <v/>
      </c>
      <c r="L105" s="1413" t="str">
        <f xml:space="preserve"> IF($C105 = "", "",'App1'!W105)</f>
        <v/>
      </c>
      <c r="M105" s="1414" t="str">
        <f xml:space="preserve"> IF($C105 = "", "",'App1'!X105)</f>
        <v/>
      </c>
      <c r="N105" s="1413" t="str">
        <f xml:space="preserve"> IF($C105 = "", "",'App1'!Y105)</f>
        <v/>
      </c>
      <c r="O105" s="1412" t="str">
        <f xml:space="preserve"> IF($C105 = "", "",'App1'!Z105)</f>
        <v/>
      </c>
      <c r="P105" s="1415"/>
      <c r="Q105" s="1278"/>
      <c r="R105" s="1416"/>
      <c r="S105" s="529"/>
      <c r="T105" s="1417"/>
      <c r="U105" s="1418"/>
      <c r="V105" s="1418"/>
      <c r="W105" s="1278"/>
      <c r="X105" s="1630">
        <f t="shared" si="3"/>
        <v>0</v>
      </c>
      <c r="Y105" s="1418"/>
      <c r="Z105" s="1418"/>
      <c r="AA105" s="1417"/>
      <c r="AB105" s="1418"/>
      <c r="AC105" s="1418"/>
      <c r="AD105" s="1278"/>
      <c r="AE105" s="1630">
        <f t="shared" si="4"/>
        <v>0</v>
      </c>
      <c r="AF105" s="1422"/>
      <c r="AG105" s="1420"/>
      <c r="AH105" s="1420"/>
    </row>
    <row r="106" spans="2:34" ht="15.6" customHeight="1" thickBot="1">
      <c r="B106" s="1423">
        <v>100</v>
      </c>
      <c r="C106" s="1411" t="str">
        <f>'App1'!C106</f>
        <v/>
      </c>
      <c r="D106" s="1412" t="str">
        <f xml:space="preserve"> IF($C106 = "", "",'App1'!D106)</f>
        <v/>
      </c>
      <c r="E106" s="1412" t="str">
        <f xml:space="preserve"> IF($C106 = "", "",'App1'!E106)</f>
        <v/>
      </c>
      <c r="F106" s="1411" t="str">
        <f xml:space="preserve"> IF($C106 = "", "",'App1'!F106)</f>
        <v/>
      </c>
      <c r="G106" s="1412" t="str">
        <f xml:space="preserve"> IF($C106 = "", "",'App1'!G106)</f>
        <v/>
      </c>
      <c r="H106" s="1412" t="str">
        <f xml:space="preserve"> IF($C106 = "", "",'App1'!H106)</f>
        <v/>
      </c>
      <c r="I106" s="1412" t="str">
        <f xml:space="preserve"> IF($C106 = "", "",'App1'!R106)</f>
        <v/>
      </c>
      <c r="J106" s="1412" t="str">
        <f xml:space="preserve"> IF($C106 = "", "",'App1'!U106)</f>
        <v/>
      </c>
      <c r="K106" s="1413" t="str">
        <f xml:space="preserve"> IF($C106 = "", "",'App1'!V106)</f>
        <v/>
      </c>
      <c r="L106" s="1413" t="str">
        <f xml:space="preserve"> IF($C106 = "", "",'App1'!W106)</f>
        <v/>
      </c>
      <c r="M106" s="1414" t="str">
        <f xml:space="preserve"> IF($C106 = "", "",'App1'!X106)</f>
        <v/>
      </c>
      <c r="N106" s="1413" t="str">
        <f xml:space="preserve"> IF($C106 = "", "",'App1'!Y106)</f>
        <v/>
      </c>
      <c r="O106" s="1412" t="str">
        <f xml:space="preserve"> IF($C106 = "", "",'App1'!Z106)</f>
        <v/>
      </c>
      <c r="P106" s="1424"/>
      <c r="Q106" s="1281"/>
      <c r="R106" s="1425"/>
      <c r="S106" s="568"/>
      <c r="T106" s="1426"/>
      <c r="U106" s="1427"/>
      <c r="V106" s="1427"/>
      <c r="W106" s="1281"/>
      <c r="X106" s="1630">
        <f t="shared" si="3"/>
        <v>0</v>
      </c>
      <c r="Y106" s="1427"/>
      <c r="Z106" s="1427"/>
      <c r="AA106" s="1426"/>
      <c r="AB106" s="1427"/>
      <c r="AC106" s="1427"/>
      <c r="AD106" s="1281"/>
      <c r="AE106" s="1630">
        <f t="shared" si="4"/>
        <v>0</v>
      </c>
      <c r="AF106" s="1428"/>
      <c r="AG106" s="1429"/>
      <c r="AH106" s="1429"/>
    </row>
    <row r="107" spans="2:34" ht="15.75" customHeight="1">
      <c r="B107" s="1430"/>
      <c r="C107" s="1431"/>
      <c r="D107" s="1432"/>
      <c r="E107" s="1432"/>
      <c r="F107" s="1433"/>
      <c r="G107" s="1432"/>
      <c r="H107" s="1432"/>
      <c r="I107" s="1432"/>
      <c r="J107" s="1432"/>
      <c r="K107" s="1434"/>
      <c r="L107" s="1434"/>
      <c r="M107" s="1435"/>
      <c r="N107" s="1434"/>
      <c r="O107" s="1432"/>
      <c r="P107" s="1436"/>
      <c r="Q107" s="1437"/>
      <c r="R107" s="1438"/>
      <c r="S107" s="1439"/>
      <c r="T107" s="1432"/>
      <c r="U107" s="1440"/>
      <c r="V107" s="1440"/>
      <c r="W107" s="1437"/>
      <c r="X107" s="1437"/>
      <c r="Y107" s="1440"/>
      <c r="Z107" s="1440"/>
      <c r="AA107" s="1432"/>
      <c r="AB107" s="1440"/>
      <c r="AC107" s="1440"/>
      <c r="AD107" s="1437"/>
      <c r="AE107" s="1437"/>
      <c r="AF107" s="1440"/>
      <c r="AG107" s="1440"/>
      <c r="AH107" s="1440"/>
    </row>
    <row r="108" spans="2:34" ht="15.6" customHeight="1">
      <c r="B108" s="1441"/>
      <c r="C108" s="503"/>
      <c r="D108" s="1442"/>
      <c r="E108" s="1442"/>
      <c r="F108" s="1443"/>
      <c r="G108" s="1442"/>
      <c r="H108" s="1442"/>
      <c r="I108" s="1442"/>
      <c r="J108" s="1442"/>
      <c r="K108" s="1442"/>
      <c r="L108" s="1442"/>
      <c r="M108" s="1444"/>
      <c r="N108" s="1442"/>
      <c r="O108" s="1442"/>
      <c r="P108" s="1445"/>
      <c r="Q108" s="1446"/>
      <c r="R108" s="1447"/>
      <c r="S108" s="1448"/>
      <c r="T108" s="1449"/>
      <c r="U108" s="1450"/>
      <c r="V108" s="1450"/>
      <c r="W108" s="1446"/>
      <c r="X108" s="1446"/>
      <c r="Y108" s="1450"/>
      <c r="Z108" s="1450"/>
      <c r="AA108" s="1449"/>
      <c r="AB108" s="1450"/>
      <c r="AC108" s="1450"/>
      <c r="AD108" s="1446"/>
      <c r="AE108" s="1446"/>
      <c r="AF108" s="1450"/>
      <c r="AG108" s="1450"/>
      <c r="AH108" s="1450"/>
    </row>
    <row r="109" spans="2:34" ht="15.75" customHeight="1">
      <c r="B109" s="1451" t="s">
        <v>508</v>
      </c>
      <c r="C109" s="503"/>
      <c r="D109" s="1442"/>
      <c r="E109" s="1442"/>
      <c r="F109" s="1443"/>
      <c r="G109" s="1442"/>
      <c r="H109" s="1442"/>
      <c r="I109" s="1442"/>
      <c r="J109" s="1442"/>
      <c r="K109" s="1442"/>
      <c r="L109" s="1442"/>
      <c r="M109" s="1444"/>
      <c r="N109" s="1442"/>
      <c r="O109" s="1442"/>
      <c r="P109" s="1445"/>
      <c r="Q109" s="1446"/>
      <c r="R109" s="1447"/>
      <c r="S109" s="1448"/>
      <c r="T109" s="1442"/>
      <c r="U109" s="1452"/>
      <c r="V109" s="1452"/>
      <c r="W109" s="1446"/>
      <c r="X109" s="1446"/>
      <c r="Y109" s="1452"/>
      <c r="Z109" s="1452"/>
      <c r="AA109" s="1442"/>
      <c r="AB109" s="1452"/>
      <c r="AC109" s="1452"/>
      <c r="AD109" s="1446"/>
      <c r="AE109" s="1446"/>
      <c r="AF109" s="1452"/>
      <c r="AG109" s="1452"/>
      <c r="AH109" s="1452"/>
    </row>
    <row r="110" spans="2:34" ht="15.75" customHeight="1">
      <c r="B110" s="45"/>
      <c r="C110" s="703" t="s">
        <v>306</v>
      </c>
      <c r="D110" s="1442"/>
      <c r="E110" s="1442"/>
      <c r="F110" s="1443"/>
      <c r="G110" s="1442"/>
      <c r="H110" s="1442"/>
      <c r="I110" s="1442"/>
      <c r="J110" s="1442"/>
      <c r="K110" s="1442"/>
      <c r="L110" s="1442"/>
      <c r="M110" s="1444"/>
      <c r="N110" s="1442"/>
      <c r="O110" s="1442"/>
      <c r="P110" s="1445"/>
      <c r="Q110" s="1446"/>
      <c r="R110" s="1447"/>
      <c r="S110" s="1448"/>
      <c r="T110" s="1442"/>
      <c r="U110" s="1452"/>
      <c r="V110" s="1452"/>
      <c r="W110" s="1446"/>
      <c r="X110" s="1446"/>
      <c r="Y110" s="1452"/>
      <c r="Z110" s="1452"/>
      <c r="AA110" s="1442"/>
      <c r="AB110" s="1452"/>
      <c r="AC110" s="1452"/>
      <c r="AD110" s="1446"/>
      <c r="AE110" s="1446"/>
      <c r="AF110" s="1452"/>
      <c r="AG110" s="1452"/>
      <c r="AH110" s="1452"/>
    </row>
    <row r="111" spans="2:34" ht="15.75" customHeight="1">
      <c r="B111" s="47"/>
      <c r="C111" s="703" t="s">
        <v>307</v>
      </c>
      <c r="D111" s="1442"/>
      <c r="E111" s="1442"/>
      <c r="F111" s="1443"/>
      <c r="G111" s="1442"/>
      <c r="H111" s="1442"/>
      <c r="I111" s="1442"/>
      <c r="J111" s="1442"/>
      <c r="K111" s="1442"/>
      <c r="L111" s="1442"/>
      <c r="M111" s="1444"/>
      <c r="N111" s="1442"/>
      <c r="O111" s="1442"/>
      <c r="P111" s="1445"/>
      <c r="Q111" s="1446"/>
      <c r="R111" s="1447"/>
      <c r="S111" s="1448"/>
      <c r="T111" s="1442"/>
      <c r="U111" s="1452"/>
      <c r="V111" s="1452"/>
      <c r="W111" s="1446"/>
      <c r="X111" s="1446"/>
      <c r="Y111" s="1452"/>
      <c r="Z111" s="1452"/>
      <c r="AA111" s="1442"/>
      <c r="AB111" s="1452"/>
      <c r="AC111" s="1452"/>
      <c r="AD111" s="1446"/>
      <c r="AE111" s="1446"/>
      <c r="AF111" s="1452"/>
      <c r="AG111" s="1452"/>
      <c r="AH111" s="1452"/>
    </row>
    <row r="112" spans="2:34" ht="15.75" customHeight="1">
      <c r="B112" s="48"/>
      <c r="C112" s="703" t="s">
        <v>308</v>
      </c>
      <c r="D112" s="1442"/>
      <c r="E112" s="1442"/>
      <c r="F112" s="1443"/>
      <c r="G112" s="1442"/>
      <c r="H112" s="1442"/>
      <c r="I112" s="1442"/>
      <c r="J112" s="1442"/>
      <c r="K112" s="1442"/>
      <c r="L112" s="1442"/>
      <c r="M112" s="1444"/>
      <c r="N112" s="1442"/>
      <c r="O112" s="1442"/>
      <c r="P112" s="1445"/>
      <c r="Q112" s="1446"/>
      <c r="R112" s="1447"/>
      <c r="S112" s="1448"/>
      <c r="T112" s="1442"/>
      <c r="U112" s="1452"/>
      <c r="V112" s="1452"/>
      <c r="W112" s="1446"/>
      <c r="X112" s="1446"/>
      <c r="Y112" s="1452"/>
      <c r="Z112" s="1452"/>
      <c r="AA112" s="1442"/>
      <c r="AB112" s="1452"/>
      <c r="AC112" s="1452"/>
      <c r="AD112" s="1446"/>
      <c r="AE112" s="1446"/>
      <c r="AF112" s="1452"/>
      <c r="AG112" s="1452"/>
      <c r="AH112" s="1452"/>
    </row>
    <row r="113" spans="2:34" ht="15.75" customHeight="1">
      <c r="B113" s="680"/>
      <c r="C113" s="703" t="s">
        <v>309</v>
      </c>
      <c r="D113" s="1442"/>
      <c r="E113" s="1442"/>
      <c r="F113" s="1443"/>
      <c r="G113" s="1442"/>
      <c r="H113" s="1442"/>
      <c r="I113" s="1442"/>
      <c r="J113" s="1442"/>
      <c r="K113" s="1442"/>
      <c r="L113" s="1442"/>
      <c r="M113" s="1444"/>
      <c r="N113" s="1442"/>
      <c r="O113" s="1442"/>
      <c r="P113" s="1445"/>
      <c r="Q113" s="1446"/>
      <c r="R113" s="1447"/>
      <c r="S113" s="1448"/>
      <c r="T113" s="1442"/>
      <c r="U113" s="1452"/>
      <c r="V113" s="1452"/>
      <c r="W113" s="1446"/>
      <c r="X113" s="1446"/>
      <c r="Y113" s="1452"/>
      <c r="Z113" s="1452"/>
      <c r="AA113" s="1442"/>
      <c r="AB113" s="1452"/>
      <c r="AC113" s="1452"/>
      <c r="AD113" s="1446"/>
      <c r="AE113" s="1446"/>
      <c r="AF113" s="1452"/>
      <c r="AG113" s="1452"/>
      <c r="AH113" s="1452"/>
    </row>
    <row r="114" spans="2:34" ht="15.75" customHeight="1">
      <c r="B114" s="1453"/>
      <c r="C114" s="637" t="s">
        <v>310</v>
      </c>
      <c r="D114" s="1442"/>
      <c r="E114" s="1442"/>
      <c r="F114" s="1443"/>
      <c r="G114" s="1442"/>
      <c r="H114" s="1442"/>
      <c r="I114" s="1442"/>
      <c r="J114" s="1442"/>
      <c r="K114" s="1442"/>
      <c r="L114" s="1442"/>
      <c r="M114" s="1444"/>
      <c r="N114" s="1442"/>
      <c r="O114" s="1442"/>
      <c r="P114" s="1445"/>
      <c r="Q114" s="1446"/>
      <c r="R114" s="1447"/>
      <c r="S114" s="1448"/>
      <c r="T114" s="1442"/>
      <c r="U114" s="1452"/>
      <c r="V114" s="1452"/>
      <c r="W114" s="1446"/>
      <c r="X114" s="1446"/>
      <c r="Y114" s="1452"/>
      <c r="Z114" s="1452"/>
      <c r="AA114" s="1442"/>
      <c r="AB114" s="1452"/>
      <c r="AC114" s="1452"/>
      <c r="AD114" s="1446"/>
      <c r="AE114" s="1446"/>
      <c r="AF114" s="1452"/>
      <c r="AG114" s="1452"/>
      <c r="AH114" s="1452"/>
    </row>
    <row r="115" spans="2:34">
      <c r="C115" s="503"/>
      <c r="D115" s="1442"/>
      <c r="E115" s="1442"/>
      <c r="F115" s="1443"/>
      <c r="G115" s="1442"/>
      <c r="H115" s="1442"/>
      <c r="I115" s="1442"/>
      <c r="J115" s="1442"/>
      <c r="K115" s="1442"/>
      <c r="L115" s="1442"/>
      <c r="M115" s="1444"/>
      <c r="N115" s="1442"/>
      <c r="O115" s="1442"/>
      <c r="P115" s="1445"/>
      <c r="Q115" s="1446"/>
      <c r="R115" s="1447"/>
      <c r="S115" s="1448"/>
      <c r="T115" s="1442"/>
      <c r="U115" s="1452"/>
      <c r="V115" s="1452"/>
      <c r="W115" s="1446"/>
      <c r="X115" s="1446"/>
      <c r="Y115" s="1452"/>
      <c r="Z115" s="1452"/>
      <c r="AA115" s="1442"/>
      <c r="AB115" s="1452"/>
      <c r="AC115" s="1452"/>
      <c r="AD115" s="1446"/>
      <c r="AE115" s="1446"/>
      <c r="AF115" s="1452"/>
      <c r="AG115" s="1452"/>
      <c r="AH115" s="1452"/>
    </row>
  </sheetData>
  <sheetProtection selectLockedCells="1" autoFilter="0"/>
  <conditionalFormatting sqref="X7:X106">
    <cfRule type="cellIs" dxfId="85" priority="10" operator="equal">
      <formula>0</formula>
    </cfRule>
  </conditionalFormatting>
  <conditionalFormatting sqref="AE7:AE106">
    <cfRule type="cellIs" dxfId="84" priority="9" operator="equal">
      <formula>0</formula>
    </cfRule>
  </conditionalFormatting>
  <conditionalFormatting sqref="P7:AG106">
    <cfRule type="expression" dxfId="83" priority="8">
      <formula>$I7="NFI"</formula>
    </cfRule>
  </conditionalFormatting>
  <conditionalFormatting sqref="O7:O106">
    <cfRule type="cellIs" dxfId="82" priority="7" operator="equal">
      <formula>0</formula>
    </cfRule>
  </conditionalFormatting>
  <conditionalFormatting sqref="T7:Z106">
    <cfRule type="expression" dxfId="81" priority="6">
      <formula>$I7="Out"</formula>
    </cfRule>
  </conditionalFormatting>
  <conditionalFormatting sqref="AA7:AG106">
    <cfRule type="expression" dxfId="80" priority="5">
      <formula>$I7="Under"</formula>
    </cfRule>
  </conditionalFormatting>
  <conditionalFormatting sqref="W7:W106">
    <cfRule type="cellIs" dxfId="79" priority="4" operator="greaterThan">
      <formula>0</formula>
    </cfRule>
  </conditionalFormatting>
  <conditionalFormatting sqref="AD7:AD106">
    <cfRule type="cellIs" dxfId="78" priority="3" operator="lessThan">
      <formula>0</formula>
    </cfRule>
  </conditionalFormatting>
  <conditionalFormatting sqref="AH7:AH106">
    <cfRule type="expression" dxfId="77" priority="2">
      <formula>$I7="NFI"</formula>
    </cfRule>
  </conditionalFormatting>
  <pageMargins left="0.23622047244094491" right="0.23622047244094491" top="0.74803149606299213" bottom="0.74803149606299213" header="0.31496062992125984" footer="0.31496062992125984"/>
  <pageSetup paperSize="8" scale="92" fitToWidth="0" orientation="landscape" r:id="rId1"/>
  <headerFooter>
    <oddHeader>&amp;LPage &amp;P of &amp;N &amp;CPR19 Business plan data tables - Jan 2019&amp;R&amp;G</oddHeader>
    <oddFooter>&amp;L&amp;A&amp;RPrinted: &amp;D &amp;T</oddFooter>
  </headerFooter>
</worksheet>
</file>

<file path=xl/worksheets/sheet11.xml><?xml version="1.0" encoding="utf-8"?>
<worksheet xmlns="http://schemas.openxmlformats.org/spreadsheetml/2006/main" xmlns:r="http://schemas.openxmlformats.org/officeDocument/2006/relationships">
  <sheetPr codeName="Sheet136">
    <tabColor rgb="FFCA0083"/>
  </sheetPr>
  <dimension ref="A1:F77"/>
  <sheetViews>
    <sheetView topLeftCell="A30" zoomScaleNormal="100" workbookViewId="0">
      <selection activeCell="E37" sqref="E37"/>
    </sheetView>
  </sheetViews>
  <sheetFormatPr defaultColWidth="0" defaultRowHeight="14.25" zeroHeight="1"/>
  <cols>
    <col min="1" max="1" width="1.25" style="608" customWidth="1"/>
    <col min="2" max="2" width="8.75" style="606" customWidth="1"/>
    <col min="3" max="3" width="27.5" style="607" customWidth="1"/>
    <col min="4" max="4" width="104.125" style="607" customWidth="1"/>
    <col min="5" max="5" width="15.125" style="606" customWidth="1"/>
    <col min="6" max="6" width="2.5" style="608" customWidth="1"/>
    <col min="7" max="16384" width="8.625" style="608" hidden="1"/>
  </cols>
  <sheetData>
    <row r="1" spans="2:6" ht="7.5" customHeight="1"/>
    <row r="2" spans="2:6" s="609" customFormat="1" ht="18" customHeight="1">
      <c r="B2" s="1455" t="s">
        <v>2165</v>
      </c>
      <c r="C2" s="1456"/>
      <c r="D2" s="1456"/>
      <c r="E2" s="1457"/>
    </row>
    <row r="3" spans="2:6" s="610" customFormat="1" ht="7.5" customHeight="1">
      <c r="B3" s="1806"/>
      <c r="C3" s="1807"/>
      <c r="D3" s="1807"/>
      <c r="E3" s="1808"/>
    </row>
    <row r="4" spans="2:6" s="610" customFormat="1" ht="180" customHeight="1">
      <c r="B4" s="1809" t="s">
        <v>2414</v>
      </c>
      <c r="C4" s="1810"/>
      <c r="D4" s="1810"/>
      <c r="E4" s="1811"/>
    </row>
    <row r="5" spans="2:6" ht="11.25" customHeight="1"/>
    <row r="6" spans="2:6" ht="33" customHeight="1">
      <c r="B6" s="611" t="s">
        <v>261</v>
      </c>
      <c r="C6" s="612" t="s">
        <v>312</v>
      </c>
      <c r="D6" s="612" t="s">
        <v>313</v>
      </c>
      <c r="E6" s="613" t="s">
        <v>314</v>
      </c>
    </row>
    <row r="7" spans="2:6" s="610" customFormat="1" ht="18.75" customHeight="1">
      <c r="B7" s="1461" t="s">
        <v>2196</v>
      </c>
      <c r="C7" s="1462"/>
      <c r="D7" s="1463"/>
      <c r="E7" s="1464"/>
      <c r="F7" s="1459"/>
    </row>
    <row r="8" spans="2:6" s="610" customFormat="1" ht="15" customHeight="1">
      <c r="B8" s="614" t="s">
        <v>62</v>
      </c>
      <c r="C8" s="615" t="s">
        <v>315</v>
      </c>
      <c r="D8" s="615" t="s">
        <v>2184</v>
      </c>
      <c r="E8" s="614"/>
    </row>
    <row r="9" spans="2:6" s="610" customFormat="1" ht="15" customHeight="1">
      <c r="B9" s="616">
        <v>1</v>
      </c>
      <c r="C9" s="1458" t="s">
        <v>157</v>
      </c>
      <c r="D9" s="615" t="s">
        <v>2181</v>
      </c>
      <c r="E9" s="614"/>
    </row>
    <row r="10" spans="2:6" s="610" customFormat="1" ht="15" customHeight="1">
      <c r="B10" s="616">
        <v>2</v>
      </c>
      <c r="C10" s="1458" t="s">
        <v>156</v>
      </c>
      <c r="D10" s="615" t="s">
        <v>2181</v>
      </c>
      <c r="E10" s="614"/>
    </row>
    <row r="11" spans="2:6" s="610" customFormat="1" ht="15" customHeight="1">
      <c r="B11" s="616">
        <v>3</v>
      </c>
      <c r="C11" s="1458" t="s">
        <v>13</v>
      </c>
      <c r="D11" s="615" t="s">
        <v>2181</v>
      </c>
      <c r="E11" s="614"/>
    </row>
    <row r="12" spans="2:6" s="610" customFormat="1" ht="15" customHeight="1">
      <c r="B12" s="616">
        <v>4</v>
      </c>
      <c r="C12" s="1458" t="s">
        <v>320</v>
      </c>
      <c r="D12" s="615" t="s">
        <v>2181</v>
      </c>
      <c r="E12" s="614"/>
    </row>
    <row r="13" spans="2:6" s="610" customFormat="1" ht="15" customHeight="1">
      <c r="B13" s="616">
        <v>5</v>
      </c>
      <c r="C13" s="1458" t="s">
        <v>283</v>
      </c>
      <c r="D13" s="615" t="s">
        <v>2181</v>
      </c>
      <c r="E13" s="614"/>
    </row>
    <row r="14" spans="2:6" s="610" customFormat="1" ht="15" customHeight="1">
      <c r="B14" s="616">
        <v>6</v>
      </c>
      <c r="C14" s="1458" t="s">
        <v>2166</v>
      </c>
      <c r="D14" s="615" t="s">
        <v>2181</v>
      </c>
      <c r="E14" s="614"/>
    </row>
    <row r="15" spans="2:6" s="610" customFormat="1" ht="15" customHeight="1">
      <c r="B15" s="619">
        <v>7</v>
      </c>
      <c r="C15" s="1458" t="s">
        <v>17</v>
      </c>
      <c r="D15" s="615" t="s">
        <v>2181</v>
      </c>
      <c r="E15" s="614"/>
    </row>
    <row r="16" spans="2:6" s="610" customFormat="1" ht="15" customHeight="1">
      <c r="B16" s="619">
        <v>8</v>
      </c>
      <c r="C16" s="1458" t="s">
        <v>18</v>
      </c>
      <c r="D16" s="615" t="s">
        <v>2181</v>
      </c>
      <c r="E16" s="614"/>
    </row>
    <row r="17" spans="1:6" s="610" customFormat="1" ht="15" customHeight="1">
      <c r="B17" s="619">
        <v>9</v>
      </c>
      <c r="C17" s="1458" t="s">
        <v>163</v>
      </c>
      <c r="D17" s="615" t="s">
        <v>2181</v>
      </c>
      <c r="E17" s="614"/>
    </row>
    <row r="18" spans="1:6" s="610" customFormat="1" ht="15" customHeight="1">
      <c r="B18" s="619">
        <v>10</v>
      </c>
      <c r="C18" s="1458" t="s">
        <v>164</v>
      </c>
      <c r="D18" s="615" t="s">
        <v>2181</v>
      </c>
      <c r="E18" s="614"/>
      <c r="F18" s="1459"/>
    </row>
    <row r="19" spans="1:6" s="610" customFormat="1" ht="15" customHeight="1">
      <c r="B19" s="616">
        <v>11</v>
      </c>
      <c r="C19" s="1460" t="s">
        <v>165</v>
      </c>
      <c r="D19" s="615" t="s">
        <v>2181</v>
      </c>
      <c r="E19" s="614"/>
      <c r="F19" s="1459"/>
    </row>
    <row r="20" spans="1:6" s="610" customFormat="1" ht="15" customHeight="1">
      <c r="B20" s="616">
        <v>12</v>
      </c>
      <c r="C20" s="1458" t="s">
        <v>166</v>
      </c>
      <c r="D20" s="615" t="s">
        <v>2181</v>
      </c>
      <c r="E20" s="614"/>
      <c r="F20" s="1459"/>
    </row>
    <row r="21" spans="1:6" s="610" customFormat="1" ht="15" customHeight="1">
      <c r="B21" s="616">
        <v>13</v>
      </c>
      <c r="C21" s="1458" t="s">
        <v>174</v>
      </c>
      <c r="D21" s="615" t="s">
        <v>2181</v>
      </c>
      <c r="E21" s="614"/>
      <c r="F21" s="1459"/>
    </row>
    <row r="22" spans="1:6" s="610" customFormat="1" ht="18.75" customHeight="1">
      <c r="B22" s="1461" t="s">
        <v>2167</v>
      </c>
      <c r="C22" s="1462"/>
      <c r="D22" s="1463"/>
      <c r="E22" s="1464"/>
      <c r="F22" s="1459"/>
    </row>
    <row r="23" spans="1:6" s="610" customFormat="1" ht="31.5" customHeight="1">
      <c r="B23" s="622">
        <v>14</v>
      </c>
      <c r="C23" s="1458" t="s">
        <v>2168</v>
      </c>
      <c r="D23" s="620" t="s">
        <v>2192</v>
      </c>
      <c r="E23" s="614"/>
    </row>
    <row r="24" spans="1:6" s="610" customFormat="1" ht="30.75" customHeight="1">
      <c r="B24" s="622">
        <v>15</v>
      </c>
      <c r="C24" s="1458" t="s">
        <v>237</v>
      </c>
      <c r="D24" s="620" t="s">
        <v>2194</v>
      </c>
      <c r="E24" s="614"/>
    </row>
    <row r="25" spans="1:6" s="610" customFormat="1" ht="31.5" customHeight="1">
      <c r="B25" s="622">
        <v>16</v>
      </c>
      <c r="C25" s="1458" t="s">
        <v>2147</v>
      </c>
      <c r="D25" s="620" t="s">
        <v>2193</v>
      </c>
      <c r="E25" s="614"/>
    </row>
    <row r="26" spans="1:6" s="610" customFormat="1" ht="93.75" customHeight="1">
      <c r="B26" s="622">
        <v>17</v>
      </c>
      <c r="C26" s="1458" t="s">
        <v>2148</v>
      </c>
      <c r="D26" s="620" t="s">
        <v>2169</v>
      </c>
      <c r="E26" s="614"/>
    </row>
    <row r="27" spans="1:6" s="610" customFormat="1" ht="18.75" customHeight="1">
      <c r="B27" s="1461" t="s">
        <v>177</v>
      </c>
      <c r="C27" s="1462"/>
      <c r="D27" s="1463"/>
      <c r="E27" s="1464"/>
      <c r="F27" s="1459"/>
    </row>
    <row r="28" spans="1:6" s="610" customFormat="1" ht="30" customHeight="1">
      <c r="B28" s="616">
        <v>18</v>
      </c>
      <c r="C28" s="1458" t="s">
        <v>2149</v>
      </c>
      <c r="D28" s="618" t="s">
        <v>2190</v>
      </c>
      <c r="E28" s="614" t="s">
        <v>6</v>
      </c>
    </row>
    <row r="29" spans="1:6" s="610" customFormat="1" ht="32.25" customHeight="1">
      <c r="B29" s="616">
        <v>19</v>
      </c>
      <c r="C29" s="1458" t="s">
        <v>2170</v>
      </c>
      <c r="D29" s="615" t="s">
        <v>2189</v>
      </c>
      <c r="E29" s="614" t="s">
        <v>6</v>
      </c>
    </row>
    <row r="30" spans="1:6" s="610" customFormat="1" ht="30.75" customHeight="1">
      <c r="B30" s="616">
        <v>20</v>
      </c>
      <c r="C30" s="1458" t="s">
        <v>2151</v>
      </c>
      <c r="D30" s="615" t="s">
        <v>2171</v>
      </c>
      <c r="E30" s="614"/>
    </row>
    <row r="31" spans="1:6" s="610" customFormat="1" ht="30.75" customHeight="1">
      <c r="B31" s="616">
        <v>21</v>
      </c>
      <c r="C31" s="1458" t="s">
        <v>2172</v>
      </c>
      <c r="D31" s="615" t="s">
        <v>2173</v>
      </c>
      <c r="E31" s="614"/>
    </row>
    <row r="32" spans="1:6" s="1466" customFormat="1" ht="31.5" customHeight="1">
      <c r="A32" s="610"/>
      <c r="B32" s="616">
        <v>22</v>
      </c>
      <c r="C32" s="1458" t="s">
        <v>2153</v>
      </c>
      <c r="D32" s="615" t="s">
        <v>2197</v>
      </c>
      <c r="E32" s="1465"/>
    </row>
    <row r="33" spans="1:6" s="1466" customFormat="1" ht="43.5" customHeight="1">
      <c r="A33" s="610"/>
      <c r="B33" s="616">
        <v>23</v>
      </c>
      <c r="C33" s="1458" t="s">
        <v>2174</v>
      </c>
      <c r="D33" s="620" t="s">
        <v>2418</v>
      </c>
      <c r="E33" s="1465"/>
    </row>
    <row r="34" spans="1:6" s="1466" customFormat="1" ht="42" customHeight="1">
      <c r="A34" s="610"/>
      <c r="B34" s="616">
        <v>24</v>
      </c>
      <c r="C34" s="1458" t="s">
        <v>2175</v>
      </c>
      <c r="D34" s="615" t="s">
        <v>2403</v>
      </c>
      <c r="E34" s="1465"/>
    </row>
    <row r="35" spans="1:6" s="610" customFormat="1" ht="18.75" customHeight="1">
      <c r="B35" s="1461" t="s">
        <v>181</v>
      </c>
      <c r="C35" s="1462"/>
      <c r="D35" s="1463"/>
      <c r="E35" s="1464"/>
      <c r="F35" s="1459"/>
    </row>
    <row r="36" spans="1:6" s="1466" customFormat="1" ht="32.25" customHeight="1">
      <c r="A36" s="610"/>
      <c r="B36" s="616">
        <v>25</v>
      </c>
      <c r="C36" s="1458" t="s">
        <v>2149</v>
      </c>
      <c r="D36" s="618" t="s">
        <v>2191</v>
      </c>
      <c r="E36" s="1465" t="s">
        <v>6</v>
      </c>
    </row>
    <row r="37" spans="1:6" s="1466" customFormat="1" ht="32.25" customHeight="1">
      <c r="A37" s="610"/>
      <c r="B37" s="616">
        <v>26</v>
      </c>
      <c r="C37" s="1458" t="s">
        <v>2170</v>
      </c>
      <c r="D37" s="615" t="s">
        <v>2188</v>
      </c>
      <c r="E37" s="1465" t="s">
        <v>6</v>
      </c>
    </row>
    <row r="38" spans="1:6" s="1466" customFormat="1" ht="32.25" customHeight="1">
      <c r="A38" s="610"/>
      <c r="B38" s="616">
        <v>27</v>
      </c>
      <c r="C38" s="1458" t="s">
        <v>2151</v>
      </c>
      <c r="D38" s="615" t="s">
        <v>2176</v>
      </c>
      <c r="E38" s="1465"/>
    </row>
    <row r="39" spans="1:6" s="1466" customFormat="1" ht="28.5" customHeight="1">
      <c r="A39" s="1459"/>
      <c r="B39" s="616">
        <v>28</v>
      </c>
      <c r="C39" s="1458" t="s">
        <v>2177</v>
      </c>
      <c r="D39" s="615" t="s">
        <v>2178</v>
      </c>
      <c r="E39" s="1465"/>
    </row>
    <row r="40" spans="1:6" s="1468" customFormat="1" ht="31.5" customHeight="1">
      <c r="A40" s="1467"/>
      <c r="B40" s="616">
        <v>29</v>
      </c>
      <c r="C40" s="1458" t="s">
        <v>2157</v>
      </c>
      <c r="D40" s="615" t="s">
        <v>2198</v>
      </c>
      <c r="E40" s="1465"/>
    </row>
    <row r="41" spans="1:6" s="1468" customFormat="1" ht="44.25" customHeight="1">
      <c r="A41" s="608"/>
      <c r="B41" s="616">
        <v>30</v>
      </c>
      <c r="C41" s="1458" t="s">
        <v>2179</v>
      </c>
      <c r="D41" s="620" t="s">
        <v>2419</v>
      </c>
      <c r="E41" s="1465"/>
    </row>
    <row r="42" spans="1:6" ht="42.75" customHeight="1">
      <c r="B42" s="622">
        <v>31</v>
      </c>
      <c r="C42" s="1458" t="s">
        <v>2180</v>
      </c>
      <c r="D42" s="615" t="s">
        <v>2404</v>
      </c>
      <c r="E42" s="614"/>
    </row>
    <row r="43" spans="1:6" s="610" customFormat="1" ht="18.75" customHeight="1">
      <c r="B43" s="1461" t="s">
        <v>2200</v>
      </c>
      <c r="C43" s="1462"/>
      <c r="D43" s="1463"/>
      <c r="E43" s="1464"/>
      <c r="F43" s="1459"/>
    </row>
    <row r="44" spans="1:6" ht="82.5" customHeight="1">
      <c r="B44" s="622">
        <v>32</v>
      </c>
      <c r="C44" s="1458" t="s">
        <v>2195</v>
      </c>
      <c r="D44" s="617" t="s">
        <v>2240</v>
      </c>
      <c r="E44" s="614"/>
    </row>
    <row r="45" spans="1:6"/>
    <row r="46" spans="1:6" ht="18.75" customHeight="1">
      <c r="B46" s="1478" t="s">
        <v>2185</v>
      </c>
    </row>
    <row r="47" spans="1:6" ht="18.75" customHeight="1">
      <c r="B47" s="1812" t="s">
        <v>2186</v>
      </c>
      <c r="C47" s="1813"/>
      <c r="D47" s="1813"/>
    </row>
    <row r="48" spans="1:6"/>
    <row r="49"/>
    <row r="50"/>
    <row r="51"/>
    <row r="52"/>
    <row r="53"/>
    <row r="54"/>
    <row r="55"/>
    <row r="56"/>
    <row r="57"/>
    <row r="58"/>
    <row r="59"/>
    <row r="60"/>
    <row r="61"/>
    <row r="62"/>
    <row r="63"/>
    <row r="64"/>
    <row r="65"/>
    <row r="66"/>
    <row r="67"/>
    <row r="68"/>
    <row r="69"/>
    <row r="70"/>
    <row r="71"/>
    <row r="72"/>
    <row r="73"/>
    <row r="74"/>
    <row r="75"/>
    <row r="76"/>
    <row r="77"/>
  </sheetData>
  <sheetProtection algorithmName="SHA-512" hashValue="hU6wYUvqQDvMj313DTKIVVt103ohgbt01z1AntKltP9uC3i3lvaKnrfqWnm8EDA9pgIqwblh95Gwc41DxOYhag==" saltValue="HJLcmatmhsm5Ak2CufaXLA==" spinCount="100000" sheet="1" objects="1" scenarios="1" autoFilter="0"/>
  <mergeCells count="3">
    <mergeCell ref="B3:E3"/>
    <mergeCell ref="B4:E4"/>
    <mergeCell ref="B47:D47"/>
  </mergeCells>
  <hyperlinks>
    <hyperlink ref="B47" r:id="rId1"/>
  </hyperlinks>
  <pageMargins left="0.70866141732283472" right="0.70866141732283472" top="0.74803149606299213" bottom="0.74803149606299213" header="0.31496062992125984" footer="0.31496062992125984"/>
  <pageSetup paperSize="9" fitToHeight="5" orientation="portrait" r:id="rId2"/>
  <headerFooter>
    <oddHeader>&amp;LPage &amp;P of &amp;N &amp;CPR19 Business plan data tables - Jan 2019&amp;R&amp;G</oddHeader>
    <oddFooter>&amp;L&amp;A&amp;RPrinted: &amp;D &amp;T</oddFooter>
  </headerFooter>
  <legacyDrawingHF r:id="rId3"/>
</worksheet>
</file>

<file path=xl/worksheets/sheet12.xml><?xml version="1.0" encoding="utf-8"?>
<worksheet xmlns="http://schemas.openxmlformats.org/spreadsheetml/2006/main" xmlns:r="http://schemas.openxmlformats.org/officeDocument/2006/relationships">
  <sheetPr codeName="Sheet135">
    <tabColor rgb="FFCA0083"/>
    <pageSetUpPr fitToPage="1"/>
  </sheetPr>
  <dimension ref="A1:FT115"/>
  <sheetViews>
    <sheetView zoomScale="86" zoomScaleNormal="86" workbookViewId="0">
      <selection activeCell="A48" sqref="A48"/>
    </sheetView>
  </sheetViews>
  <sheetFormatPr defaultColWidth="0" defaultRowHeight="12.75" zeroHeight="1"/>
  <cols>
    <col min="1" max="1" width="1.125" style="503" customWidth="1"/>
    <col min="2" max="2" width="5" style="503" customWidth="1"/>
    <col min="3" max="3" width="20" style="503" customWidth="1"/>
    <col min="4" max="4" width="44.125" style="591" hidden="1" customWidth="1"/>
    <col min="5" max="5" width="15.125" style="591" hidden="1" customWidth="1"/>
    <col min="6" max="6" width="10.5" style="592" hidden="1" customWidth="1"/>
    <col min="7" max="7" width="41.75" style="591" customWidth="1"/>
    <col min="8" max="8" width="62.5" style="591" hidden="1" customWidth="1"/>
    <col min="9" max="10" width="10" style="591" hidden="1" customWidth="1"/>
    <col min="11" max="11" width="10.5" style="591" hidden="1" customWidth="1"/>
    <col min="12" max="12" width="11.125" style="591" hidden="1" customWidth="1"/>
    <col min="13" max="14" width="10" style="591" hidden="1" customWidth="1"/>
    <col min="15" max="15" width="13.125" style="591" hidden="1" customWidth="1"/>
    <col min="16" max="16" width="10" style="591" hidden="1" customWidth="1"/>
    <col min="17" max="17" width="7" style="591" hidden="1" customWidth="1"/>
    <col min="18" max="18" width="12.5" style="592" hidden="1" customWidth="1"/>
    <col min="19" max="19" width="18.125" style="584" hidden="1" customWidth="1"/>
    <col min="20" max="20" width="10.5" style="592" hidden="1" customWidth="1"/>
    <col min="21" max="21" width="38.125" style="591" hidden="1" customWidth="1"/>
    <col min="22" max="22" width="8.625" style="591" hidden="1" customWidth="1"/>
    <col min="23" max="23" width="43.125" style="591" hidden="1" customWidth="1"/>
    <col min="24" max="24" width="9.875" style="601" customWidth="1"/>
    <col min="25" max="25" width="9.125" style="602" customWidth="1"/>
    <col min="26" max="26" width="38.625" style="591" customWidth="1"/>
    <col min="27" max="27" width="8.75" style="592" hidden="1" customWidth="1"/>
    <col min="28" max="28" width="43.125" style="592" hidden="1" customWidth="1"/>
    <col min="29" max="29" width="16.75" style="592" hidden="1" customWidth="1"/>
    <col min="30" max="30" width="13.125" style="592" hidden="1" customWidth="1"/>
    <col min="31" max="51" width="11.125" style="591" customWidth="1"/>
    <col min="52" max="52" width="7.125" style="595" customWidth="1"/>
    <col min="53" max="56" width="7.5" style="595" customWidth="1"/>
    <col min="57" max="76" width="9.625" style="603" customWidth="1"/>
    <col min="77" max="86" width="10" style="603" customWidth="1"/>
    <col min="87" max="94" width="17.5" style="603" customWidth="1"/>
    <col min="95" max="95" width="10" style="595" customWidth="1"/>
    <col min="96" max="96" width="9.625" style="604" customWidth="1"/>
    <col min="97" max="97" width="10.625" style="605" customWidth="1"/>
    <col min="98" max="102" width="10" style="603" customWidth="1"/>
    <col min="103" max="103" width="10.125" style="603" customWidth="1"/>
    <col min="104" max="108" width="10" style="603" customWidth="1"/>
    <col min="109" max="109" width="10.125" style="603" customWidth="1"/>
    <col min="110" max="114" width="10" style="603" customWidth="1"/>
    <col min="115" max="115" width="10.125" style="603" customWidth="1"/>
    <col min="116" max="120" width="10" style="603" customWidth="1"/>
    <col min="121" max="121" width="10.125" style="603" customWidth="1"/>
    <col min="122" max="126" width="10" style="603" customWidth="1"/>
    <col min="127" max="127" width="10.125" style="603" customWidth="1"/>
    <col min="128" max="132" width="11.25" style="603" customWidth="1"/>
    <col min="133" max="137" width="10" style="603" customWidth="1"/>
    <col min="138" max="138" width="10.125" style="603" customWidth="1"/>
    <col min="139" max="143" width="11.25" style="603" customWidth="1"/>
    <col min="144" max="144" width="9" style="440" customWidth="1"/>
    <col min="145" max="176" width="0" style="440" hidden="1" customWidth="1"/>
    <col min="177" max="16384" width="9" style="440" hidden="1"/>
  </cols>
  <sheetData>
    <row r="1" spans="1:143" s="835" customFormat="1" ht="26.25" customHeight="1">
      <c r="A1" s="438"/>
      <c r="B1" s="439" t="s">
        <v>2199</v>
      </c>
      <c r="C1" s="439"/>
      <c r="D1" s="439"/>
      <c r="E1" s="837"/>
      <c r="F1" s="439" t="s">
        <v>2201</v>
      </c>
      <c r="G1" s="837"/>
      <c r="H1" s="439" t="str">
        <f>AppValidation!D2</f>
        <v>South West Water</v>
      </c>
      <c r="I1" s="439" t="str">
        <f>AppValidation!H2</f>
        <v>SWB</v>
      </c>
      <c r="J1" s="837"/>
      <c r="K1" s="837"/>
      <c r="L1" s="837"/>
      <c r="M1" s="837"/>
      <c r="N1" s="837"/>
      <c r="O1" s="837"/>
      <c r="P1" s="837"/>
      <c r="Q1" s="837"/>
      <c r="R1" s="838"/>
      <c r="S1" s="837"/>
      <c r="T1" s="838"/>
      <c r="U1" s="837"/>
      <c r="V1" s="837"/>
      <c r="W1" s="837"/>
      <c r="X1" s="839"/>
      <c r="Y1" s="837"/>
      <c r="Z1" s="839" t="str">
        <f>AppValidation!D2</f>
        <v>South West Water</v>
      </c>
      <c r="AA1" s="838"/>
      <c r="AB1" s="838"/>
      <c r="AC1" s="838"/>
      <c r="AD1" s="838"/>
      <c r="AE1" s="837"/>
      <c r="AF1" s="837"/>
      <c r="AG1" s="842" t="str">
        <f>AppValidation!D2</f>
        <v>South West Water</v>
      </c>
      <c r="AH1" s="837"/>
      <c r="AI1" s="837"/>
      <c r="AJ1" s="837"/>
      <c r="AK1" s="837"/>
      <c r="AL1" s="837"/>
      <c r="AM1" s="837"/>
      <c r="AN1" s="837"/>
      <c r="AO1" s="837"/>
      <c r="AP1" s="837"/>
      <c r="AQ1" s="837"/>
      <c r="AR1" s="837"/>
      <c r="AS1" s="837"/>
      <c r="AT1" s="837"/>
      <c r="AU1" s="837"/>
      <c r="AV1" s="837"/>
      <c r="AW1" s="837"/>
      <c r="AX1" s="837"/>
      <c r="AY1" s="834" t="str">
        <f>AppValidation!D2</f>
        <v>South West Water</v>
      </c>
      <c r="AZ1" s="840"/>
      <c r="BA1" s="840"/>
      <c r="BB1" s="840"/>
      <c r="BC1" s="840"/>
      <c r="BD1" s="840"/>
      <c r="BE1" s="841"/>
      <c r="BF1" s="841"/>
      <c r="BG1" s="841"/>
      <c r="BH1" s="841"/>
      <c r="BI1" s="841"/>
      <c r="BJ1" s="841"/>
      <c r="BK1" s="841"/>
      <c r="BL1" s="841"/>
      <c r="BM1" s="841"/>
      <c r="BN1" s="841"/>
      <c r="BO1" s="836" t="str">
        <f>AppValidation!D2</f>
        <v>South West Water</v>
      </c>
      <c r="BP1" s="841"/>
      <c r="BQ1" s="841"/>
      <c r="BR1" s="841"/>
      <c r="BS1" s="841"/>
      <c r="BT1" s="841"/>
      <c r="BU1" s="841"/>
      <c r="BV1" s="841"/>
      <c r="BW1" s="841"/>
      <c r="BX1" s="841"/>
      <c r="BY1" s="841"/>
      <c r="BZ1" s="841"/>
      <c r="CA1" s="841"/>
      <c r="CB1" s="841"/>
      <c r="CC1" s="841"/>
      <c r="CD1" s="841"/>
      <c r="CE1" s="841"/>
      <c r="CF1" s="841"/>
      <c r="CG1" s="841"/>
      <c r="CH1" s="841"/>
      <c r="CI1" s="843" t="str">
        <f>AppValidation!D2</f>
        <v>South West Water</v>
      </c>
      <c r="CJ1" s="841"/>
      <c r="CK1" s="841"/>
      <c r="CL1" s="841"/>
      <c r="CM1" s="841"/>
      <c r="CN1" s="841"/>
      <c r="CO1" s="841"/>
      <c r="CP1" s="841"/>
      <c r="CQ1" s="840"/>
      <c r="CR1" s="841"/>
      <c r="CS1" s="836" t="str">
        <f>AppValidation!D2</f>
        <v>South West Water</v>
      </c>
      <c r="CT1" s="841"/>
      <c r="CU1" s="841"/>
      <c r="CV1" s="841"/>
      <c r="CW1" s="841"/>
      <c r="CX1" s="841"/>
      <c r="CY1" s="841"/>
      <c r="CZ1" s="841"/>
      <c r="DA1" s="841"/>
      <c r="DB1" s="841"/>
      <c r="DC1" s="841"/>
      <c r="DD1" s="841"/>
      <c r="DE1" s="841"/>
      <c r="DF1" s="836" t="str">
        <f>AppValidation!D2</f>
        <v>South West Water</v>
      </c>
      <c r="DG1" s="841"/>
      <c r="DH1" s="841"/>
      <c r="DI1" s="841"/>
      <c r="DJ1" s="841"/>
      <c r="DK1" s="841"/>
      <c r="DL1" s="841"/>
      <c r="DM1" s="841"/>
      <c r="DN1" s="841"/>
      <c r="DO1" s="841"/>
      <c r="DP1" s="841"/>
      <c r="DQ1" s="841"/>
      <c r="DR1" s="841"/>
      <c r="DS1" s="841"/>
      <c r="DT1" s="841"/>
      <c r="DU1" s="841"/>
      <c r="DV1" s="841"/>
      <c r="DW1" s="841"/>
      <c r="DX1" s="841"/>
      <c r="DY1" s="841"/>
      <c r="DZ1" s="841"/>
      <c r="EA1" s="841"/>
      <c r="EB1" s="841"/>
      <c r="EC1" s="841"/>
      <c r="ED1" s="841"/>
      <c r="EE1" s="841"/>
      <c r="EF1" s="841"/>
      <c r="EG1" s="841"/>
      <c r="EH1" s="836" t="str">
        <f>AppValidation!$D$2</f>
        <v>South West Water</v>
      </c>
      <c r="EI1" s="841"/>
      <c r="EJ1" s="841"/>
      <c r="EK1" s="841"/>
      <c r="EL1" s="841"/>
      <c r="EM1" s="841"/>
    </row>
    <row r="2" spans="1:143" ht="13.5" thickBot="1">
      <c r="A2" s="438"/>
      <c r="B2" s="441"/>
      <c r="C2" s="442"/>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row>
    <row r="3" spans="1:143" s="456" customFormat="1" ht="18.75" customHeight="1">
      <c r="A3" s="443"/>
      <c r="B3" s="1380" t="s">
        <v>261</v>
      </c>
      <c r="C3" s="1610">
        <f>SUM(COLUMN()-2)</f>
        <v>1</v>
      </c>
      <c r="D3" s="1610">
        <f t="shared" ref="D3:I3" si="0">SUM(COLUMN()-2)</f>
        <v>2</v>
      </c>
      <c r="E3" s="1611">
        <f t="shared" si="0"/>
        <v>3</v>
      </c>
      <c r="F3" s="1611">
        <f t="shared" si="0"/>
        <v>4</v>
      </c>
      <c r="G3" s="1612">
        <f t="shared" si="0"/>
        <v>5</v>
      </c>
      <c r="H3" s="1612">
        <f t="shared" si="0"/>
        <v>6</v>
      </c>
      <c r="I3" s="1779">
        <f t="shared" si="0"/>
        <v>7</v>
      </c>
      <c r="J3" s="1821"/>
      <c r="K3" s="1821"/>
      <c r="L3" s="1821"/>
      <c r="M3" s="1821"/>
      <c r="N3" s="1821"/>
      <c r="O3" s="1821"/>
      <c r="P3" s="1821"/>
      <c r="Q3" s="1612">
        <f>SUM(COLUMN()-2)</f>
        <v>15</v>
      </c>
      <c r="R3" s="1610">
        <f t="shared" ref="R3:Z3" si="1">SUM(COLUMN()-2)</f>
        <v>16</v>
      </c>
      <c r="S3" s="1611">
        <f t="shared" si="1"/>
        <v>17</v>
      </c>
      <c r="T3" s="1612">
        <f t="shared" si="1"/>
        <v>18</v>
      </c>
      <c r="U3" s="1611">
        <f t="shared" si="1"/>
        <v>19</v>
      </c>
      <c r="V3" s="1611">
        <f t="shared" si="1"/>
        <v>20</v>
      </c>
      <c r="W3" s="1611">
        <f t="shared" si="1"/>
        <v>21</v>
      </c>
      <c r="X3" s="1611">
        <f t="shared" si="1"/>
        <v>22</v>
      </c>
      <c r="Y3" s="1612">
        <f t="shared" si="1"/>
        <v>23</v>
      </c>
      <c r="Z3" s="1615">
        <f t="shared" si="1"/>
        <v>24</v>
      </c>
      <c r="AA3" s="1611">
        <f>SUM(COLUMN()-2)</f>
        <v>25</v>
      </c>
      <c r="AB3" s="1611">
        <f>SUM(COLUMN()-2)</f>
        <v>26</v>
      </c>
      <c r="AC3" s="1611">
        <f>SUM(COLUMN()-2)</f>
        <v>27</v>
      </c>
      <c r="AD3" s="1381">
        <f>SUM(COLUMN()-2)</f>
        <v>28</v>
      </c>
      <c r="AE3" s="1780">
        <f>SUM(COLUMN()-2)</f>
        <v>29</v>
      </c>
      <c r="AF3" s="1780">
        <f>COLUMN()</f>
        <v>32</v>
      </c>
      <c r="AG3" s="1780">
        <f>COLUMN()</f>
        <v>33</v>
      </c>
      <c r="AH3" s="1780">
        <f>COLUMN()</f>
        <v>34</v>
      </c>
      <c r="AI3" s="1781">
        <f>COLUMN()</f>
        <v>35</v>
      </c>
      <c r="AJ3" s="1779">
        <f>SUM(COLUMN()-2)</f>
        <v>34</v>
      </c>
      <c r="AK3" s="1780">
        <f>COLUMN()</f>
        <v>37</v>
      </c>
      <c r="AL3" s="1780">
        <f>COLUMN()</f>
        <v>38</v>
      </c>
      <c r="AM3" s="1780">
        <f>COLUMN()</f>
        <v>39</v>
      </c>
      <c r="AN3" s="1780">
        <f>COLUMN()</f>
        <v>40</v>
      </c>
      <c r="AO3" s="1780">
        <f>COLUMN()</f>
        <v>41</v>
      </c>
      <c r="AP3" s="1780">
        <f>COLUMN()</f>
        <v>42</v>
      </c>
      <c r="AQ3" s="1780">
        <f>COLUMN()</f>
        <v>43</v>
      </c>
      <c r="AR3" s="1780">
        <f>COLUMN()</f>
        <v>44</v>
      </c>
      <c r="AS3" s="1780">
        <f>COLUMN()</f>
        <v>45</v>
      </c>
      <c r="AT3" s="1780">
        <f>COLUMN()</f>
        <v>46</v>
      </c>
      <c r="AU3" s="1780">
        <f>COLUMN()</f>
        <v>47</v>
      </c>
      <c r="AV3" s="1780">
        <f>COLUMN()</f>
        <v>48</v>
      </c>
      <c r="AW3" s="1780">
        <f>COLUMN()</f>
        <v>49</v>
      </c>
      <c r="AX3" s="1780">
        <f>COLUMN()</f>
        <v>50</v>
      </c>
      <c r="AY3" s="1781">
        <f>COLUMN()</f>
        <v>51</v>
      </c>
      <c r="AZ3" s="1779">
        <f>SUM(COLUMN()-2)</f>
        <v>50</v>
      </c>
      <c r="BA3" s="1780">
        <f>COLUMN()</f>
        <v>53</v>
      </c>
      <c r="BB3" s="1780">
        <f>COLUMN()</f>
        <v>54</v>
      </c>
      <c r="BC3" s="1780">
        <f>COLUMN()</f>
        <v>55</v>
      </c>
      <c r="BD3" s="1781">
        <f>COLUMN()</f>
        <v>56</v>
      </c>
      <c r="BE3" s="1779">
        <f>SUM(COLUMN()-2)</f>
        <v>55</v>
      </c>
      <c r="BF3" s="1780">
        <f>COLUMN()</f>
        <v>58</v>
      </c>
      <c r="BG3" s="1780">
        <f>COLUMN()</f>
        <v>59</v>
      </c>
      <c r="BH3" s="1780">
        <f>COLUMN()</f>
        <v>60</v>
      </c>
      <c r="BI3" s="1781">
        <f>COLUMN()</f>
        <v>61</v>
      </c>
      <c r="BJ3" s="1779">
        <f>SUM(COLUMN()-2)</f>
        <v>60</v>
      </c>
      <c r="BK3" s="1780">
        <f>COLUMN()</f>
        <v>63</v>
      </c>
      <c r="BL3" s="1780">
        <f>COLUMN()</f>
        <v>64</v>
      </c>
      <c r="BM3" s="1780">
        <f>COLUMN()</f>
        <v>65</v>
      </c>
      <c r="BN3" s="1781">
        <f>COLUMN()</f>
        <v>66</v>
      </c>
      <c r="BO3" s="1779">
        <f>SUM(COLUMN()-2)</f>
        <v>65</v>
      </c>
      <c r="BP3" s="1780">
        <f>COLUMN()</f>
        <v>68</v>
      </c>
      <c r="BQ3" s="1780">
        <f>COLUMN()</f>
        <v>69</v>
      </c>
      <c r="BR3" s="1780">
        <f>COLUMN()</f>
        <v>70</v>
      </c>
      <c r="BS3" s="1781">
        <f>COLUMN()</f>
        <v>71</v>
      </c>
      <c r="BT3" s="1779">
        <f>SUM(COLUMN()-2)</f>
        <v>70</v>
      </c>
      <c r="BU3" s="1780">
        <f>COLUMN()</f>
        <v>73</v>
      </c>
      <c r="BV3" s="1780">
        <f>COLUMN()</f>
        <v>74</v>
      </c>
      <c r="BW3" s="1780">
        <f>COLUMN()</f>
        <v>75</v>
      </c>
      <c r="BX3" s="1781">
        <f>COLUMN()</f>
        <v>76</v>
      </c>
      <c r="BY3" s="1779">
        <f>SUM(COLUMN()-2)</f>
        <v>75</v>
      </c>
      <c r="BZ3" s="1780">
        <f>COLUMN()</f>
        <v>78</v>
      </c>
      <c r="CA3" s="1780">
        <f>COLUMN()</f>
        <v>79</v>
      </c>
      <c r="CB3" s="1780">
        <f>COLUMN()</f>
        <v>80</v>
      </c>
      <c r="CC3" s="1781">
        <f>COLUMN()</f>
        <v>81</v>
      </c>
      <c r="CD3" s="1779">
        <f>SUM(COLUMN()-2)</f>
        <v>80</v>
      </c>
      <c r="CE3" s="1780">
        <f>COLUMN()</f>
        <v>83</v>
      </c>
      <c r="CF3" s="1780">
        <f>COLUMN()</f>
        <v>84</v>
      </c>
      <c r="CG3" s="1780">
        <f>COLUMN()</f>
        <v>85</v>
      </c>
      <c r="CH3" s="1781">
        <f>COLUMN()</f>
        <v>86</v>
      </c>
      <c r="CI3" s="1779">
        <f t="shared" ref="CI3:CT3" si="2">SUM(COLUMN()-2)</f>
        <v>85</v>
      </c>
      <c r="CJ3" s="1780"/>
      <c r="CK3" s="1780"/>
      <c r="CL3" s="453">
        <f>SUM(COLUMN()-2)</f>
        <v>88</v>
      </c>
      <c r="CM3" s="1779">
        <f t="shared" si="2"/>
        <v>89</v>
      </c>
      <c r="CN3" s="1780"/>
      <c r="CO3" s="1780"/>
      <c r="CP3" s="453">
        <f t="shared" si="2"/>
        <v>92</v>
      </c>
      <c r="CQ3" s="1611">
        <f t="shared" si="2"/>
        <v>93</v>
      </c>
      <c r="CR3" s="453">
        <f t="shared" si="2"/>
        <v>94</v>
      </c>
      <c r="CS3" s="453">
        <f t="shared" si="2"/>
        <v>95</v>
      </c>
      <c r="CT3" s="1779">
        <f t="shared" si="2"/>
        <v>96</v>
      </c>
      <c r="CU3" s="1780">
        <f>COLUMN()</f>
        <v>99</v>
      </c>
      <c r="CV3" s="1780">
        <f>COLUMN()</f>
        <v>100</v>
      </c>
      <c r="CW3" s="1780">
        <f>COLUMN()</f>
        <v>101</v>
      </c>
      <c r="CX3" s="1780">
        <f>COLUMN()</f>
        <v>102</v>
      </c>
      <c r="CY3" s="1781">
        <f>COLUMN()</f>
        <v>103</v>
      </c>
      <c r="CZ3" s="1779">
        <f>SUM(COLUMN()-2)</f>
        <v>102</v>
      </c>
      <c r="DA3" s="1780">
        <f>COLUMN()</f>
        <v>105</v>
      </c>
      <c r="DB3" s="1780">
        <f>COLUMN()</f>
        <v>106</v>
      </c>
      <c r="DC3" s="1780">
        <f>COLUMN()</f>
        <v>107</v>
      </c>
      <c r="DD3" s="1780">
        <f>COLUMN()</f>
        <v>108</v>
      </c>
      <c r="DE3" s="1781">
        <f>COLUMN()</f>
        <v>109</v>
      </c>
      <c r="DF3" s="1779">
        <f>SUM(COLUMN()-2)</f>
        <v>108</v>
      </c>
      <c r="DG3" s="1780">
        <f>COLUMN()</f>
        <v>111</v>
      </c>
      <c r="DH3" s="1780">
        <f>COLUMN()</f>
        <v>112</v>
      </c>
      <c r="DI3" s="1780">
        <f>COLUMN()</f>
        <v>113</v>
      </c>
      <c r="DJ3" s="1780">
        <f>COLUMN()</f>
        <v>114</v>
      </c>
      <c r="DK3" s="1781">
        <f>COLUMN()</f>
        <v>115</v>
      </c>
      <c r="DL3" s="1779">
        <f>SUM(COLUMN()-2)</f>
        <v>114</v>
      </c>
      <c r="DM3" s="1780">
        <f>COLUMN()</f>
        <v>117</v>
      </c>
      <c r="DN3" s="1780">
        <f>COLUMN()</f>
        <v>118</v>
      </c>
      <c r="DO3" s="1780">
        <f>COLUMN()</f>
        <v>119</v>
      </c>
      <c r="DP3" s="1780">
        <f>COLUMN()</f>
        <v>120</v>
      </c>
      <c r="DQ3" s="1781">
        <f>COLUMN()</f>
        <v>121</v>
      </c>
      <c r="DR3" s="1779">
        <f>SUM(COLUMN()-2)</f>
        <v>120</v>
      </c>
      <c r="DS3" s="1780">
        <f>COLUMN()</f>
        <v>123</v>
      </c>
      <c r="DT3" s="1780">
        <f>COLUMN()</f>
        <v>124</v>
      </c>
      <c r="DU3" s="1780">
        <f>COLUMN()</f>
        <v>125</v>
      </c>
      <c r="DV3" s="1780">
        <f>COLUMN()</f>
        <v>126</v>
      </c>
      <c r="DW3" s="1781">
        <f>COLUMN()</f>
        <v>127</v>
      </c>
      <c r="DX3" s="1779">
        <f>SUM(COLUMN()-2)</f>
        <v>126</v>
      </c>
      <c r="DY3" s="1821"/>
      <c r="DZ3" s="1821"/>
      <c r="EA3" s="1821"/>
      <c r="EB3" s="1822"/>
      <c r="EC3" s="1779">
        <f>SUM(COLUMN()-2)</f>
        <v>131</v>
      </c>
      <c r="ED3" s="1780">
        <f>COLUMN()</f>
        <v>134</v>
      </c>
      <c r="EE3" s="1780">
        <f>COLUMN()</f>
        <v>135</v>
      </c>
      <c r="EF3" s="1780">
        <f>COLUMN()</f>
        <v>136</v>
      </c>
      <c r="EG3" s="1780">
        <f>COLUMN()</f>
        <v>137</v>
      </c>
      <c r="EH3" s="1781">
        <f>COLUMN()</f>
        <v>138</v>
      </c>
      <c r="EI3" s="1779">
        <f>SUM(COLUMN()-2)</f>
        <v>137</v>
      </c>
      <c r="EJ3" s="1821"/>
      <c r="EK3" s="1821"/>
      <c r="EL3" s="1821"/>
      <c r="EM3" s="1823"/>
    </row>
    <row r="4" spans="1:143" s="456" customFormat="1" ht="7.5" customHeight="1">
      <c r="A4" s="443"/>
      <c r="B4" s="1384"/>
      <c r="C4" s="1482"/>
      <c r="D4" s="1483"/>
      <c r="E4" s="1484"/>
      <c r="F4" s="1485"/>
      <c r="G4" s="1486"/>
      <c r="H4" s="1486"/>
      <c r="I4" s="1815"/>
      <c r="J4" s="1816"/>
      <c r="K4" s="1816"/>
      <c r="L4" s="1816"/>
      <c r="M4" s="1816"/>
      <c r="N4" s="1816"/>
      <c r="O4" s="1816"/>
      <c r="P4" s="1816"/>
      <c r="Q4" s="1487"/>
      <c r="R4" s="1482"/>
      <c r="S4" s="1484"/>
      <c r="T4" s="1487"/>
      <c r="U4" s="1484"/>
      <c r="V4" s="1484"/>
      <c r="W4" s="1484"/>
      <c r="X4" s="1488"/>
      <c r="Y4" s="1489"/>
      <c r="Z4" s="1504"/>
      <c r="AA4" s="1485"/>
      <c r="AB4" s="1485"/>
      <c r="AC4" s="1583"/>
      <c r="AD4" s="1510"/>
      <c r="AE4" s="1818"/>
      <c r="AF4" s="1818"/>
      <c r="AG4" s="1818"/>
      <c r="AH4" s="1818"/>
      <c r="AI4" s="1819"/>
      <c r="AJ4" s="1815"/>
      <c r="AK4" s="1818"/>
      <c r="AL4" s="1818"/>
      <c r="AM4" s="1818"/>
      <c r="AN4" s="1818"/>
      <c r="AO4" s="1818"/>
      <c r="AP4" s="1818"/>
      <c r="AQ4" s="1818"/>
      <c r="AR4" s="1818"/>
      <c r="AS4" s="1818"/>
      <c r="AT4" s="1818"/>
      <c r="AU4" s="1818"/>
      <c r="AV4" s="1818"/>
      <c r="AW4" s="1818"/>
      <c r="AX4" s="1818"/>
      <c r="AY4" s="1819"/>
      <c r="AZ4" s="1815"/>
      <c r="BA4" s="1818"/>
      <c r="BB4" s="1818"/>
      <c r="BC4" s="1818"/>
      <c r="BD4" s="1819"/>
      <c r="BE4" s="1815"/>
      <c r="BF4" s="1818"/>
      <c r="BG4" s="1818"/>
      <c r="BH4" s="1818"/>
      <c r="BI4" s="1819"/>
      <c r="BJ4" s="1815"/>
      <c r="BK4" s="1818"/>
      <c r="BL4" s="1818"/>
      <c r="BM4" s="1818"/>
      <c r="BN4" s="1819"/>
      <c r="BO4" s="1815"/>
      <c r="BP4" s="1818"/>
      <c r="BQ4" s="1818"/>
      <c r="BR4" s="1818"/>
      <c r="BS4" s="1819"/>
      <c r="BT4" s="1815"/>
      <c r="BU4" s="1818"/>
      <c r="BV4" s="1818"/>
      <c r="BW4" s="1818"/>
      <c r="BX4" s="1819"/>
      <c r="BY4" s="1815"/>
      <c r="BZ4" s="1818"/>
      <c r="CA4" s="1818"/>
      <c r="CB4" s="1818"/>
      <c r="CC4" s="1819"/>
      <c r="CD4" s="1815"/>
      <c r="CE4" s="1818"/>
      <c r="CF4" s="1818"/>
      <c r="CG4" s="1818"/>
      <c r="CH4" s="1819"/>
      <c r="CI4" s="1491"/>
      <c r="CJ4" s="1488"/>
      <c r="CK4" s="1489"/>
      <c r="CL4" s="1492"/>
      <c r="CM4" s="1491"/>
      <c r="CN4" s="1488"/>
      <c r="CO4" s="1489"/>
      <c r="CP4" s="1492"/>
      <c r="CQ4" s="1485"/>
      <c r="CR4" s="1492"/>
      <c r="CS4" s="1490"/>
      <c r="CT4" s="1815"/>
      <c r="CU4" s="1818"/>
      <c r="CV4" s="1818"/>
      <c r="CW4" s="1818"/>
      <c r="CX4" s="1818"/>
      <c r="CY4" s="1819"/>
      <c r="CZ4" s="1815"/>
      <c r="DA4" s="1818"/>
      <c r="DB4" s="1818"/>
      <c r="DC4" s="1818"/>
      <c r="DD4" s="1818"/>
      <c r="DE4" s="1819"/>
      <c r="DF4" s="1815"/>
      <c r="DG4" s="1818"/>
      <c r="DH4" s="1818"/>
      <c r="DI4" s="1818"/>
      <c r="DJ4" s="1818"/>
      <c r="DK4" s="1819"/>
      <c r="DL4" s="1815"/>
      <c r="DM4" s="1818"/>
      <c r="DN4" s="1818"/>
      <c r="DO4" s="1818"/>
      <c r="DP4" s="1818"/>
      <c r="DQ4" s="1819"/>
      <c r="DR4" s="1815"/>
      <c r="DS4" s="1818"/>
      <c r="DT4" s="1818"/>
      <c r="DU4" s="1818"/>
      <c r="DV4" s="1818"/>
      <c r="DW4" s="1819"/>
      <c r="DX4" s="1815"/>
      <c r="DY4" s="1816"/>
      <c r="DZ4" s="1816"/>
      <c r="EA4" s="1816"/>
      <c r="EB4" s="1820"/>
      <c r="EC4" s="1815"/>
      <c r="ED4" s="1818"/>
      <c r="EE4" s="1818"/>
      <c r="EF4" s="1818"/>
      <c r="EG4" s="1818"/>
      <c r="EH4" s="1819"/>
      <c r="EI4" s="1815"/>
      <c r="EJ4" s="1816"/>
      <c r="EK4" s="1816"/>
      <c r="EL4" s="1816"/>
      <c r="EM4" s="1817"/>
    </row>
    <row r="5" spans="1:143" s="482" customFormat="1" ht="57" customHeight="1">
      <c r="A5" s="438"/>
      <c r="B5" s="466"/>
      <c r="C5" s="467"/>
      <c r="D5" s="468"/>
      <c r="E5" s="469"/>
      <c r="F5" s="470"/>
      <c r="G5" s="471"/>
      <c r="H5" s="471"/>
      <c r="I5" s="1788" t="s">
        <v>265</v>
      </c>
      <c r="J5" s="1789"/>
      <c r="K5" s="1789"/>
      <c r="L5" s="1789"/>
      <c r="M5" s="1789"/>
      <c r="N5" s="1789"/>
      <c r="O5" s="1789"/>
      <c r="P5" s="1789"/>
      <c r="Q5" s="1814"/>
      <c r="R5" s="472"/>
      <c r="S5" s="469"/>
      <c r="T5" s="473"/>
      <c r="U5" s="474"/>
      <c r="V5" s="474"/>
      <c r="W5" s="727"/>
      <c r="X5" s="475"/>
      <c r="Y5" s="1481"/>
      <c r="Z5" s="1505"/>
      <c r="AA5" s="1513" t="s">
        <v>2202</v>
      </c>
      <c r="AB5" s="1511"/>
      <c r="AC5" s="1511"/>
      <c r="AD5" s="1512"/>
      <c r="AE5" s="1789" t="s">
        <v>2203</v>
      </c>
      <c r="AF5" s="1789"/>
      <c r="AG5" s="1789"/>
      <c r="AH5" s="1789"/>
      <c r="AI5" s="1791"/>
      <c r="AJ5" s="1788" t="s">
        <v>2204</v>
      </c>
      <c r="AK5" s="1792"/>
      <c r="AL5" s="1792"/>
      <c r="AM5" s="1792"/>
      <c r="AN5" s="1792"/>
      <c r="AO5" s="1792"/>
      <c r="AP5" s="1792"/>
      <c r="AQ5" s="1792"/>
      <c r="AR5" s="1792"/>
      <c r="AS5" s="1792"/>
      <c r="AT5" s="1792"/>
      <c r="AU5" s="1792"/>
      <c r="AV5" s="1792"/>
      <c r="AW5" s="1792"/>
      <c r="AX5" s="1792"/>
      <c r="AY5" s="1793"/>
      <c r="AZ5" s="1785" t="s">
        <v>220</v>
      </c>
      <c r="BA5" s="1786"/>
      <c r="BB5" s="1786"/>
      <c r="BC5" s="1786"/>
      <c r="BD5" s="1787"/>
      <c r="BE5" s="1794" t="s">
        <v>2205</v>
      </c>
      <c r="BF5" s="1795"/>
      <c r="BG5" s="1795"/>
      <c r="BH5" s="1795"/>
      <c r="BI5" s="1796"/>
      <c r="BJ5" s="1794" t="s">
        <v>2206</v>
      </c>
      <c r="BK5" s="1795"/>
      <c r="BL5" s="1795"/>
      <c r="BM5" s="1795"/>
      <c r="BN5" s="1796"/>
      <c r="BO5" s="1794" t="s">
        <v>2207</v>
      </c>
      <c r="BP5" s="1795"/>
      <c r="BQ5" s="1795"/>
      <c r="BR5" s="1795"/>
      <c r="BS5" s="1796"/>
      <c r="BT5" s="1794" t="s">
        <v>2208</v>
      </c>
      <c r="BU5" s="1795"/>
      <c r="BV5" s="1795"/>
      <c r="BW5" s="1795"/>
      <c r="BX5" s="1796"/>
      <c r="BY5" s="1794" t="s">
        <v>2210</v>
      </c>
      <c r="BZ5" s="1795"/>
      <c r="CA5" s="1795"/>
      <c r="CB5" s="1795"/>
      <c r="CC5" s="1796"/>
      <c r="CD5" s="1794" t="s">
        <v>2209</v>
      </c>
      <c r="CE5" s="1795"/>
      <c r="CF5" s="1795"/>
      <c r="CG5" s="1795"/>
      <c r="CH5" s="1796"/>
      <c r="CI5" s="1797" t="s">
        <v>2211</v>
      </c>
      <c r="CJ5" s="1798"/>
      <c r="CK5" s="1798"/>
      <c r="CL5" s="1798"/>
      <c r="CM5" s="1797" t="s">
        <v>2212</v>
      </c>
      <c r="CN5" s="1798"/>
      <c r="CO5" s="1798"/>
      <c r="CP5" s="1799"/>
      <c r="CQ5" s="478"/>
      <c r="CR5" s="480"/>
      <c r="CS5" s="481"/>
      <c r="CT5" s="1785" t="s">
        <v>270</v>
      </c>
      <c r="CU5" s="1786"/>
      <c r="CV5" s="1786"/>
      <c r="CW5" s="1786"/>
      <c r="CX5" s="1786"/>
      <c r="CY5" s="1787"/>
      <c r="CZ5" s="1785" t="s">
        <v>271</v>
      </c>
      <c r="DA5" s="1786"/>
      <c r="DB5" s="1786"/>
      <c r="DC5" s="1786"/>
      <c r="DD5" s="1786"/>
      <c r="DE5" s="1787"/>
      <c r="DF5" s="1785" t="s">
        <v>272</v>
      </c>
      <c r="DG5" s="1786"/>
      <c r="DH5" s="1786"/>
      <c r="DI5" s="1786"/>
      <c r="DJ5" s="1786"/>
      <c r="DK5" s="1787"/>
      <c r="DL5" s="1785" t="s">
        <v>273</v>
      </c>
      <c r="DM5" s="1786"/>
      <c r="DN5" s="1786"/>
      <c r="DO5" s="1786"/>
      <c r="DP5" s="1786"/>
      <c r="DQ5" s="1787"/>
      <c r="DR5" s="1785" t="s">
        <v>274</v>
      </c>
      <c r="DS5" s="1786"/>
      <c r="DT5" s="1786"/>
      <c r="DU5" s="1786"/>
      <c r="DV5" s="1786"/>
      <c r="DW5" s="1787"/>
      <c r="DX5" s="1329" t="s">
        <v>2213</v>
      </c>
      <c r="DY5" s="1329"/>
      <c r="DZ5" s="1329"/>
      <c r="EA5" s="1329"/>
      <c r="EB5" s="1329"/>
      <c r="EC5" s="1785" t="s">
        <v>275</v>
      </c>
      <c r="ED5" s="1800"/>
      <c r="EE5" s="1800"/>
      <c r="EF5" s="1800"/>
      <c r="EG5" s="1800"/>
      <c r="EH5" s="1801"/>
      <c r="EI5" s="1590" t="s">
        <v>2214</v>
      </c>
      <c r="EJ5" s="1329"/>
      <c r="EK5" s="1329"/>
      <c r="EL5" s="1329"/>
      <c r="EM5" s="1591"/>
    </row>
    <row r="6" spans="1:143" s="502" customFormat="1" ht="63" customHeight="1">
      <c r="A6" s="483"/>
      <c r="B6" s="484" t="s">
        <v>281</v>
      </c>
      <c r="C6" s="485" t="s">
        <v>157</v>
      </c>
      <c r="D6" s="486" t="s">
        <v>156</v>
      </c>
      <c r="E6" s="487" t="s">
        <v>13</v>
      </c>
      <c r="F6" s="488" t="s">
        <v>282</v>
      </c>
      <c r="G6" s="489" t="s">
        <v>283</v>
      </c>
      <c r="H6" s="489" t="s">
        <v>323</v>
      </c>
      <c r="I6" s="490" t="str">
        <f>AppValidation!H7</f>
        <v>Water resources</v>
      </c>
      <c r="J6" s="491" t="str">
        <f>AppValidation!H8</f>
        <v>Water network plus</v>
      </c>
      <c r="K6" s="491" t="str">
        <f>AppValidation!H9</f>
        <v>Wastewater network plus</v>
      </c>
      <c r="L6" s="491" t="str">
        <f>AppValidation!H10</f>
        <v>Bioresources (sludge)</v>
      </c>
      <c r="M6" s="491" t="str">
        <f>AppValidation!H11</f>
        <v>Residential retail</v>
      </c>
      <c r="N6" s="491" t="str">
        <f>AppValidation!H12</f>
        <v>Business retail</v>
      </c>
      <c r="O6" s="491" t="str">
        <f>AppValidation!H13</f>
        <v>Direct procurement for customers</v>
      </c>
      <c r="P6" s="491" t="str">
        <f>AppValidation!H14</f>
        <v>Dummy control</v>
      </c>
      <c r="Q6" s="492" t="s">
        <v>173</v>
      </c>
      <c r="R6" s="486" t="s">
        <v>17</v>
      </c>
      <c r="S6" s="487" t="s">
        <v>160</v>
      </c>
      <c r="T6" s="1608" t="s">
        <v>161</v>
      </c>
      <c r="U6" s="487" t="s">
        <v>18</v>
      </c>
      <c r="V6" s="487" t="s">
        <v>163</v>
      </c>
      <c r="W6" s="487" t="s">
        <v>164</v>
      </c>
      <c r="X6" s="491" t="s">
        <v>165</v>
      </c>
      <c r="Y6" s="495" t="s">
        <v>166</v>
      </c>
      <c r="Z6" s="1506" t="s">
        <v>174</v>
      </c>
      <c r="AA6" s="487" t="s">
        <v>526</v>
      </c>
      <c r="AB6" s="487" t="s">
        <v>2295</v>
      </c>
      <c r="AC6" s="487" t="s">
        <v>165</v>
      </c>
      <c r="AD6" s="1609" t="s">
        <v>166</v>
      </c>
      <c r="AE6" s="491" t="s">
        <v>197</v>
      </c>
      <c r="AF6" s="491" t="s">
        <v>198</v>
      </c>
      <c r="AG6" s="491" t="s">
        <v>199</v>
      </c>
      <c r="AH6" s="491" t="s">
        <v>200</v>
      </c>
      <c r="AI6" s="492" t="s">
        <v>201</v>
      </c>
      <c r="AJ6" s="498" t="s">
        <v>202</v>
      </c>
      <c r="AK6" s="491" t="s">
        <v>203</v>
      </c>
      <c r="AL6" s="491" t="s">
        <v>204</v>
      </c>
      <c r="AM6" s="491" t="s">
        <v>205</v>
      </c>
      <c r="AN6" s="491" t="s">
        <v>206</v>
      </c>
      <c r="AO6" s="491" t="s">
        <v>207</v>
      </c>
      <c r="AP6" s="491" t="s">
        <v>208</v>
      </c>
      <c r="AQ6" s="491" t="s">
        <v>209</v>
      </c>
      <c r="AR6" s="491" t="s">
        <v>210</v>
      </c>
      <c r="AS6" s="491" t="s">
        <v>211</v>
      </c>
      <c r="AT6" s="491" t="s">
        <v>212</v>
      </c>
      <c r="AU6" s="491" t="s">
        <v>213</v>
      </c>
      <c r="AV6" s="491" t="s">
        <v>214</v>
      </c>
      <c r="AW6" s="491" t="s">
        <v>215</v>
      </c>
      <c r="AX6" s="491" t="s">
        <v>216</v>
      </c>
      <c r="AY6" s="492" t="s">
        <v>289</v>
      </c>
      <c r="AZ6" s="490" t="s">
        <v>197</v>
      </c>
      <c r="BA6" s="491" t="s">
        <v>198</v>
      </c>
      <c r="BB6" s="491" t="s">
        <v>199</v>
      </c>
      <c r="BC6" s="491" t="s">
        <v>200</v>
      </c>
      <c r="BD6" s="492" t="s">
        <v>201</v>
      </c>
      <c r="BE6" s="490" t="s">
        <v>197</v>
      </c>
      <c r="BF6" s="491" t="s">
        <v>198</v>
      </c>
      <c r="BG6" s="491" t="s">
        <v>199</v>
      </c>
      <c r="BH6" s="491" t="s">
        <v>200</v>
      </c>
      <c r="BI6" s="492" t="s">
        <v>201</v>
      </c>
      <c r="BJ6" s="490" t="s">
        <v>197</v>
      </c>
      <c r="BK6" s="491" t="s">
        <v>198</v>
      </c>
      <c r="BL6" s="491" t="s">
        <v>199</v>
      </c>
      <c r="BM6" s="491" t="s">
        <v>200</v>
      </c>
      <c r="BN6" s="492" t="s">
        <v>201</v>
      </c>
      <c r="BO6" s="490" t="s">
        <v>197</v>
      </c>
      <c r="BP6" s="491" t="s">
        <v>198</v>
      </c>
      <c r="BQ6" s="491" t="s">
        <v>199</v>
      </c>
      <c r="BR6" s="491" t="s">
        <v>200</v>
      </c>
      <c r="BS6" s="492" t="s">
        <v>201</v>
      </c>
      <c r="BT6" s="490" t="s">
        <v>197</v>
      </c>
      <c r="BU6" s="491" t="s">
        <v>198</v>
      </c>
      <c r="BV6" s="491" t="s">
        <v>199</v>
      </c>
      <c r="BW6" s="491" t="s">
        <v>200</v>
      </c>
      <c r="BX6" s="492" t="s">
        <v>201</v>
      </c>
      <c r="BY6" s="490" t="s">
        <v>197</v>
      </c>
      <c r="BZ6" s="491" t="s">
        <v>198</v>
      </c>
      <c r="CA6" s="491" t="s">
        <v>199</v>
      </c>
      <c r="CB6" s="491" t="s">
        <v>200</v>
      </c>
      <c r="CC6" s="492" t="s">
        <v>201</v>
      </c>
      <c r="CD6" s="490" t="s">
        <v>197</v>
      </c>
      <c r="CE6" s="491" t="s">
        <v>198</v>
      </c>
      <c r="CF6" s="491" t="s">
        <v>199</v>
      </c>
      <c r="CG6" s="491" t="s">
        <v>200</v>
      </c>
      <c r="CH6" s="492" t="s">
        <v>201</v>
      </c>
      <c r="CI6" s="709" t="s">
        <v>290</v>
      </c>
      <c r="CJ6" s="710" t="s">
        <v>291</v>
      </c>
      <c r="CK6" s="711" t="s">
        <v>292</v>
      </c>
      <c r="CL6" s="708" t="s">
        <v>293</v>
      </c>
      <c r="CM6" s="709" t="s">
        <v>294</v>
      </c>
      <c r="CN6" s="710" t="s">
        <v>295</v>
      </c>
      <c r="CO6" s="711" t="s">
        <v>296</v>
      </c>
      <c r="CP6" s="708" t="s">
        <v>297</v>
      </c>
      <c r="CQ6" s="497" t="s">
        <v>162</v>
      </c>
      <c r="CR6" s="499" t="s">
        <v>185</v>
      </c>
      <c r="CS6" s="485" t="s">
        <v>186</v>
      </c>
      <c r="CT6" s="490" t="s">
        <v>197</v>
      </c>
      <c r="CU6" s="491" t="s">
        <v>198</v>
      </c>
      <c r="CV6" s="491" t="s">
        <v>199</v>
      </c>
      <c r="CW6" s="491" t="s">
        <v>200</v>
      </c>
      <c r="CX6" s="491" t="s">
        <v>201</v>
      </c>
      <c r="CY6" s="492" t="s">
        <v>298</v>
      </c>
      <c r="CZ6" s="490" t="s">
        <v>197</v>
      </c>
      <c r="DA6" s="491" t="s">
        <v>198</v>
      </c>
      <c r="DB6" s="491" t="s">
        <v>199</v>
      </c>
      <c r="DC6" s="491" t="s">
        <v>200</v>
      </c>
      <c r="DD6" s="491" t="s">
        <v>201</v>
      </c>
      <c r="DE6" s="492" t="s">
        <v>298</v>
      </c>
      <c r="DF6" s="490" t="s">
        <v>197</v>
      </c>
      <c r="DG6" s="491" t="s">
        <v>198</v>
      </c>
      <c r="DH6" s="491" t="s">
        <v>199</v>
      </c>
      <c r="DI6" s="491" t="s">
        <v>200</v>
      </c>
      <c r="DJ6" s="491" t="s">
        <v>201</v>
      </c>
      <c r="DK6" s="492" t="s">
        <v>298</v>
      </c>
      <c r="DL6" s="490" t="s">
        <v>197</v>
      </c>
      <c r="DM6" s="491" t="s">
        <v>198</v>
      </c>
      <c r="DN6" s="491" t="s">
        <v>199</v>
      </c>
      <c r="DO6" s="491" t="s">
        <v>200</v>
      </c>
      <c r="DP6" s="491" t="s">
        <v>201</v>
      </c>
      <c r="DQ6" s="492" t="s">
        <v>298</v>
      </c>
      <c r="DR6" s="490" t="s">
        <v>197</v>
      </c>
      <c r="DS6" s="491" t="s">
        <v>198</v>
      </c>
      <c r="DT6" s="491" t="s">
        <v>199</v>
      </c>
      <c r="DU6" s="491" t="s">
        <v>200</v>
      </c>
      <c r="DV6" s="491" t="s">
        <v>201</v>
      </c>
      <c r="DW6" s="492" t="s">
        <v>298</v>
      </c>
      <c r="DX6" s="490" t="s">
        <v>197</v>
      </c>
      <c r="DY6" s="491" t="s">
        <v>198</v>
      </c>
      <c r="DZ6" s="491" t="s">
        <v>199</v>
      </c>
      <c r="EA6" s="491" t="s">
        <v>200</v>
      </c>
      <c r="EB6" s="491" t="s">
        <v>201</v>
      </c>
      <c r="EC6" s="490" t="s">
        <v>197</v>
      </c>
      <c r="ED6" s="491" t="s">
        <v>198</v>
      </c>
      <c r="EE6" s="491" t="s">
        <v>199</v>
      </c>
      <c r="EF6" s="491" t="s">
        <v>200</v>
      </c>
      <c r="EG6" s="491" t="s">
        <v>201</v>
      </c>
      <c r="EH6" s="491" t="s">
        <v>298</v>
      </c>
      <c r="EI6" s="490" t="s">
        <v>197</v>
      </c>
      <c r="EJ6" s="491" t="s">
        <v>198</v>
      </c>
      <c r="EK6" s="491" t="s">
        <v>199</v>
      </c>
      <c r="EL6" s="491" t="s">
        <v>200</v>
      </c>
      <c r="EM6" s="1592" t="s">
        <v>201</v>
      </c>
    </row>
    <row r="7" spans="1:143" s="524" customFormat="1" ht="15.75" customHeight="1">
      <c r="A7" s="503"/>
      <c r="B7" s="1410">
        <v>1</v>
      </c>
      <c r="C7" s="1634" t="str">
        <f>'App1'!C7</f>
        <v>PR19SWB_PC A1</v>
      </c>
      <c r="D7" s="1494" t="str">
        <f xml:space="preserve"> IF($C7 = "", "",'App1'!D7)</f>
        <v>Clean, Safe and Reliable Supply of Drinking Water</v>
      </c>
      <c r="E7" s="1494" t="str">
        <f xml:space="preserve"> IF($C7 = "", "",'App1'!E7)</f>
        <v>PR14 revision</v>
      </c>
      <c r="F7" s="1494" t="str">
        <f xml:space="preserve"> IF($C7 = "", "",'App1'!F7)</f>
        <v>PC A1</v>
      </c>
      <c r="G7" s="1495" t="str">
        <f xml:space="preserve"> IF($C7 = "", "",'App1'!G7)</f>
        <v>Compliance with water quality standard</v>
      </c>
      <c r="H7" s="1496" t="str">
        <f xml:space="preserve"> IF($C7 = "", "",'App1'!H7)</f>
        <v>Water companies test the quality of tap water at customers’ taps and through the network. This drinking water quality measure assesses compliance against the standards set.</v>
      </c>
      <c r="I7" s="1514">
        <f xml:space="preserve"> IF($C7 = "", "",'App1'!I7)</f>
        <v>0</v>
      </c>
      <c r="J7" s="1514">
        <f xml:space="preserve"> IF($C7 = "", "",'App1'!J7)</f>
        <v>1</v>
      </c>
      <c r="K7" s="1514">
        <f xml:space="preserve"> IF($C7 = "", "",'App1'!K7)</f>
        <v>0</v>
      </c>
      <c r="L7" s="1514">
        <f xml:space="preserve"> IF($C7 = "", "",'App1'!L7)</f>
        <v>0</v>
      </c>
      <c r="M7" s="1514">
        <f xml:space="preserve"> IF($C7 = "", "",'App1'!M7)</f>
        <v>0</v>
      </c>
      <c r="N7" s="1514">
        <f xml:space="preserve"> IF($C7 = "", "",'App1'!N7)</f>
        <v>0</v>
      </c>
      <c r="O7" s="1514">
        <f xml:space="preserve"> IF($C7 = "", "",'App1'!O7)</f>
        <v>0</v>
      </c>
      <c r="P7" s="1514">
        <f xml:space="preserve"> IF($C7 = "", "",'App1'!P7)</f>
        <v>0</v>
      </c>
      <c r="Q7" s="1515">
        <f xml:space="preserve"> IF($C7 = "", "",'App1'!Q7)</f>
        <v>1</v>
      </c>
      <c r="R7" s="1494" t="str">
        <f xml:space="preserve"> IF($C7 = "", "",'App1'!R7)</f>
        <v>Under</v>
      </c>
      <c r="S7" s="1494" t="str">
        <f xml:space="preserve"> IF($C7 = "", "",'App1'!S7)</f>
        <v>Revenue</v>
      </c>
      <c r="T7" s="1495" t="str">
        <f xml:space="preserve"> IF($C7 = "", "",'App1'!T7)</f>
        <v>In-period</v>
      </c>
      <c r="U7" s="1494" t="str">
        <f xml:space="preserve"> IF($C7 = "", "",'App1'!U7)</f>
        <v>Water quality compliance</v>
      </c>
      <c r="V7" s="1494" t="str">
        <f xml:space="preserve"> IF($C7 = "", "",'App1'!V7)</f>
        <v>score</v>
      </c>
      <c r="W7" s="1494" t="str">
        <f xml:space="preserve"> IF($C7 = "", "",'App1'!W7)</f>
        <v>CRI score</v>
      </c>
      <c r="X7" s="1494">
        <f xml:space="preserve"> IF($C7 = "", "",'App1'!X7)</f>
        <v>2</v>
      </c>
      <c r="Y7" s="1625" t="str">
        <f xml:space="preserve"> IF($C7 = "", "",'App1'!Y7)</f>
        <v>Down</v>
      </c>
      <c r="Z7" s="1507" t="str">
        <f xml:space="preserve"> IF($C7 = "", "",'App1'!Z7)</f>
        <v>Water quality compliance (CRI)</v>
      </c>
      <c r="AA7" s="1702" t="s">
        <v>88</v>
      </c>
      <c r="AB7" s="1703" t="s">
        <v>2548</v>
      </c>
      <c r="AC7" s="1704">
        <v>2</v>
      </c>
      <c r="AD7" s="1628" t="s">
        <v>40</v>
      </c>
      <c r="AE7" s="539">
        <v>0</v>
      </c>
      <c r="AF7" s="539">
        <v>0</v>
      </c>
      <c r="AG7" s="539">
        <v>0</v>
      </c>
      <c r="AH7" s="539">
        <v>0</v>
      </c>
      <c r="AI7" s="539">
        <v>0</v>
      </c>
      <c r="AJ7" s="931">
        <v>0</v>
      </c>
      <c r="AK7" s="932">
        <v>0</v>
      </c>
      <c r="AL7" s="932">
        <v>0</v>
      </c>
      <c r="AM7" s="932">
        <v>0</v>
      </c>
      <c r="AN7" s="934">
        <v>0</v>
      </c>
      <c r="AO7" s="935">
        <v>0</v>
      </c>
      <c r="AP7" s="932">
        <v>0</v>
      </c>
      <c r="AQ7" s="932">
        <v>0</v>
      </c>
      <c r="AR7" s="932">
        <v>0</v>
      </c>
      <c r="AS7" s="936">
        <v>0</v>
      </c>
      <c r="AT7" s="937">
        <v>0</v>
      </c>
      <c r="AU7" s="932">
        <v>0</v>
      </c>
      <c r="AV7" s="932">
        <v>0</v>
      </c>
      <c r="AW7" s="932">
        <v>0</v>
      </c>
      <c r="AX7" s="938">
        <v>0</v>
      </c>
      <c r="AY7" s="933">
        <v>0</v>
      </c>
      <c r="AZ7" s="1584" t="str">
        <f xml:space="preserve"> IF($C7 = "", "",'App1'!BL7)</f>
        <v>Yes</v>
      </c>
      <c r="BA7" s="1585" t="str">
        <f xml:space="preserve"> IF($C7 = "", "",'App1'!BM7)</f>
        <v>Yes</v>
      </c>
      <c r="BB7" s="1585" t="str">
        <f xml:space="preserve"> IF($C7 = "", "",'App1'!BN7)</f>
        <v>Yes</v>
      </c>
      <c r="BC7" s="1585" t="str">
        <f xml:space="preserve"> IF($C7 = "", "",'App1'!BO7)</f>
        <v>Yes</v>
      </c>
      <c r="BD7" s="1493" t="str">
        <f xml:space="preserve"> IF($C7 = "", "",'App1'!BP7)</f>
        <v>Yes</v>
      </c>
      <c r="BE7" s="931"/>
      <c r="BF7" s="932"/>
      <c r="BG7" s="932"/>
      <c r="BH7" s="932"/>
      <c r="BI7" s="933"/>
      <c r="BJ7" s="931">
        <v>9.5</v>
      </c>
      <c r="BK7" s="932">
        <v>9.5</v>
      </c>
      <c r="BL7" s="932">
        <v>9.5</v>
      </c>
      <c r="BM7" s="932">
        <v>9.5</v>
      </c>
      <c r="BN7" s="933">
        <v>9.5</v>
      </c>
      <c r="BO7" s="931">
        <v>1.5</v>
      </c>
      <c r="BP7" s="932">
        <v>1.5</v>
      </c>
      <c r="BQ7" s="932">
        <v>1.5</v>
      </c>
      <c r="BR7" s="932">
        <v>1.5</v>
      </c>
      <c r="BS7" s="932">
        <v>1.5</v>
      </c>
      <c r="BT7" s="931"/>
      <c r="BU7" s="932"/>
      <c r="BV7" s="932"/>
      <c r="BW7" s="932"/>
      <c r="BX7" s="933"/>
      <c r="BY7" s="931"/>
      <c r="BZ7" s="932"/>
      <c r="CA7" s="932"/>
      <c r="CB7" s="932"/>
      <c r="CC7" s="933"/>
      <c r="CD7" s="931"/>
      <c r="CE7" s="932"/>
      <c r="CF7" s="932"/>
      <c r="CG7" s="932"/>
      <c r="CH7" s="933"/>
      <c r="CI7" s="1274">
        <v>-0.37</v>
      </c>
      <c r="CJ7" s="1275"/>
      <c r="CK7" s="1275"/>
      <c r="CL7" s="1276"/>
      <c r="CM7" s="1275"/>
      <c r="CN7" s="1275"/>
      <c r="CO7" s="1275"/>
      <c r="CP7" s="1276"/>
      <c r="CQ7" s="1605">
        <f xml:space="preserve"> IF($C7 = "", "",'App1'!DC7)</f>
        <v>0</v>
      </c>
      <c r="CR7" s="1655">
        <f xml:space="preserve"> IF($C7 = "", "",'App1'!DD7)</f>
        <v>1</v>
      </c>
      <c r="CS7" s="1605">
        <f xml:space="preserve"> IF($C7 = "", "",'App1'!DE7)</f>
        <v>0</v>
      </c>
      <c r="CT7" s="1597">
        <f xml:space="preserve"> IF($C7 = "", "",'App1'!DF7)</f>
        <v>0</v>
      </c>
      <c r="CU7" s="1597">
        <f xml:space="preserve"> IF($C7 = "", "",'App1'!DG7)</f>
        <v>0</v>
      </c>
      <c r="CV7" s="1597">
        <f xml:space="preserve"> IF($C7 = "", "",'App1'!DH7)</f>
        <v>0</v>
      </c>
      <c r="CW7" s="1597">
        <f xml:space="preserve"> IF($C7 = "", "",'App1'!DI7)</f>
        <v>0</v>
      </c>
      <c r="CX7" s="1597">
        <f xml:space="preserve"> IF($C7 = "", "",'App1'!DJ7)</f>
        <v>0</v>
      </c>
      <c r="CY7" s="1598" t="str">
        <f xml:space="preserve"> IF($C7 = "", "",'App1'!DK7)</f>
        <v/>
      </c>
      <c r="CZ7" s="1597">
        <f xml:space="preserve"> IF($C7 = "", "",'App1'!DL7)</f>
        <v>-2.96</v>
      </c>
      <c r="DA7" s="1597">
        <f xml:space="preserve"> IF($C7 = "", "",'App1'!DM7)</f>
        <v>-2.96</v>
      </c>
      <c r="DB7" s="1597">
        <f xml:space="preserve"> IF($C7 = "", "",'App1'!DN7)</f>
        <v>-2.96</v>
      </c>
      <c r="DC7" s="1597">
        <f xml:space="preserve"> IF($C7 = "", "",'App1'!DO7)</f>
        <v>-2.96</v>
      </c>
      <c r="DD7" s="1597">
        <f xml:space="preserve"> IF($C7 = "", "",'App1'!DP7)</f>
        <v>-2.96</v>
      </c>
      <c r="DE7" s="1598">
        <f xml:space="preserve"> IF($C7 = "", "",'App1'!DQ7)</f>
        <v>-14.8</v>
      </c>
      <c r="DF7" s="1597">
        <f xml:space="preserve"> IF($C7 = "", "",'App1'!DR7)</f>
        <v>0</v>
      </c>
      <c r="DG7" s="1597">
        <f xml:space="preserve"> IF($C7 = "", "",'App1'!DS7)</f>
        <v>0</v>
      </c>
      <c r="DH7" s="1597">
        <f xml:space="preserve"> IF($C7 = "", "",'App1'!DT7)</f>
        <v>0</v>
      </c>
      <c r="DI7" s="1597">
        <f xml:space="preserve"> IF($C7 = "", "",'App1'!DU7)</f>
        <v>0</v>
      </c>
      <c r="DJ7" s="1597">
        <f xml:space="preserve"> IF($C7 = "", "",'App1'!DV7)</f>
        <v>0</v>
      </c>
      <c r="DK7" s="1598" t="str">
        <f xml:space="preserve"> IF($C7 = "", "",'App1'!DW7)</f>
        <v/>
      </c>
      <c r="DL7" s="1597">
        <f xml:space="preserve"> IF($C7 = "", "",'App1'!DX7)</f>
        <v>0</v>
      </c>
      <c r="DM7" s="1597">
        <f xml:space="preserve"> IF($C7 = "", "",'App1'!DY7)</f>
        <v>0</v>
      </c>
      <c r="DN7" s="1597">
        <f xml:space="preserve"> IF($C7 = "", "",'App1'!DZ7)</f>
        <v>0</v>
      </c>
      <c r="DO7" s="1597">
        <f xml:space="preserve"> IF($C7 = "", "",'App1'!EA7)</f>
        <v>0</v>
      </c>
      <c r="DP7" s="1597">
        <f xml:space="preserve"> IF($C7 = "", "",'App1'!EB7)</f>
        <v>0</v>
      </c>
      <c r="DQ7" s="1598" t="str">
        <f xml:space="preserve"> IF($C7 = "", "",'App1'!EC7)</f>
        <v/>
      </c>
      <c r="DR7" s="1597">
        <f xml:space="preserve"> IF($C7 = "", "",'App1'!ED7)</f>
        <v>-1.2802</v>
      </c>
      <c r="DS7" s="1597">
        <f xml:space="preserve"> IF($C7 = "", "",'App1'!EE7)</f>
        <v>-1.2173</v>
      </c>
      <c r="DT7" s="1597">
        <f xml:space="preserve"> IF($C7 = "", "",'App1'!EF7)</f>
        <v>-1.1544000000000001</v>
      </c>
      <c r="DU7" s="1597">
        <f xml:space="preserve"> IF($C7 = "", "",'App1'!EG7)</f>
        <v>-1.0952</v>
      </c>
      <c r="DV7" s="1597">
        <f xml:space="preserve"> IF($C7 = "", "",'App1'!EH7)</f>
        <v>-1.0323</v>
      </c>
      <c r="DW7" s="1598">
        <f xml:space="preserve"> IF($C7 = "", "",'App1'!EI7)</f>
        <v>-5.7794000000000008</v>
      </c>
      <c r="DX7" s="931">
        <v>4.96</v>
      </c>
      <c r="DY7" s="932">
        <v>4.79</v>
      </c>
      <c r="DZ7" s="932">
        <v>4.62</v>
      </c>
      <c r="EA7" s="932">
        <v>4.46</v>
      </c>
      <c r="EB7" s="932">
        <v>4.29</v>
      </c>
      <c r="EC7" s="1596">
        <f xml:space="preserve"> IF($C7 = "", "",'App1'!EO7)</f>
        <v>0</v>
      </c>
      <c r="ED7" s="1597">
        <f xml:space="preserve"> IF($C7 = "", "",'App1'!EP7)</f>
        <v>0</v>
      </c>
      <c r="EE7" s="1597">
        <f xml:space="preserve"> IF($C7 = "", "",'App1'!EQ7)</f>
        <v>0</v>
      </c>
      <c r="EF7" s="1597">
        <f xml:space="preserve"> IF($C7 = "", "",'App1'!ER7)</f>
        <v>0</v>
      </c>
      <c r="EG7" s="1597">
        <f xml:space="preserve"> IF($C7 = "", "",'App1'!ES7)</f>
        <v>0</v>
      </c>
      <c r="EH7" s="1598">
        <f xml:space="preserve"> IF($C7 = "", "",'App1'!ET7)</f>
        <v>0</v>
      </c>
      <c r="EI7" s="931"/>
      <c r="EJ7" s="932"/>
      <c r="EK7" s="932"/>
      <c r="EL7" s="932"/>
      <c r="EM7" s="1593"/>
    </row>
    <row r="8" spans="1:143" s="524" customFormat="1" ht="15.75" customHeight="1">
      <c r="A8" s="503"/>
      <c r="B8" s="1421">
        <v>2</v>
      </c>
      <c r="C8" s="1635" t="str">
        <f>'App1'!C8</f>
        <v>PR19SWB_PC A2</v>
      </c>
      <c r="D8" s="1412" t="str">
        <f xml:space="preserve"> IF($C8 = "", "",'App1'!D8)</f>
        <v>Clean, Safe and Reliable Supply of Drinking Water</v>
      </c>
      <c r="E8" s="1412" t="str">
        <f xml:space="preserve"> IF($C8 = "", "",'App1'!E8)</f>
        <v>PR14 revision</v>
      </c>
      <c r="F8" s="1412" t="str">
        <f xml:space="preserve"> IF($C8 = "", "",'App1'!F8)</f>
        <v>PC A2</v>
      </c>
      <c r="G8" s="1498" t="str">
        <f xml:space="preserve"> IF($C8 = "", "",'App1'!G8)</f>
        <v>Duration of interruptions in supply</v>
      </c>
      <c r="H8" s="1499" t="str">
        <f xml:space="preserve"> IF($C8 = "", "",'App1'!H8)</f>
        <v>Occasionally supplies of tap water can be disrupted. This measures the average duration of supply interruption per property (for interruptions greater than three hours).</v>
      </c>
      <c r="I8" s="1516">
        <f xml:space="preserve"> IF($C8 = "", "",'App1'!I8)</f>
        <v>0</v>
      </c>
      <c r="J8" s="1516">
        <f xml:space="preserve"> IF($C8 = "", "",'App1'!J8)</f>
        <v>1</v>
      </c>
      <c r="K8" s="1516">
        <f xml:space="preserve"> IF($C8 = "", "",'App1'!K8)</f>
        <v>0</v>
      </c>
      <c r="L8" s="1516">
        <f xml:space="preserve"> IF($C8 = "", "",'App1'!L8)</f>
        <v>0</v>
      </c>
      <c r="M8" s="1516">
        <f xml:space="preserve"> IF($C8 = "", "",'App1'!M8)</f>
        <v>0</v>
      </c>
      <c r="N8" s="1516">
        <f xml:space="preserve"> IF($C8 = "", "",'App1'!N8)</f>
        <v>0</v>
      </c>
      <c r="O8" s="1516">
        <f xml:space="preserve"> IF($C8 = "", "",'App1'!O8)</f>
        <v>0</v>
      </c>
      <c r="P8" s="1516">
        <f xml:space="preserve"> IF($C8 = "", "",'App1'!P8)</f>
        <v>0</v>
      </c>
      <c r="Q8" s="1517">
        <f xml:space="preserve"> IF($C8 = "", "",'App1'!Q8)</f>
        <v>1</v>
      </c>
      <c r="R8" s="1412" t="str">
        <f xml:space="preserve"> IF($C8 = "", "",'App1'!R8)</f>
        <v>Out &amp; under</v>
      </c>
      <c r="S8" s="1412" t="str">
        <f xml:space="preserve"> IF($C8 = "", "",'App1'!S8)</f>
        <v>Revenue</v>
      </c>
      <c r="T8" s="1498" t="str">
        <f xml:space="preserve"> IF($C8 = "", "",'App1'!T8)</f>
        <v>In-period</v>
      </c>
      <c r="U8" s="1412" t="str">
        <f xml:space="preserve"> IF($C8 = "", "",'App1'!U8)</f>
        <v>Supply interruptions</v>
      </c>
      <c r="V8" s="1412" t="str">
        <f xml:space="preserve"> IF($C8 = "", "",'App1'!V8)</f>
        <v>time</v>
      </c>
      <c r="W8" s="1412" t="str">
        <f xml:space="preserve"> IF($C8 = "", "",'App1'!W8)</f>
        <v>Hrs:mins:secs per property per year</v>
      </c>
      <c r="X8" s="1412">
        <f xml:space="preserve"> IF($C8 = "", "",'App1'!X8)</f>
        <v>0</v>
      </c>
      <c r="Y8" s="1626" t="str">
        <f xml:space="preserve"> IF($C8 = "", "",'App1'!Y8)</f>
        <v>Down</v>
      </c>
      <c r="Z8" s="1508" t="str">
        <f xml:space="preserve"> IF($C8 = "", "",'App1'!Z8)</f>
        <v>Water supply interruptions</v>
      </c>
      <c r="AA8" s="1702" t="s">
        <v>102</v>
      </c>
      <c r="AB8" s="1703" t="s">
        <v>2550</v>
      </c>
      <c r="AC8" s="1704" t="s">
        <v>1414</v>
      </c>
      <c r="AD8" s="1628" t="s">
        <v>40</v>
      </c>
      <c r="AE8" s="1706">
        <v>2.9745370370370373E-3</v>
      </c>
      <c r="AF8" s="1706">
        <v>2.7546296296296294E-3</v>
      </c>
      <c r="AG8" s="1706">
        <v>2.5462962962962961E-3</v>
      </c>
      <c r="AH8" s="1706">
        <v>2.3379629629629631E-3</v>
      </c>
      <c r="AI8" s="1706">
        <v>2.0833333333333333E-3</v>
      </c>
      <c r="AJ8" s="1707">
        <v>2.0023148148148148E-3</v>
      </c>
      <c r="AK8" s="1706">
        <v>1.7824074074074072E-3</v>
      </c>
      <c r="AL8" s="1706">
        <v>1.5972222222222221E-3</v>
      </c>
      <c r="AM8" s="1706">
        <v>1.423611111111111E-3</v>
      </c>
      <c r="AN8" s="1708">
        <v>1.2731481481481483E-3</v>
      </c>
      <c r="AO8" s="1709">
        <v>1.1342592592592591E-3</v>
      </c>
      <c r="AP8" s="1706">
        <v>1.0185185185185186E-3</v>
      </c>
      <c r="AQ8" s="1706">
        <v>9.0277777777777784E-4</v>
      </c>
      <c r="AR8" s="1706">
        <v>8.1018518518518516E-4</v>
      </c>
      <c r="AS8" s="1710">
        <v>7.175925925925927E-4</v>
      </c>
      <c r="AT8" s="1711">
        <v>6.4814814814814813E-4</v>
      </c>
      <c r="AU8" s="1706">
        <v>6.4814814814814813E-4</v>
      </c>
      <c r="AV8" s="1706">
        <v>6.4814814814814813E-4</v>
      </c>
      <c r="AW8" s="1706">
        <v>6.4814814814814813E-4</v>
      </c>
      <c r="AX8" s="1712">
        <v>6.4814814814814813E-4</v>
      </c>
      <c r="AY8" s="1713">
        <v>3.7037037037037035E-4</v>
      </c>
      <c r="AZ8" s="1586" t="str">
        <f xml:space="preserve"> IF($C8 = "", "",'App1'!BL8)</f>
        <v>Yes</v>
      </c>
      <c r="BA8" s="1587" t="str">
        <f xml:space="preserve"> IF($C8 = "", "",'App1'!BM8)</f>
        <v>Yes</v>
      </c>
      <c r="BB8" s="1587" t="str">
        <f xml:space="preserve"> IF($C8 = "", "",'App1'!BN8)</f>
        <v>Yes</v>
      </c>
      <c r="BC8" s="1587" t="str">
        <f xml:space="preserve"> IF($C8 = "", "",'App1'!BO8)</f>
        <v>Yes</v>
      </c>
      <c r="BD8" s="1497" t="str">
        <f xml:space="preserve"> IF($C8 = "", "",'App1'!BP8)</f>
        <v>Yes</v>
      </c>
      <c r="BE8" s="541"/>
      <c r="BF8" s="539"/>
      <c r="BG8" s="539"/>
      <c r="BH8" s="539"/>
      <c r="BI8" s="540"/>
      <c r="BJ8" s="541"/>
      <c r="BK8" s="539"/>
      <c r="BL8" s="539"/>
      <c r="BM8" s="539"/>
      <c r="BN8" s="540"/>
      <c r="BO8" s="538"/>
      <c r="BP8" s="539"/>
      <c r="BQ8" s="539"/>
      <c r="BR8" s="539"/>
      <c r="BS8" s="540"/>
      <c r="BT8" s="538"/>
      <c r="BU8" s="539"/>
      <c r="BV8" s="539"/>
      <c r="BW8" s="539"/>
      <c r="BX8" s="540"/>
      <c r="BY8" s="538"/>
      <c r="BZ8" s="539"/>
      <c r="CA8" s="539"/>
      <c r="CB8" s="539"/>
      <c r="CC8" s="540"/>
      <c r="CD8" s="538"/>
      <c r="CE8" s="539"/>
      <c r="CF8" s="539"/>
      <c r="CG8" s="539"/>
      <c r="CH8" s="540"/>
      <c r="CI8" s="1277">
        <v>-0.46142899999999998</v>
      </c>
      <c r="CJ8" s="1278"/>
      <c r="CK8" s="1278"/>
      <c r="CL8" s="1279"/>
      <c r="CM8" s="1278">
        <v>9.1619000000000006E-2</v>
      </c>
      <c r="CN8" s="1278"/>
      <c r="CO8" s="1278"/>
      <c r="CP8" s="1279"/>
      <c r="CQ8" s="1606">
        <f xml:space="preserve"> IF($C8 = "", "",'App1'!DC8)</f>
        <v>0</v>
      </c>
      <c r="CR8" s="1656">
        <f xml:space="preserve"> IF($C8 = "", "",'App1'!DD8)</f>
        <v>1</v>
      </c>
      <c r="CS8" s="1606">
        <f xml:space="preserve"> IF($C8 = "", "",'App1'!DE8)</f>
        <v>0</v>
      </c>
      <c r="CT8" s="1600">
        <f xml:space="preserve"> IF($C8 = "", "",'App1'!DF8)</f>
        <v>0</v>
      </c>
      <c r="CU8" s="1600">
        <f xml:space="preserve"> IF($C8 = "", "",'App1'!DG8)</f>
        <v>0</v>
      </c>
      <c r="CV8" s="1600">
        <f xml:space="preserve"> IF($C8 = "", "",'App1'!DH8)</f>
        <v>0</v>
      </c>
      <c r="CW8" s="1600">
        <f xml:space="preserve"> IF($C8 = "", "",'App1'!DI8)</f>
        <v>0</v>
      </c>
      <c r="CX8" s="1600">
        <f xml:space="preserve"> IF($C8 = "", "",'App1'!DJ8)</f>
        <v>0</v>
      </c>
      <c r="CY8" s="1601" t="str">
        <f xml:space="preserve"> IF($C8 = "", "",'App1'!DK8)</f>
        <v/>
      </c>
      <c r="CZ8" s="1600">
        <f xml:space="preserve"> IF($C8 = "", "",'App1'!DL8)</f>
        <v>0</v>
      </c>
      <c r="DA8" s="1600">
        <f xml:space="preserve"> IF($C8 = "", "",'App1'!DM8)</f>
        <v>0</v>
      </c>
      <c r="DB8" s="1600">
        <f xml:space="preserve"> IF($C8 = "", "",'App1'!DN8)</f>
        <v>0</v>
      </c>
      <c r="DC8" s="1600">
        <f xml:space="preserve"> IF($C8 = "", "",'App1'!DO8)</f>
        <v>0</v>
      </c>
      <c r="DD8" s="1600">
        <f xml:space="preserve"> IF($C8 = "", "",'App1'!DP8)</f>
        <v>0</v>
      </c>
      <c r="DE8" s="1601" t="str">
        <f xml:space="preserve"> IF($C8 = "", "",'App1'!DQ8)</f>
        <v/>
      </c>
      <c r="DF8" s="1600">
        <f xml:space="preserve"> IF($C8 = "", "",'App1'!DR8)</f>
        <v>0</v>
      </c>
      <c r="DG8" s="1600">
        <f xml:space="preserve"> IF($C8 = "", "",'App1'!DS8)</f>
        <v>0</v>
      </c>
      <c r="DH8" s="1600">
        <f xml:space="preserve"> IF($C8 = "", "",'App1'!DT8)</f>
        <v>0</v>
      </c>
      <c r="DI8" s="1600">
        <f xml:space="preserve"> IF($C8 = "", "",'App1'!DU8)</f>
        <v>0</v>
      </c>
      <c r="DJ8" s="1600">
        <f xml:space="preserve"> IF($C8 = "", "",'App1'!DV8)</f>
        <v>0</v>
      </c>
      <c r="DK8" s="1601" t="str">
        <f xml:space="preserve"> IF($C8 = "", "",'App1'!DW8)</f>
        <v/>
      </c>
      <c r="DL8" s="1600">
        <f xml:space="preserve"> IF($C8 = "", "",'App1'!DX8)</f>
        <v>0</v>
      </c>
      <c r="DM8" s="1600">
        <f xml:space="preserve"> IF($C8 = "", "",'App1'!DY8)</f>
        <v>0</v>
      </c>
      <c r="DN8" s="1600">
        <f xml:space="preserve"> IF($C8 = "", "",'App1'!DZ8)</f>
        <v>0</v>
      </c>
      <c r="DO8" s="1600">
        <f xml:space="preserve"> IF($C8 = "", "",'App1'!EA8)</f>
        <v>0</v>
      </c>
      <c r="DP8" s="1600">
        <f xml:space="preserve"> IF($C8 = "", "",'App1'!EB8)</f>
        <v>0</v>
      </c>
      <c r="DQ8" s="1601" t="str">
        <f xml:space="preserve"> IF($C8 = "", "",'App1'!EC8)</f>
        <v/>
      </c>
      <c r="DR8" s="1600">
        <f xml:space="preserve"> IF($C8 = "", "",'App1'!ED8)</f>
        <v>-2.9531456</v>
      </c>
      <c r="DS8" s="1600">
        <f xml:space="preserve"> IF($C8 = "", "",'App1'!EE8)</f>
        <v>-2.9531456</v>
      </c>
      <c r="DT8" s="1600">
        <f xml:space="preserve"> IF($C8 = "", "",'App1'!EF8)</f>
        <v>-2.9531456</v>
      </c>
      <c r="DU8" s="1600">
        <f xml:space="preserve"> IF($C8 = "", "",'App1'!EG8)</f>
        <v>-2.9531456</v>
      </c>
      <c r="DV8" s="1600">
        <f xml:space="preserve"> IF($C8 = "", "",'App1'!EH8)</f>
        <v>-2.9531456</v>
      </c>
      <c r="DW8" s="1601">
        <f xml:space="preserve"> IF($C8 = "", "",'App1'!EI8)</f>
        <v>-14.765727999999999</v>
      </c>
      <c r="DX8" s="1690">
        <v>7.4189814814814813E-3</v>
      </c>
      <c r="DY8" s="1689">
        <v>6.7361111111111103E-3</v>
      </c>
      <c r="DZ8" s="1689">
        <v>6.6782407407407415E-3</v>
      </c>
      <c r="EA8" s="1689">
        <v>6.5509259259259262E-3</v>
      </c>
      <c r="EB8" s="1689">
        <v>6.3425925925925915E-3</v>
      </c>
      <c r="EC8" s="1599">
        <f xml:space="preserve"> IF($C8 = "", "",'App1'!EO8)</f>
        <v>4.5809500000000003E-2</v>
      </c>
      <c r="ED8" s="1600">
        <f xml:space="preserve"> IF($C8 = "", "",'App1'!EP8)</f>
        <v>0.10688883333333336</v>
      </c>
      <c r="EE8" s="1600">
        <f xml:space="preserve"> IF($C8 = "", "",'App1'!EQ8)</f>
        <v>0.10994279999999998</v>
      </c>
      <c r="EF8" s="1600">
        <f xml:space="preserve"> IF($C8 = "", "",'App1'!ER8)</f>
        <v>0.1679681666666667</v>
      </c>
      <c r="EG8" s="1600">
        <f xml:space="preserve"> IF($C8 = "", "",'App1'!ES8)</f>
        <v>0.14811738333333335</v>
      </c>
      <c r="EH8" s="1601">
        <f xml:space="preserve"> IF($C8 = "", "",'App1'!ET8)</f>
        <v>0.57872668333333344</v>
      </c>
      <c r="EI8" s="1690">
        <v>2.627314814814815E-3</v>
      </c>
      <c r="EJ8" s="1689">
        <v>1.9444444444444442E-3</v>
      </c>
      <c r="EK8" s="1689">
        <v>1.712962962962963E-3</v>
      </c>
      <c r="EL8" s="1689">
        <v>1.0648148148148147E-3</v>
      </c>
      <c r="EM8" s="1736">
        <v>9.6064814814814808E-4</v>
      </c>
    </row>
    <row r="9" spans="1:143" s="524" customFormat="1" ht="15.75" customHeight="1">
      <c r="A9" s="503"/>
      <c r="B9" s="1421">
        <v>3</v>
      </c>
      <c r="C9" s="1635" t="str">
        <f>'App1'!C9</f>
        <v>PR19SWB_PC A3</v>
      </c>
      <c r="D9" s="1412" t="str">
        <f xml:space="preserve"> IF($C9 = "", "",'App1'!D9)</f>
        <v>Clean, Safe and Reliable Supply of Drinking Water</v>
      </c>
      <c r="E9" s="1412" t="str">
        <f xml:space="preserve"> IF($C9 = "", "",'App1'!E9)</f>
        <v>PR14 revision</v>
      </c>
      <c r="F9" s="1412" t="str">
        <f xml:space="preserve"> IF($C9 = "", "",'App1'!F9)</f>
        <v>PC A3</v>
      </c>
      <c r="G9" s="1498" t="str">
        <f xml:space="preserve"> IF($C9 = "", "",'App1'!G9)</f>
        <v>Number of mains bursts</v>
      </c>
      <c r="H9" s="1499" t="str">
        <f xml:space="preserve"> IF($C9 = "", "",'App1'!H9)</f>
        <v>Water mains can start to leak or burst. This can be due to problems with pipes or joints, cold weather, or changes in ground conditions. This measure is the total number of bursts and leaks across the network.</v>
      </c>
      <c r="I9" s="1516">
        <f xml:space="preserve"> IF($C9 = "", "",'App1'!I9)</f>
        <v>0</v>
      </c>
      <c r="J9" s="1516">
        <f xml:space="preserve"> IF($C9 = "", "",'App1'!J9)</f>
        <v>1</v>
      </c>
      <c r="K9" s="1516">
        <f xml:space="preserve"> IF($C9 = "", "",'App1'!K9)</f>
        <v>0</v>
      </c>
      <c r="L9" s="1516">
        <f xml:space="preserve"> IF($C9 = "", "",'App1'!L9)</f>
        <v>0</v>
      </c>
      <c r="M9" s="1516">
        <f xml:space="preserve"> IF($C9 = "", "",'App1'!M9)</f>
        <v>0</v>
      </c>
      <c r="N9" s="1516">
        <f xml:space="preserve"> IF($C9 = "", "",'App1'!N9)</f>
        <v>0</v>
      </c>
      <c r="O9" s="1516">
        <f xml:space="preserve"> IF($C9 = "", "",'App1'!O9)</f>
        <v>0</v>
      </c>
      <c r="P9" s="1516">
        <f xml:space="preserve"> IF($C9 = "", "",'App1'!P9)</f>
        <v>0</v>
      </c>
      <c r="Q9" s="1517">
        <f xml:space="preserve"> IF($C9 = "", "",'App1'!Q9)</f>
        <v>1</v>
      </c>
      <c r="R9" s="1412" t="str">
        <f xml:space="preserve"> IF($C9 = "", "",'App1'!R9)</f>
        <v>Out &amp; under</v>
      </c>
      <c r="S9" s="1412" t="str">
        <f xml:space="preserve"> IF($C9 = "", "",'App1'!S9)</f>
        <v>Revenue</v>
      </c>
      <c r="T9" s="1498" t="str">
        <f xml:space="preserve"> IF($C9 = "", "",'App1'!T9)</f>
        <v>In-period</v>
      </c>
      <c r="U9" s="1412" t="str">
        <f xml:space="preserve"> IF($C9 = "", "",'App1'!U9)</f>
        <v>Water mains bursts</v>
      </c>
      <c r="V9" s="1412" t="str">
        <f xml:space="preserve"> IF($C9 = "", "",'App1'!V9)</f>
        <v>Nr</v>
      </c>
      <c r="W9" s="1412" t="str">
        <f xml:space="preserve"> IF($C9 = "", "",'App1'!W9)</f>
        <v>Mains burst per 1,000km mains</v>
      </c>
      <c r="X9" s="1412">
        <f xml:space="preserve"> IF($C9 = "", "",'App1'!X9)</f>
        <v>0</v>
      </c>
      <c r="Y9" s="1626" t="str">
        <f xml:space="preserve"> IF($C9 = "", "",'App1'!Y9)</f>
        <v>Down</v>
      </c>
      <c r="Z9" s="1508" t="str">
        <f xml:space="preserve"> IF($C9 = "", "",'App1'!Z9)</f>
        <v>Mains bursts</v>
      </c>
      <c r="AA9" s="1702" t="s">
        <v>2552</v>
      </c>
      <c r="AB9" s="1703" t="s">
        <v>2553</v>
      </c>
      <c r="AC9" s="1704">
        <v>1</v>
      </c>
      <c r="AD9" s="1628" t="s">
        <v>40</v>
      </c>
      <c r="AE9" s="539">
        <v>141</v>
      </c>
      <c r="AF9" s="539">
        <v>138</v>
      </c>
      <c r="AG9" s="539">
        <v>135</v>
      </c>
      <c r="AH9" s="539">
        <v>132</v>
      </c>
      <c r="AI9" s="539">
        <v>129</v>
      </c>
      <c r="AJ9" s="538">
        <v>129</v>
      </c>
      <c r="AK9" s="539">
        <v>128</v>
      </c>
      <c r="AL9" s="539">
        <v>128</v>
      </c>
      <c r="AM9" s="539">
        <v>128</v>
      </c>
      <c r="AN9" s="712">
        <v>127</v>
      </c>
      <c r="AO9" s="715">
        <v>127</v>
      </c>
      <c r="AP9" s="539">
        <v>127</v>
      </c>
      <c r="AQ9" s="539">
        <v>126</v>
      </c>
      <c r="AR9" s="539">
        <v>126</v>
      </c>
      <c r="AS9" s="716">
        <v>126</v>
      </c>
      <c r="AT9" s="721">
        <v>125</v>
      </c>
      <c r="AU9" s="539">
        <v>125</v>
      </c>
      <c r="AV9" s="539">
        <v>125</v>
      </c>
      <c r="AW9" s="539">
        <v>124</v>
      </c>
      <c r="AX9" s="722">
        <v>124</v>
      </c>
      <c r="AY9" s="540">
        <v>122</v>
      </c>
      <c r="AZ9" s="1586" t="str">
        <f xml:space="preserve"> IF($C9 = "", "",'App1'!BL9)</f>
        <v>Yes</v>
      </c>
      <c r="BA9" s="1587" t="str">
        <f xml:space="preserve"> IF($C9 = "", "",'App1'!BM9)</f>
        <v>Yes</v>
      </c>
      <c r="BB9" s="1587" t="str">
        <f xml:space="preserve"> IF($C9 = "", "",'App1'!BN9)</f>
        <v>Yes</v>
      </c>
      <c r="BC9" s="1587" t="str">
        <f xml:space="preserve"> IF($C9 = "", "",'App1'!BO9)</f>
        <v>Yes</v>
      </c>
      <c r="BD9" s="1497" t="str">
        <f xml:space="preserve"> IF($C9 = "", "",'App1'!BP9)</f>
        <v>Yes</v>
      </c>
      <c r="BE9" s="538"/>
      <c r="BF9" s="539"/>
      <c r="BG9" s="539"/>
      <c r="BH9" s="539"/>
      <c r="BI9" s="540"/>
      <c r="BJ9" s="538"/>
      <c r="BK9" s="539"/>
      <c r="BL9" s="539"/>
      <c r="BM9" s="539"/>
      <c r="BN9" s="540"/>
      <c r="BO9" s="538"/>
      <c r="BP9" s="539"/>
      <c r="BQ9" s="539"/>
      <c r="BR9" s="539"/>
      <c r="BS9" s="540"/>
      <c r="BT9" s="538"/>
      <c r="BU9" s="539"/>
      <c r="BV9" s="539"/>
      <c r="BW9" s="539"/>
      <c r="BX9" s="540"/>
      <c r="BY9" s="538"/>
      <c r="BZ9" s="539"/>
      <c r="CA9" s="539"/>
      <c r="CB9" s="539"/>
      <c r="CC9" s="540"/>
      <c r="CD9" s="538"/>
      <c r="CE9" s="539"/>
      <c r="CF9" s="539"/>
      <c r="CG9" s="539"/>
      <c r="CH9" s="540"/>
      <c r="CI9" s="1277">
        <v>-9.5000000000000001E-2</v>
      </c>
      <c r="CJ9" s="1278"/>
      <c r="CK9" s="1278"/>
      <c r="CL9" s="1279"/>
      <c r="CM9" s="1278">
        <v>6.2129999999999998E-3</v>
      </c>
      <c r="CN9" s="1278"/>
      <c r="CO9" s="1278"/>
      <c r="CP9" s="1279"/>
      <c r="CQ9" s="1606">
        <f xml:space="preserve"> IF($C9 = "", "",'App1'!DC9)</f>
        <v>0</v>
      </c>
      <c r="CR9" s="1656">
        <f xml:space="preserve"> IF($C9 = "", "",'App1'!DD9)</f>
        <v>1</v>
      </c>
      <c r="CS9" s="1606">
        <f xml:space="preserve"> IF($C9 = "", "",'App1'!DE9)</f>
        <v>0</v>
      </c>
      <c r="CT9" s="1600">
        <f xml:space="preserve"> IF($C9 = "", "",'App1'!DF9)</f>
        <v>0</v>
      </c>
      <c r="CU9" s="1600">
        <f xml:space="preserve"> IF($C9 = "", "",'App1'!DG9)</f>
        <v>0</v>
      </c>
      <c r="CV9" s="1600">
        <f xml:space="preserve"> IF($C9 = "", "",'App1'!DH9)</f>
        <v>0</v>
      </c>
      <c r="CW9" s="1600">
        <f xml:space="preserve"> IF($C9 = "", "",'App1'!DI9)</f>
        <v>0</v>
      </c>
      <c r="CX9" s="1600">
        <f xml:space="preserve"> IF($C9 = "", "",'App1'!DJ9)</f>
        <v>0</v>
      </c>
      <c r="CY9" s="1601" t="str">
        <f xml:space="preserve"> IF($C9 = "", "",'App1'!DK9)</f>
        <v/>
      </c>
      <c r="CZ9" s="1600">
        <f xml:space="preserve"> IF($C9 = "", "",'App1'!DL9)</f>
        <v>0</v>
      </c>
      <c r="DA9" s="1600">
        <f xml:space="preserve"> IF($C9 = "", "",'App1'!DM9)</f>
        <v>0</v>
      </c>
      <c r="DB9" s="1600">
        <f xml:space="preserve"> IF($C9 = "", "",'App1'!DN9)</f>
        <v>0</v>
      </c>
      <c r="DC9" s="1600">
        <f xml:space="preserve"> IF($C9 = "", "",'App1'!DO9)</f>
        <v>0</v>
      </c>
      <c r="DD9" s="1600">
        <f xml:space="preserve"> IF($C9 = "", "",'App1'!DP9)</f>
        <v>0</v>
      </c>
      <c r="DE9" s="1601" t="str">
        <f xml:space="preserve"> IF($C9 = "", "",'App1'!DQ9)</f>
        <v/>
      </c>
      <c r="DF9" s="1600">
        <f xml:space="preserve"> IF($C9 = "", "",'App1'!DR9)</f>
        <v>0</v>
      </c>
      <c r="DG9" s="1600">
        <f xml:space="preserve"> IF($C9 = "", "",'App1'!DS9)</f>
        <v>0</v>
      </c>
      <c r="DH9" s="1600">
        <f xml:space="preserve"> IF($C9 = "", "",'App1'!DT9)</f>
        <v>0</v>
      </c>
      <c r="DI9" s="1600">
        <f xml:space="preserve"> IF($C9 = "", "",'App1'!DU9)</f>
        <v>0</v>
      </c>
      <c r="DJ9" s="1600">
        <f xml:space="preserve"> IF($C9 = "", "",'App1'!DV9)</f>
        <v>0</v>
      </c>
      <c r="DK9" s="1601" t="str">
        <f xml:space="preserve"> IF($C9 = "", "",'App1'!DW9)</f>
        <v/>
      </c>
      <c r="DL9" s="1600">
        <f xml:space="preserve"> IF($C9 = "", "",'App1'!DX9)</f>
        <v>0</v>
      </c>
      <c r="DM9" s="1600">
        <f xml:space="preserve"> IF($C9 = "", "",'App1'!DY9)</f>
        <v>0</v>
      </c>
      <c r="DN9" s="1600">
        <f xml:space="preserve"> IF($C9 = "", "",'App1'!DZ9)</f>
        <v>0</v>
      </c>
      <c r="DO9" s="1600">
        <f xml:space="preserve"> IF($C9 = "", "",'App1'!EA9)</f>
        <v>0</v>
      </c>
      <c r="DP9" s="1600">
        <f xml:space="preserve"> IF($C9 = "", "",'App1'!EB9)</f>
        <v>0</v>
      </c>
      <c r="DQ9" s="1601" t="str">
        <f xml:space="preserve"> IF($C9 = "", "",'App1'!EC9)</f>
        <v/>
      </c>
      <c r="DR9" s="1600">
        <f xml:space="preserve"> IF($C9 = "", "",'App1'!ED9)</f>
        <v>-1.52</v>
      </c>
      <c r="DS9" s="1600">
        <f xml:space="preserve"> IF($C9 = "", "",'App1'!EE9)</f>
        <v>-9.9407999999999996E-2</v>
      </c>
      <c r="DT9" s="1600">
        <f xml:space="preserve"> IF($C9 = "", "",'App1'!EF9)</f>
        <v>-7.431</v>
      </c>
      <c r="DU9" s="1600">
        <f xml:space="preserve"> IF($C9 = "", "",'App1'!EG9)</f>
        <v>-7.431</v>
      </c>
      <c r="DV9" s="1600">
        <f xml:space="preserve"> IF($C9 = "", "",'App1'!EH9)</f>
        <v>-6.9659999999999993</v>
      </c>
      <c r="DW9" s="1601">
        <f xml:space="preserve"> IF($C9 = "", "",'App1'!EI9)</f>
        <v>-23.248592000000002</v>
      </c>
      <c r="DX9" s="538">
        <v>157</v>
      </c>
      <c r="DY9" s="539">
        <v>154</v>
      </c>
      <c r="DZ9" s="539">
        <v>150</v>
      </c>
      <c r="EA9" s="539">
        <v>147</v>
      </c>
      <c r="EB9" s="539">
        <v>144</v>
      </c>
      <c r="EC9" s="1599">
        <f xml:space="preserve"> IF($C9 = "", "",'App1'!EO9)</f>
        <v>8.0799999999999997E-2</v>
      </c>
      <c r="ED9" s="1600">
        <f xml:space="preserve"> IF($C9 = "", "",'App1'!EP9)</f>
        <v>8.0799999999999997E-2</v>
      </c>
      <c r="EE9" s="1600">
        <f xml:space="preserve"> IF($C9 = "", "",'App1'!EQ9)</f>
        <v>7.46E-2</v>
      </c>
      <c r="EF9" s="1600">
        <f xml:space="preserve"> IF($C9 = "", "",'App1'!ER9)</f>
        <v>7.46E-2</v>
      </c>
      <c r="EG9" s="1600">
        <f xml:space="preserve"> IF($C9 = "", "",'App1'!ES9)</f>
        <v>7.46E-2</v>
      </c>
      <c r="EH9" s="1601">
        <f xml:space="preserve"> IF($C9 = "", "",'App1'!ET9)</f>
        <v>0.38519999999999999</v>
      </c>
      <c r="EI9" s="538">
        <v>128</v>
      </c>
      <c r="EJ9" s="539">
        <v>125</v>
      </c>
      <c r="EK9" s="539">
        <v>123</v>
      </c>
      <c r="EL9" s="539">
        <v>120</v>
      </c>
      <c r="EM9" s="1594">
        <v>117</v>
      </c>
    </row>
    <row r="10" spans="1:143" s="524" customFormat="1" ht="15.75" customHeight="1">
      <c r="A10" s="503"/>
      <c r="B10" s="1421">
        <v>4</v>
      </c>
      <c r="C10" s="1635" t="str">
        <f>'App1'!C10</f>
        <v>PR19SWB_PC A4</v>
      </c>
      <c r="D10" s="1412" t="str">
        <f xml:space="preserve"> IF($C10 = "", "",'App1'!D10)</f>
        <v>Clean, Safe and Reliable Supply of Drinking Water</v>
      </c>
      <c r="E10" s="1412" t="str">
        <f xml:space="preserve"> IF($C10 = "", "",'App1'!E10)</f>
        <v>PR19 new</v>
      </c>
      <c r="F10" s="1412" t="str">
        <f xml:space="preserve"> IF($C10 = "", "",'App1'!F10)</f>
        <v>PC A4</v>
      </c>
      <c r="G10" s="1498" t="str">
        <f xml:space="preserve"> IF($C10 = "", "",'App1'!G10)</f>
        <v>Unplanned outage at water treatment works</v>
      </c>
      <c r="H10" s="1499" t="str">
        <f xml:space="preserve"> IF($C10 = "", "",'App1'!H10)</f>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
      <c r="I10" s="1516">
        <f xml:space="preserve"> IF($C10 = "", "",'App1'!I10)</f>
        <v>0</v>
      </c>
      <c r="J10" s="1516">
        <f xml:space="preserve"> IF($C10 = "", "",'App1'!J10)</f>
        <v>1</v>
      </c>
      <c r="K10" s="1516">
        <f xml:space="preserve"> IF($C10 = "", "",'App1'!K10)</f>
        <v>0</v>
      </c>
      <c r="L10" s="1516">
        <f xml:space="preserve"> IF($C10 = "", "",'App1'!L10)</f>
        <v>0</v>
      </c>
      <c r="M10" s="1516">
        <f xml:space="preserve"> IF($C10 = "", "",'App1'!M10)</f>
        <v>0</v>
      </c>
      <c r="N10" s="1516">
        <f xml:space="preserve"> IF($C10 = "", "",'App1'!N10)</f>
        <v>0</v>
      </c>
      <c r="O10" s="1516">
        <f xml:space="preserve"> IF($C10 = "", "",'App1'!O10)</f>
        <v>0</v>
      </c>
      <c r="P10" s="1516">
        <f xml:space="preserve"> IF($C10 = "", "",'App1'!P10)</f>
        <v>0</v>
      </c>
      <c r="Q10" s="1517">
        <f xml:space="preserve"> IF($C10 = "", "",'App1'!Q10)</f>
        <v>1</v>
      </c>
      <c r="R10" s="1412" t="str">
        <f xml:space="preserve"> IF($C10 = "", "",'App1'!R10)</f>
        <v>Under</v>
      </c>
      <c r="S10" s="1412" t="str">
        <f xml:space="preserve"> IF($C10 = "", "",'App1'!S10)</f>
        <v>Revenue</v>
      </c>
      <c r="T10" s="1498" t="str">
        <f xml:space="preserve"> IF($C10 = "", "",'App1'!T10)</f>
        <v>In-period</v>
      </c>
      <c r="U10" s="1412" t="str">
        <f xml:space="preserve"> IF($C10 = "", "",'App1'!U10)</f>
        <v>Water outage</v>
      </c>
      <c r="V10" s="1412" t="str">
        <f xml:space="preserve"> IF($C10 = "", "",'App1'!V10)</f>
        <v>%</v>
      </c>
      <c r="W10" s="1412" t="str">
        <f xml:space="preserve"> IF($C10 = "", "",'App1'!W10)</f>
        <v>Percentage</v>
      </c>
      <c r="X10" s="1412">
        <f xml:space="preserve"> IF($C10 = "", "",'App1'!X10)</f>
        <v>2</v>
      </c>
      <c r="Y10" s="1626" t="str">
        <f xml:space="preserve"> IF($C10 = "", "",'App1'!Y10)</f>
        <v>Down</v>
      </c>
      <c r="Z10" s="1508" t="str">
        <f xml:space="preserve"> IF($C10 = "", "",'App1'!Z10)</f>
        <v>Unplanned outage</v>
      </c>
      <c r="AA10" s="1702" t="s">
        <v>28</v>
      </c>
      <c r="AB10" s="1703" t="s">
        <v>2554</v>
      </c>
      <c r="AC10" s="1704">
        <v>2</v>
      </c>
      <c r="AD10" s="1628" t="s">
        <v>40</v>
      </c>
      <c r="AE10" s="539">
        <v>1.04</v>
      </c>
      <c r="AF10" s="539">
        <v>1.04</v>
      </c>
      <c r="AG10" s="539">
        <v>1.04</v>
      </c>
      <c r="AH10" s="539">
        <v>1.04</v>
      </c>
      <c r="AI10" s="539">
        <v>1.04</v>
      </c>
      <c r="AJ10" s="538">
        <v>1.04</v>
      </c>
      <c r="AK10" s="539">
        <v>1.04</v>
      </c>
      <c r="AL10" s="539">
        <v>1.04</v>
      </c>
      <c r="AM10" s="539">
        <v>1.04</v>
      </c>
      <c r="AN10" s="712">
        <v>1.04</v>
      </c>
      <c r="AO10" s="715">
        <v>1.04</v>
      </c>
      <c r="AP10" s="539">
        <v>1.04</v>
      </c>
      <c r="AQ10" s="539">
        <v>1.04</v>
      </c>
      <c r="AR10" s="539">
        <v>1.04</v>
      </c>
      <c r="AS10" s="716">
        <v>1.04</v>
      </c>
      <c r="AT10" s="721">
        <v>1.04</v>
      </c>
      <c r="AU10" s="539">
        <v>1.04</v>
      </c>
      <c r="AV10" s="539">
        <v>1.04</v>
      </c>
      <c r="AW10" s="539">
        <v>1.04</v>
      </c>
      <c r="AX10" s="722">
        <v>1.04</v>
      </c>
      <c r="AY10" s="540">
        <v>1.04</v>
      </c>
      <c r="AZ10" s="1586" t="str">
        <f xml:space="preserve"> IF($C10 = "", "",'App1'!BL10)</f>
        <v>Yes</v>
      </c>
      <c r="BA10" s="1587" t="str">
        <f xml:space="preserve"> IF($C10 = "", "",'App1'!BM10)</f>
        <v>Yes</v>
      </c>
      <c r="BB10" s="1587" t="str">
        <f xml:space="preserve"> IF($C10 = "", "",'App1'!BN10)</f>
        <v>Yes</v>
      </c>
      <c r="BC10" s="1587" t="str">
        <f xml:space="preserve"> IF($C10 = "", "",'App1'!BO10)</f>
        <v>Yes</v>
      </c>
      <c r="BD10" s="1497" t="str">
        <f xml:space="preserve"> IF($C10 = "", "",'App1'!BP10)</f>
        <v>Yes</v>
      </c>
      <c r="BE10" s="538"/>
      <c r="BF10" s="539"/>
      <c r="BG10" s="539"/>
      <c r="BH10" s="539"/>
      <c r="BI10" s="540"/>
      <c r="BJ10" s="1697">
        <v>1.6</v>
      </c>
      <c r="BK10" s="1698">
        <v>1.6</v>
      </c>
      <c r="BL10" s="1698">
        <v>1.6</v>
      </c>
      <c r="BM10" s="1698">
        <v>1.6</v>
      </c>
      <c r="BN10" s="1719">
        <v>1.6</v>
      </c>
      <c r="BO10" s="538"/>
      <c r="BP10" s="539"/>
      <c r="BQ10" s="539"/>
      <c r="BR10" s="539"/>
      <c r="BS10" s="539"/>
      <c r="BT10" s="538"/>
      <c r="BU10" s="539"/>
      <c r="BV10" s="539"/>
      <c r="BW10" s="539"/>
      <c r="BX10" s="539"/>
      <c r="BY10" s="538"/>
      <c r="BZ10" s="539"/>
      <c r="CA10" s="539"/>
      <c r="CB10" s="539"/>
      <c r="CC10" s="540"/>
      <c r="CD10" s="538"/>
      <c r="CE10" s="539"/>
      <c r="CF10" s="539"/>
      <c r="CG10" s="539"/>
      <c r="CH10" s="540"/>
      <c r="CI10" s="1277">
        <v>-1.5798909999999999</v>
      </c>
      <c r="CJ10" s="1278"/>
      <c r="CK10" s="1278"/>
      <c r="CL10" s="1279"/>
      <c r="CM10" s="1278"/>
      <c r="CN10" s="1278"/>
      <c r="CO10" s="1278"/>
      <c r="CP10" s="1279"/>
      <c r="CQ10" s="1606">
        <f xml:space="preserve"> IF($C10 = "", "",'App1'!DC10)</f>
        <v>0</v>
      </c>
      <c r="CR10" s="1656">
        <f xml:space="preserve"> IF($C10 = "", "",'App1'!DD10)</f>
        <v>1</v>
      </c>
      <c r="CS10" s="1606">
        <f xml:space="preserve"> IF($C10 = "", "",'App1'!DE10)</f>
        <v>0</v>
      </c>
      <c r="CT10" s="1600">
        <f xml:space="preserve"> IF($C10 = "", "",'App1'!DF10)</f>
        <v>0</v>
      </c>
      <c r="CU10" s="1600">
        <f xml:space="preserve"> IF($C10 = "", "",'App1'!DG10)</f>
        <v>0</v>
      </c>
      <c r="CV10" s="1600">
        <f xml:space="preserve"> IF($C10 = "", "",'App1'!DH10)</f>
        <v>0</v>
      </c>
      <c r="CW10" s="1600">
        <f xml:space="preserve"> IF($C10 = "", "",'App1'!DI10)</f>
        <v>0</v>
      </c>
      <c r="CX10" s="1600">
        <f xml:space="preserve"> IF($C10 = "", "",'App1'!DJ10)</f>
        <v>0</v>
      </c>
      <c r="CY10" s="1601" t="str">
        <f xml:space="preserve"> IF($C10 = "", "",'App1'!DK10)</f>
        <v/>
      </c>
      <c r="CZ10" s="1600">
        <f xml:space="preserve"> IF($C10 = "", "",'App1'!DL10)</f>
        <v>-2.5278255999999999</v>
      </c>
      <c r="DA10" s="1600">
        <f xml:space="preserve"> IF($C10 = "", "",'App1'!DM10)</f>
        <v>-2.5278255999999999</v>
      </c>
      <c r="DB10" s="1600">
        <f xml:space="preserve"> IF($C10 = "", "",'App1'!DN10)</f>
        <v>-2.5278255999999999</v>
      </c>
      <c r="DC10" s="1600">
        <f xml:space="preserve"> IF($C10 = "", "",'App1'!DO10)</f>
        <v>-2.5278255999999999</v>
      </c>
      <c r="DD10" s="1600">
        <f xml:space="preserve"> IF($C10 = "", "",'App1'!DP10)</f>
        <v>-2.5278255999999999</v>
      </c>
      <c r="DE10" s="1601">
        <f xml:space="preserve"> IF($C10 = "", "",'App1'!DQ10)</f>
        <v>-12.639127999999999</v>
      </c>
      <c r="DF10" s="1600">
        <f xml:space="preserve"> IF($C10 = "", "",'App1'!DR10)</f>
        <v>0</v>
      </c>
      <c r="DG10" s="1600">
        <f xml:space="preserve"> IF($C10 = "", "",'App1'!DS10)</f>
        <v>0</v>
      </c>
      <c r="DH10" s="1600">
        <f xml:space="preserve"> IF($C10 = "", "",'App1'!DT10)</f>
        <v>0</v>
      </c>
      <c r="DI10" s="1600">
        <f xml:space="preserve"> IF($C10 = "", "",'App1'!DU10)</f>
        <v>0</v>
      </c>
      <c r="DJ10" s="1600">
        <f xml:space="preserve"> IF($C10 = "", "",'App1'!DV10)</f>
        <v>0</v>
      </c>
      <c r="DK10" s="1601" t="str">
        <f xml:space="preserve"> IF($C10 = "", "",'App1'!DW10)</f>
        <v/>
      </c>
      <c r="DL10" s="1600">
        <f xml:space="preserve"> IF($C10 = "", "",'App1'!DX10)</f>
        <v>0</v>
      </c>
      <c r="DM10" s="1600">
        <f xml:space="preserve"> IF($C10 = "", "",'App1'!DY10)</f>
        <v>0</v>
      </c>
      <c r="DN10" s="1600">
        <f xml:space="preserve"> IF($C10 = "", "",'App1'!DZ10)</f>
        <v>0</v>
      </c>
      <c r="DO10" s="1600">
        <f xml:space="preserve"> IF($C10 = "", "",'App1'!EA10)</f>
        <v>0</v>
      </c>
      <c r="DP10" s="1600">
        <f xml:space="preserve"> IF($C10 = "", "",'App1'!EB10)</f>
        <v>0</v>
      </c>
      <c r="DQ10" s="1601" t="str">
        <f xml:space="preserve"> IF($C10 = "", "",'App1'!EC10)</f>
        <v/>
      </c>
      <c r="DR10" s="1600">
        <f xml:space="preserve"> IF($C10 = "", "",'App1'!ED10)</f>
        <v>-0.88470000000000004</v>
      </c>
      <c r="DS10" s="1600">
        <f xml:space="preserve"> IF($C10 = "", "",'App1'!EE10)</f>
        <v>-0.88470000000000004</v>
      </c>
      <c r="DT10" s="1600">
        <f xml:space="preserve"> IF($C10 = "", "",'App1'!EF10)</f>
        <v>-0.88470000000000004</v>
      </c>
      <c r="DU10" s="1600">
        <f xml:space="preserve"> IF($C10 = "", "",'App1'!EG10)</f>
        <v>-0.88470000000000004</v>
      </c>
      <c r="DV10" s="1600">
        <f xml:space="preserve"> IF($C10 = "", "",'App1'!EH10)</f>
        <v>-0.88470000000000004</v>
      </c>
      <c r="DW10" s="1601">
        <f xml:space="preserve"> IF($C10 = "", "",'App1'!EI10)</f>
        <v>-4.4237000000000002</v>
      </c>
      <c r="DX10" s="1697">
        <v>1.6</v>
      </c>
      <c r="DY10" s="1698">
        <v>1.6</v>
      </c>
      <c r="DZ10" s="1698">
        <v>1.6</v>
      </c>
      <c r="EA10" s="1698">
        <v>1.6</v>
      </c>
      <c r="EB10" s="1698">
        <v>1.6</v>
      </c>
      <c r="EC10" s="1599">
        <f xml:space="preserve"> IF($C10 = "", "",'App1'!EO10)</f>
        <v>0</v>
      </c>
      <c r="ED10" s="1600">
        <f xml:space="preserve"> IF($C10 = "", "",'App1'!EP10)</f>
        <v>0</v>
      </c>
      <c r="EE10" s="1600">
        <f xml:space="preserve"> IF($C10 = "", "",'App1'!EQ10)</f>
        <v>0</v>
      </c>
      <c r="EF10" s="1600">
        <f xml:space="preserve"> IF($C10 = "", "",'App1'!ER10)</f>
        <v>0</v>
      </c>
      <c r="EG10" s="1600">
        <f xml:space="preserve"> IF($C10 = "", "",'App1'!ES10)</f>
        <v>0</v>
      </c>
      <c r="EH10" s="1601">
        <f xml:space="preserve"> IF($C10 = "", "",'App1'!ET10)</f>
        <v>0</v>
      </c>
      <c r="EI10" s="538"/>
      <c r="EJ10" s="539"/>
      <c r="EK10" s="539"/>
      <c r="EL10" s="539"/>
      <c r="EM10" s="1594"/>
    </row>
    <row r="11" spans="1:143" s="524" customFormat="1" ht="15.75" customHeight="1">
      <c r="A11" s="503"/>
      <c r="B11" s="1421">
        <v>5</v>
      </c>
      <c r="C11" s="1635" t="str">
        <f>'App1'!C11</f>
        <v>PR19SWB_PC A5</v>
      </c>
      <c r="D11" s="1412" t="str">
        <f xml:space="preserve"> IF($C11 = "", "",'App1'!D11)</f>
        <v>Clean, Safe and Reliable Supply of Drinking Water</v>
      </c>
      <c r="E11" s="1412" t="str">
        <f xml:space="preserve"> IF($C11 = "", "",'App1'!E11)</f>
        <v>PR14 revision</v>
      </c>
      <c r="F11" s="1412" t="str">
        <f xml:space="preserve"> IF($C11 = "", "",'App1'!F11)</f>
        <v>PC A5</v>
      </c>
      <c r="G11" s="1498" t="str">
        <f xml:space="preserve"> IF($C11 = "", "",'App1'!G11)</f>
        <v>Taste, smell and colour contacts</v>
      </c>
      <c r="H11" s="1499" t="str">
        <f xml:space="preserve"> IF($C11 = "", "",'App1'!H11)</f>
        <v>Water can occasionally have an unpleasant look, taste or appearance. This is the number of times the company is contacted by customers about the taste and smell of water, or because their water was not clear (i.e. it was cloudy or coloured).</v>
      </c>
      <c r="I11" s="1516">
        <f xml:space="preserve"> IF($C11 = "", "",'App1'!I11)</f>
        <v>0</v>
      </c>
      <c r="J11" s="1516">
        <f xml:space="preserve"> IF($C11 = "", "",'App1'!J11)</f>
        <v>1</v>
      </c>
      <c r="K11" s="1516">
        <f xml:space="preserve"> IF($C11 = "", "",'App1'!K11)</f>
        <v>0</v>
      </c>
      <c r="L11" s="1516">
        <f xml:space="preserve"> IF($C11 = "", "",'App1'!L11)</f>
        <v>0</v>
      </c>
      <c r="M11" s="1516">
        <f xml:space="preserve"> IF($C11 = "", "",'App1'!M11)</f>
        <v>0</v>
      </c>
      <c r="N11" s="1516">
        <f xml:space="preserve"> IF($C11 = "", "",'App1'!N11)</f>
        <v>0</v>
      </c>
      <c r="O11" s="1516">
        <f xml:space="preserve"> IF($C11 = "", "",'App1'!O11)</f>
        <v>0</v>
      </c>
      <c r="P11" s="1516">
        <f xml:space="preserve"> IF($C11 = "", "",'App1'!P11)</f>
        <v>0</v>
      </c>
      <c r="Q11" s="1517">
        <f xml:space="preserve"> IF($C11 = "", "",'App1'!Q11)</f>
        <v>1</v>
      </c>
      <c r="R11" s="1412" t="str">
        <f xml:space="preserve"> IF($C11 = "", "",'App1'!R11)</f>
        <v>Out &amp; under</v>
      </c>
      <c r="S11" s="1412" t="str">
        <f xml:space="preserve"> IF($C11 = "", "",'App1'!S11)</f>
        <v>Revenue</v>
      </c>
      <c r="T11" s="1498" t="str">
        <f xml:space="preserve"> IF($C11 = "", "",'App1'!T11)</f>
        <v>In-period</v>
      </c>
      <c r="U11" s="1412" t="str">
        <f xml:space="preserve"> IF($C11 = "", "",'App1'!U11)</f>
        <v>Customer contacts - water quality</v>
      </c>
      <c r="V11" s="1412" t="str">
        <f xml:space="preserve"> IF($C11 = "", "",'App1'!V11)</f>
        <v>Nr</v>
      </c>
      <c r="W11" s="1412" t="str">
        <f xml:space="preserve"> IF($C11 = "", "",'App1'!W11)</f>
        <v>no. / 1,000 population</v>
      </c>
      <c r="X11" s="1412">
        <f xml:space="preserve"> IF($C11 = "", "",'App1'!X11)</f>
        <v>2</v>
      </c>
      <c r="Y11" s="1626" t="str">
        <f xml:space="preserve"> IF($C11 = "", "",'App1'!Y11)</f>
        <v>Down</v>
      </c>
      <c r="Z11" s="1508">
        <f xml:space="preserve"> IF($C11 = "", "",'App1'!Z11)</f>
        <v>0</v>
      </c>
      <c r="AA11" s="526" t="s">
        <v>76</v>
      </c>
      <c r="AB11" s="526" t="s">
        <v>2555</v>
      </c>
      <c r="AC11" s="1704">
        <v>2</v>
      </c>
      <c r="AD11" s="1628" t="s">
        <v>40</v>
      </c>
      <c r="AE11" s="539">
        <v>1.68</v>
      </c>
      <c r="AF11" s="539">
        <v>1.59</v>
      </c>
      <c r="AG11" s="539">
        <v>1.51</v>
      </c>
      <c r="AH11" s="539">
        <v>1.42</v>
      </c>
      <c r="AI11" s="539">
        <v>1.33</v>
      </c>
      <c r="AJ11" s="1697">
        <v>1.3</v>
      </c>
      <c r="AK11" s="539">
        <v>1.28</v>
      </c>
      <c r="AL11" s="539">
        <v>1.25</v>
      </c>
      <c r="AM11" s="539">
        <v>1.23</v>
      </c>
      <c r="AN11" s="1714">
        <v>1.2</v>
      </c>
      <c r="AO11" s="715">
        <v>1.18</v>
      </c>
      <c r="AP11" s="539">
        <v>1.1499999999999999</v>
      </c>
      <c r="AQ11" s="539">
        <v>1.1299999999999999</v>
      </c>
      <c r="AR11" s="539">
        <v>1.1100000000000001</v>
      </c>
      <c r="AS11" s="716">
        <v>1.0900000000000001</v>
      </c>
      <c r="AT11" s="721">
        <v>1.06</v>
      </c>
      <c r="AU11" s="539">
        <v>1.04</v>
      </c>
      <c r="AV11" s="539">
        <v>1.02</v>
      </c>
      <c r="AW11" s="1698">
        <v>1</v>
      </c>
      <c r="AX11" s="722">
        <v>0.98</v>
      </c>
      <c r="AY11" s="540">
        <v>0.89</v>
      </c>
      <c r="AZ11" s="1586" t="str">
        <f xml:space="preserve"> IF($C11 = "", "",'App1'!BL11)</f>
        <v>Yes</v>
      </c>
      <c r="BA11" s="1587" t="str">
        <f xml:space="preserve"> IF($C11 = "", "",'App1'!BM11)</f>
        <v>Yes</v>
      </c>
      <c r="BB11" s="1587" t="str">
        <f xml:space="preserve"> IF($C11 = "", "",'App1'!BN11)</f>
        <v>Yes</v>
      </c>
      <c r="BC11" s="1587" t="str">
        <f xml:space="preserve"> IF($C11 = "", "",'App1'!BO11)</f>
        <v>Yes</v>
      </c>
      <c r="BD11" s="1497" t="str">
        <f xml:space="preserve"> IF($C11 = "", "",'App1'!BP11)</f>
        <v>Yes</v>
      </c>
      <c r="BE11" s="538"/>
      <c r="BF11" s="539"/>
      <c r="BG11" s="539"/>
      <c r="BH11" s="539"/>
      <c r="BI11" s="540"/>
      <c r="BJ11" s="538"/>
      <c r="BK11" s="539"/>
      <c r="BL11" s="539"/>
      <c r="BM11" s="539"/>
      <c r="BN11" s="540"/>
      <c r="BO11" s="538"/>
      <c r="BP11" s="539"/>
      <c r="BQ11" s="539"/>
      <c r="BR11" s="539"/>
      <c r="BS11" s="540"/>
      <c r="BT11" s="538"/>
      <c r="BU11" s="539"/>
      <c r="BV11" s="539"/>
      <c r="BW11" s="539"/>
      <c r="BX11" s="540"/>
      <c r="BY11" s="538"/>
      <c r="BZ11" s="539"/>
      <c r="CA11" s="539"/>
      <c r="CB11" s="539"/>
      <c r="CC11" s="540"/>
      <c r="CD11" s="538"/>
      <c r="CE11" s="539"/>
      <c r="CF11" s="539"/>
      <c r="CG11" s="539"/>
      <c r="CH11" s="540"/>
      <c r="CI11" s="1277">
        <v>-0.51086299999999996</v>
      </c>
      <c r="CJ11" s="1278"/>
      <c r="CK11" s="1278"/>
      <c r="CL11" s="1279"/>
      <c r="CM11" s="1278">
        <v>0.372807</v>
      </c>
      <c r="CN11" s="1278"/>
      <c r="CO11" s="1278"/>
      <c r="CP11" s="1279"/>
      <c r="CQ11" s="1606">
        <f xml:space="preserve"> IF($C11 = "", "",'App1'!DC11)</f>
        <v>0</v>
      </c>
      <c r="CR11" s="1656">
        <f xml:space="preserve"> IF($C11 = "", "",'App1'!DD11)</f>
        <v>1</v>
      </c>
      <c r="CS11" s="1606">
        <f xml:space="preserve"> IF($C11 = "", "",'App1'!DE11)</f>
        <v>0</v>
      </c>
      <c r="CT11" s="1600">
        <f xml:space="preserve"> IF($C11 = "", "",'App1'!DF11)</f>
        <v>0</v>
      </c>
      <c r="CU11" s="1600">
        <f xml:space="preserve"> IF($C11 = "", "",'App1'!DG11)</f>
        <v>0</v>
      </c>
      <c r="CV11" s="1600">
        <f xml:space="preserve"> IF($C11 = "", "",'App1'!DH11)</f>
        <v>0</v>
      </c>
      <c r="CW11" s="1600">
        <f xml:space="preserve"> IF($C11 = "", "",'App1'!DI11)</f>
        <v>0</v>
      </c>
      <c r="CX11" s="1600">
        <f xml:space="preserve"> IF($C11 = "", "",'App1'!DJ11)</f>
        <v>0</v>
      </c>
      <c r="CY11" s="1601" t="str">
        <f xml:space="preserve"> IF($C11 = "", "",'App1'!DK11)</f>
        <v/>
      </c>
      <c r="CZ11" s="1600">
        <f xml:space="preserve"> IF($C11 = "", "",'App1'!DL11)</f>
        <v>0</v>
      </c>
      <c r="DA11" s="1600">
        <f xml:space="preserve"> IF($C11 = "", "",'App1'!DM11)</f>
        <v>0</v>
      </c>
      <c r="DB11" s="1600">
        <f xml:space="preserve"> IF($C11 = "", "",'App1'!DN11)</f>
        <v>0</v>
      </c>
      <c r="DC11" s="1600">
        <f xml:space="preserve"> IF($C11 = "", "",'App1'!DO11)</f>
        <v>0</v>
      </c>
      <c r="DD11" s="1600">
        <f xml:space="preserve"> IF($C11 = "", "",'App1'!DP11)</f>
        <v>0</v>
      </c>
      <c r="DE11" s="1601" t="str">
        <f xml:space="preserve"> IF($C11 = "", "",'App1'!DQ11)</f>
        <v/>
      </c>
      <c r="DF11" s="1600">
        <f xml:space="preserve"> IF($C11 = "", "",'App1'!DR11)</f>
        <v>0</v>
      </c>
      <c r="DG11" s="1600">
        <f xml:space="preserve"> IF($C11 = "", "",'App1'!DS11)</f>
        <v>0</v>
      </c>
      <c r="DH11" s="1600">
        <f xml:space="preserve"> IF($C11 = "", "",'App1'!DT11)</f>
        <v>0</v>
      </c>
      <c r="DI11" s="1600">
        <f xml:space="preserve"> IF($C11 = "", "",'App1'!DU11)</f>
        <v>0</v>
      </c>
      <c r="DJ11" s="1600">
        <f xml:space="preserve"> IF($C11 = "", "",'App1'!DV11)</f>
        <v>0</v>
      </c>
      <c r="DK11" s="1601" t="str">
        <f xml:space="preserve"> IF($C11 = "", "",'App1'!DW11)</f>
        <v/>
      </c>
      <c r="DL11" s="1600">
        <f xml:space="preserve"> IF($C11 = "", "",'App1'!DX11)</f>
        <v>0</v>
      </c>
      <c r="DM11" s="1600">
        <f xml:space="preserve"> IF($C11 = "", "",'App1'!DY11)</f>
        <v>0</v>
      </c>
      <c r="DN11" s="1600">
        <f xml:space="preserve"> IF($C11 = "", "",'App1'!DZ11)</f>
        <v>0</v>
      </c>
      <c r="DO11" s="1600">
        <f xml:space="preserve"> IF($C11 = "", "",'App1'!EA11)</f>
        <v>0</v>
      </c>
      <c r="DP11" s="1600">
        <f xml:space="preserve"> IF($C11 = "", "",'App1'!EB11)</f>
        <v>0</v>
      </c>
      <c r="DQ11" s="1601" t="str">
        <f xml:space="preserve"> IF($C11 = "", "",'App1'!EC11)</f>
        <v/>
      </c>
      <c r="DR11" s="1600">
        <f xml:space="preserve"> IF($C11 = "", "",'App1'!ED11)</f>
        <v>-0.95020000000000004</v>
      </c>
      <c r="DS11" s="1600">
        <f xml:space="preserve"> IF($C11 = "", "",'App1'!EE11)</f>
        <v>-0.97060000000000002</v>
      </c>
      <c r="DT11" s="1600">
        <f xml:space="preserve"> IF($C11 = "", "",'App1'!EF11)</f>
        <v>-0.98599999999999999</v>
      </c>
      <c r="DU11" s="1600">
        <f xml:space="preserve"> IF($C11 = "", "",'App1'!EG11)</f>
        <v>-1.0064</v>
      </c>
      <c r="DV11" s="1600">
        <f xml:space="preserve"> IF($C11 = "", "",'App1'!EH11)</f>
        <v>-1.0267999999999999</v>
      </c>
      <c r="DW11" s="1601">
        <f xml:space="preserve"> IF($C11 = "", "",'App1'!EI11)</f>
        <v>-4.9400000000000004</v>
      </c>
      <c r="DX11" s="538">
        <v>3.54</v>
      </c>
      <c r="DY11" s="539">
        <v>3.49</v>
      </c>
      <c r="DZ11" s="539">
        <v>3.44</v>
      </c>
      <c r="EA11" s="539">
        <v>3.39</v>
      </c>
      <c r="EB11" s="539">
        <v>3.34</v>
      </c>
      <c r="EC11" s="1599">
        <f xml:space="preserve"> IF($C11 = "", "",'App1'!EO11)</f>
        <v>0.29449999999999998</v>
      </c>
      <c r="ED11" s="1600">
        <f xml:space="preserve"> IF($C11 = "", "",'App1'!EP11)</f>
        <v>0.29449999999999998</v>
      </c>
      <c r="EE11" s="1600">
        <f xml:space="preserve"> IF($C11 = "", "",'App1'!EQ11)</f>
        <v>0.29449999999999998</v>
      </c>
      <c r="EF11" s="1600">
        <f xml:space="preserve"> IF($C11 = "", "",'App1'!ER11)</f>
        <v>0.29449999999999998</v>
      </c>
      <c r="EG11" s="1600">
        <f xml:space="preserve"> IF($C11 = "", "",'App1'!ES11)</f>
        <v>0.29449999999999998</v>
      </c>
      <c r="EH11" s="1601">
        <f xml:space="preserve"> IF($C11 = "", "",'App1'!ET11)</f>
        <v>1.4725999999999999</v>
      </c>
      <c r="EI11" s="538">
        <v>0.89</v>
      </c>
      <c r="EJ11" s="1698">
        <v>0.8</v>
      </c>
      <c r="EK11" s="539">
        <v>0.72</v>
      </c>
      <c r="EL11" s="539">
        <v>0.63</v>
      </c>
      <c r="EM11" s="1594">
        <v>0.54</v>
      </c>
    </row>
    <row r="12" spans="1:143" s="524" customFormat="1" ht="15.75" customHeight="1">
      <c r="A12" s="503"/>
      <c r="B12" s="1421">
        <v>6</v>
      </c>
      <c r="C12" s="1635" t="str">
        <f>'App1'!C12</f>
        <v>PR19SWB_PC C1</v>
      </c>
      <c r="D12" s="1412" t="str">
        <f xml:space="preserve"> IF($C12 = "", "",'App1'!D12)</f>
        <v>Available and Sufficient Resources</v>
      </c>
      <c r="E12" s="1412" t="str">
        <f xml:space="preserve"> IF($C12 = "", "",'App1'!E12)</f>
        <v>PR14 revision</v>
      </c>
      <c r="F12" s="1412" t="str">
        <f xml:space="preserve"> IF($C12 = "", "",'App1'!F12)</f>
        <v>PC C1</v>
      </c>
      <c r="G12" s="1498" t="str">
        <f xml:space="preserve"> IF($C12 = "", "",'App1'!G12)</f>
        <v>Water restrictions placed on customers</v>
      </c>
      <c r="H12" s="1499" t="str">
        <f xml:space="preserve"> IF($C12 = "", "",'App1'!H12)</f>
        <v>In times of drought it may be necessary to introduce restrictions on water use. This measures whether there have been any temporary use bans or more severe restrictions during the year for any or all customers.</v>
      </c>
      <c r="I12" s="1516">
        <f xml:space="preserve"> IF($C12 = "", "",'App1'!I12)</f>
        <v>0.1</v>
      </c>
      <c r="J12" s="1516">
        <f xml:space="preserve"> IF($C12 = "", "",'App1'!J12)</f>
        <v>0.9</v>
      </c>
      <c r="K12" s="1516">
        <f xml:space="preserve"> IF($C12 = "", "",'App1'!K12)</f>
        <v>0</v>
      </c>
      <c r="L12" s="1516">
        <f xml:space="preserve"> IF($C12 = "", "",'App1'!L12)</f>
        <v>0</v>
      </c>
      <c r="M12" s="1516">
        <f xml:space="preserve"> IF($C12 = "", "",'App1'!M12)</f>
        <v>0</v>
      </c>
      <c r="N12" s="1516">
        <f xml:space="preserve"> IF($C12 = "", "",'App1'!N12)</f>
        <v>0</v>
      </c>
      <c r="O12" s="1516">
        <f xml:space="preserve"> IF($C12 = "", "",'App1'!O12)</f>
        <v>0</v>
      </c>
      <c r="P12" s="1516">
        <f xml:space="preserve"> IF($C12 = "", "",'App1'!P12)</f>
        <v>0</v>
      </c>
      <c r="Q12" s="1517">
        <f xml:space="preserve"> IF($C12 = "", "",'App1'!Q12)</f>
        <v>1</v>
      </c>
      <c r="R12" s="1412" t="str">
        <f xml:space="preserve"> IF($C12 = "", "",'App1'!R12)</f>
        <v>Under</v>
      </c>
      <c r="S12" s="1412" t="str">
        <f xml:space="preserve"> IF($C12 = "", "",'App1'!S12)</f>
        <v>RCV</v>
      </c>
      <c r="T12" s="1498" t="str">
        <f xml:space="preserve"> IF($C12 = "", "",'App1'!T12)</f>
        <v>End of period</v>
      </c>
      <c r="U12" s="1412" t="str">
        <f xml:space="preserve"> IF($C12 = "", "",'App1'!U12)</f>
        <v>Supply restrictions</v>
      </c>
      <c r="V12" s="1412" t="str">
        <f xml:space="preserve"> IF($C12 = "", "",'App1'!V12)</f>
        <v>Nr</v>
      </c>
      <c r="W12" s="1412" t="str">
        <f xml:space="preserve"> IF($C12 = "", "",'App1'!W12)</f>
        <v>Number</v>
      </c>
      <c r="X12" s="1412">
        <f xml:space="preserve"> IF($C12 = "", "",'App1'!X12)</f>
        <v>0</v>
      </c>
      <c r="Y12" s="1626" t="str">
        <f xml:space="preserve"> IF($C12 = "", "",'App1'!Y12)</f>
        <v>Down</v>
      </c>
      <c r="Z12" s="1508">
        <f xml:space="preserve"> IF($C12 = "", "",'App1'!Z12)</f>
        <v>0</v>
      </c>
      <c r="AA12" s="526"/>
      <c r="AB12" s="526"/>
      <c r="AC12" s="526"/>
      <c r="AD12" s="1628"/>
      <c r="AE12" s="539"/>
      <c r="AF12" s="539"/>
      <c r="AG12" s="539"/>
      <c r="AH12" s="539"/>
      <c r="AI12" s="539"/>
      <c r="AJ12" s="538"/>
      <c r="AK12" s="539"/>
      <c r="AL12" s="539"/>
      <c r="AM12" s="539"/>
      <c r="AN12" s="712"/>
      <c r="AO12" s="715"/>
      <c r="AP12" s="539"/>
      <c r="AQ12" s="539"/>
      <c r="AR12" s="539"/>
      <c r="AS12" s="716"/>
      <c r="AT12" s="721"/>
      <c r="AU12" s="539"/>
      <c r="AV12" s="539"/>
      <c r="AW12" s="539"/>
      <c r="AX12" s="722"/>
      <c r="AY12" s="540"/>
      <c r="AZ12" s="1586" t="str">
        <f xml:space="preserve"> IF($C12 = "", "",'App1'!BL12)</f>
        <v>Yes</v>
      </c>
      <c r="BA12" s="1587" t="str">
        <f xml:space="preserve"> IF($C12 = "", "",'App1'!BM12)</f>
        <v>Yes</v>
      </c>
      <c r="BB12" s="1587" t="str">
        <f xml:space="preserve"> IF($C12 = "", "",'App1'!BN12)</f>
        <v>Yes</v>
      </c>
      <c r="BC12" s="1587" t="str">
        <f xml:space="preserve"> IF($C12 = "", "",'App1'!BO12)</f>
        <v>Yes</v>
      </c>
      <c r="BD12" s="1497" t="str">
        <f xml:space="preserve"> IF($C12 = "", "",'App1'!BP12)</f>
        <v>Yes</v>
      </c>
      <c r="BE12" s="538"/>
      <c r="BF12" s="539"/>
      <c r="BG12" s="539"/>
      <c r="BH12" s="539"/>
      <c r="BI12" s="540"/>
      <c r="BJ12" s="538"/>
      <c r="BK12" s="539"/>
      <c r="BL12" s="539"/>
      <c r="BM12" s="539"/>
      <c r="BN12" s="540"/>
      <c r="BO12" s="538"/>
      <c r="BP12" s="539"/>
      <c r="BQ12" s="539"/>
      <c r="BR12" s="539"/>
      <c r="BS12" s="539"/>
      <c r="BT12" s="538"/>
      <c r="BU12" s="539"/>
      <c r="BV12" s="539"/>
      <c r="BW12" s="539"/>
      <c r="BX12" s="540"/>
      <c r="BY12" s="538"/>
      <c r="BZ12" s="539"/>
      <c r="CA12" s="539"/>
      <c r="CB12" s="539"/>
      <c r="CC12" s="540"/>
      <c r="CD12" s="538"/>
      <c r="CE12" s="539"/>
      <c r="CF12" s="539"/>
      <c r="CG12" s="539"/>
      <c r="CH12" s="540"/>
      <c r="CI12" s="1277"/>
      <c r="CJ12" s="1278"/>
      <c r="CK12" s="1278"/>
      <c r="CL12" s="1279"/>
      <c r="CM12" s="1278"/>
      <c r="CN12" s="1278"/>
      <c r="CO12" s="1278"/>
      <c r="CP12" s="1279"/>
      <c r="CQ12" s="1606" t="str">
        <f xml:space="preserve"> IF($C12 = "", "",'App1'!DC12)</f>
        <v>No</v>
      </c>
      <c r="CR12" s="1656">
        <f xml:space="preserve"> IF($C12 = "", "",'App1'!DD12)</f>
        <v>1</v>
      </c>
      <c r="CS12" s="1606">
        <f xml:space="preserve"> IF($C12 = "", "",'App1'!DE12)</f>
        <v>0</v>
      </c>
      <c r="CT12" s="1600" t="str">
        <f xml:space="preserve"> IF($C12 = "", "",'App1'!DF12)</f>
        <v/>
      </c>
      <c r="CU12" s="1600" t="str">
        <f xml:space="preserve"> IF($C12 = "", "",'App1'!DG12)</f>
        <v/>
      </c>
      <c r="CV12" s="1600" t="str">
        <f xml:space="preserve"> IF($C12 = "", "",'App1'!DH12)</f>
        <v/>
      </c>
      <c r="CW12" s="1600" t="str">
        <f xml:space="preserve"> IF($C12 = "", "",'App1'!DI12)</f>
        <v/>
      </c>
      <c r="CX12" s="1600" t="str">
        <f xml:space="preserve"> IF($C12 = "", "",'App1'!DJ12)</f>
        <v/>
      </c>
      <c r="CY12" s="1601" t="str">
        <f xml:space="preserve"> IF($C12 = "", "",'App1'!DK12)</f>
        <v/>
      </c>
      <c r="CZ12" s="1600" t="str">
        <f xml:space="preserve"> IF($C12 = "", "",'App1'!DL12)</f>
        <v/>
      </c>
      <c r="DA12" s="1600" t="str">
        <f xml:space="preserve"> IF($C12 = "", "",'App1'!DM12)</f>
        <v/>
      </c>
      <c r="DB12" s="1600" t="str">
        <f xml:space="preserve"> IF($C12 = "", "",'App1'!DN12)</f>
        <v/>
      </c>
      <c r="DC12" s="1600" t="str">
        <f xml:space="preserve"> IF($C12 = "", "",'App1'!DO12)</f>
        <v/>
      </c>
      <c r="DD12" s="1600" t="str">
        <f xml:space="preserve"> IF($C12 = "", "",'App1'!DP12)</f>
        <v/>
      </c>
      <c r="DE12" s="1601" t="str">
        <f xml:space="preserve"> IF($C12 = "", "",'App1'!DQ12)</f>
        <v/>
      </c>
      <c r="DF12" s="1600" t="str">
        <f xml:space="preserve"> IF($C12 = "", "",'App1'!DR12)</f>
        <v/>
      </c>
      <c r="DG12" s="1600" t="str">
        <f xml:space="preserve"> IF($C12 = "", "",'App1'!DS12)</f>
        <v/>
      </c>
      <c r="DH12" s="1600" t="str">
        <f xml:space="preserve"> IF($C12 = "", "",'App1'!DT12)</f>
        <v/>
      </c>
      <c r="DI12" s="1600" t="str">
        <f xml:space="preserve"> IF($C12 = "", "",'App1'!DU12)</f>
        <v/>
      </c>
      <c r="DJ12" s="1600" t="str">
        <f xml:space="preserve"> IF($C12 = "", "",'App1'!DV12)</f>
        <v/>
      </c>
      <c r="DK12" s="1601" t="str">
        <f xml:space="preserve"> IF($C12 = "", "",'App1'!DW12)</f>
        <v/>
      </c>
      <c r="DL12" s="1600" t="str">
        <f xml:space="preserve"> IF($C12 = "", "",'App1'!DX12)</f>
        <v/>
      </c>
      <c r="DM12" s="1600" t="str">
        <f xml:space="preserve"> IF($C12 = "", "",'App1'!DY12)</f>
        <v/>
      </c>
      <c r="DN12" s="1600" t="str">
        <f xml:space="preserve"> IF($C12 = "", "",'App1'!DZ12)</f>
        <v/>
      </c>
      <c r="DO12" s="1600" t="str">
        <f xml:space="preserve"> IF($C12 = "", "",'App1'!EA12)</f>
        <v/>
      </c>
      <c r="DP12" s="1600" t="str">
        <f xml:space="preserve"> IF($C12 = "", "",'App1'!EB12)</f>
        <v/>
      </c>
      <c r="DQ12" s="1601" t="str">
        <f xml:space="preserve"> IF($C12 = "", "",'App1'!EC12)</f>
        <v/>
      </c>
      <c r="DR12" s="1600">
        <f xml:space="preserve"> IF($C12 = "", "",'App1'!ED12)</f>
        <v>-0.17599999999999999</v>
      </c>
      <c r="DS12" s="1600">
        <f xml:space="preserve"> IF($C12 = "", "",'App1'!EE12)</f>
        <v>-0.17599999999999999</v>
      </c>
      <c r="DT12" s="1600">
        <f xml:space="preserve"> IF($C12 = "", "",'App1'!EF12)</f>
        <v>-0.17599999999999999</v>
      </c>
      <c r="DU12" s="1600">
        <f xml:space="preserve"> IF($C12 = "", "",'App1'!EG12)</f>
        <v>-0.17599999999999999</v>
      </c>
      <c r="DV12" s="1600">
        <f xml:space="preserve"> IF($C12 = "", "",'App1'!EH12)</f>
        <v>-0.17599999999999999</v>
      </c>
      <c r="DW12" s="1601">
        <f xml:space="preserve"> IF($C12 = "", "",'App1'!EI12)</f>
        <v>-0.17599999999999999</v>
      </c>
      <c r="DX12" s="538"/>
      <c r="DY12" s="539"/>
      <c r="DZ12" s="539"/>
      <c r="EA12" s="539"/>
      <c r="EB12" s="539"/>
      <c r="EC12" s="1599">
        <f xml:space="preserve"> IF($C12 = "", "",'App1'!EO12)</f>
        <v>0</v>
      </c>
      <c r="ED12" s="1600">
        <f xml:space="preserve"> IF($C12 = "", "",'App1'!EP12)</f>
        <v>0</v>
      </c>
      <c r="EE12" s="1600">
        <f xml:space="preserve"> IF($C12 = "", "",'App1'!EQ12)</f>
        <v>0</v>
      </c>
      <c r="EF12" s="1600">
        <f xml:space="preserve"> IF($C12 = "", "",'App1'!ER12)</f>
        <v>0</v>
      </c>
      <c r="EG12" s="1600">
        <f xml:space="preserve"> IF($C12 = "", "",'App1'!ES12)</f>
        <v>0</v>
      </c>
      <c r="EH12" s="1601">
        <f xml:space="preserve"> IF($C12 = "", "",'App1'!ET12)</f>
        <v>0</v>
      </c>
      <c r="EI12" s="538"/>
      <c r="EJ12" s="539"/>
      <c r="EK12" s="539"/>
      <c r="EL12" s="539"/>
      <c r="EM12" s="1594"/>
    </row>
    <row r="13" spans="1:143" s="524" customFormat="1" ht="15.75" customHeight="1">
      <c r="A13" s="503"/>
      <c r="B13" s="1421">
        <v>7</v>
      </c>
      <c r="C13" s="1635" t="str">
        <f>'App1'!C13</f>
        <v>PR19SWB_PC C2</v>
      </c>
      <c r="D13" s="1412" t="str">
        <f xml:space="preserve"> IF($C13 = "", "",'App1'!D13)</f>
        <v>Available and Sufficient Resources</v>
      </c>
      <c r="E13" s="1412" t="str">
        <f xml:space="preserve"> IF($C13 = "", "",'App1'!E13)</f>
        <v>PR14 revision</v>
      </c>
      <c r="F13" s="1412" t="str">
        <f xml:space="preserve"> IF($C13 = "", "",'App1'!F13)</f>
        <v>PC C2</v>
      </c>
      <c r="G13" s="1498" t="str">
        <f xml:space="preserve"> IF($C13 = "", "",'App1'!G13)</f>
        <v xml:space="preserve">Leakage levels </v>
      </c>
      <c r="H13" s="1499" t="str">
        <f xml:space="preserve"> IF($C13 = "", "",'App1'!H13)</f>
        <v>Water loss through leaking and burst pipes is known as leakage. This measure is the volume of leakage per day and includes both leakage from our water mains network as well as customer supply pipes.</v>
      </c>
      <c r="I13" s="1516">
        <f xml:space="preserve"> IF($C13 = "", "",'App1'!I13)</f>
        <v>0</v>
      </c>
      <c r="J13" s="1516">
        <f xml:space="preserve"> IF($C13 = "", "",'App1'!J13)</f>
        <v>1</v>
      </c>
      <c r="K13" s="1516">
        <f xml:space="preserve"> IF($C13 = "", "",'App1'!K13)</f>
        <v>0</v>
      </c>
      <c r="L13" s="1516">
        <f xml:space="preserve"> IF($C13 = "", "",'App1'!L13)</f>
        <v>0</v>
      </c>
      <c r="M13" s="1516">
        <f xml:space="preserve"> IF($C13 = "", "",'App1'!M13)</f>
        <v>0</v>
      </c>
      <c r="N13" s="1516">
        <f xml:space="preserve"> IF($C13 = "", "",'App1'!N13)</f>
        <v>0</v>
      </c>
      <c r="O13" s="1516">
        <f xml:space="preserve"> IF($C13 = "", "",'App1'!O13)</f>
        <v>0</v>
      </c>
      <c r="P13" s="1516">
        <f xml:space="preserve"> IF($C13 = "", "",'App1'!P13)</f>
        <v>0</v>
      </c>
      <c r="Q13" s="1517">
        <f xml:space="preserve"> IF($C13 = "", "",'App1'!Q13)</f>
        <v>1</v>
      </c>
      <c r="R13" s="1412" t="str">
        <f xml:space="preserve"> IF($C13 = "", "",'App1'!R13)</f>
        <v>Out &amp; under</v>
      </c>
      <c r="S13" s="1412" t="str">
        <f xml:space="preserve"> IF($C13 = "", "",'App1'!S13)</f>
        <v>Revenue</v>
      </c>
      <c r="T13" s="1498" t="str">
        <f xml:space="preserve"> IF($C13 = "", "",'App1'!T13)</f>
        <v>In-period</v>
      </c>
      <c r="U13" s="1412" t="str">
        <f xml:space="preserve"> IF($C13 = "", "",'App1'!U13)</f>
        <v>Leakage</v>
      </c>
      <c r="V13" s="1412" t="str">
        <f xml:space="preserve"> IF($C13 = "", "",'App1'!V13)</f>
        <v>%</v>
      </c>
      <c r="W13" s="1412" t="str">
        <f xml:space="preserve"> IF($C13 = "", "",'App1'!W13)</f>
        <v>Percentage reduction</v>
      </c>
      <c r="X13" s="1412">
        <f xml:space="preserve"> IF($C13 = "", "",'App1'!X13)</f>
        <v>0</v>
      </c>
      <c r="Y13" s="1626" t="str">
        <f xml:space="preserve"> IF($C13 = "", "",'App1'!Y13)</f>
        <v>Up</v>
      </c>
      <c r="Z13" s="1508" t="str">
        <f xml:space="preserve"> IF($C13 = "", "",'App1'!Z13)</f>
        <v>Leakage</v>
      </c>
      <c r="AA13" s="526" t="s">
        <v>28</v>
      </c>
      <c r="AB13" s="526" t="s">
        <v>2630</v>
      </c>
      <c r="AC13" s="1704">
        <v>1</v>
      </c>
      <c r="AD13" s="1628" t="s">
        <v>40</v>
      </c>
      <c r="AE13" s="539">
        <v>114.3</v>
      </c>
      <c r="AF13" s="1721">
        <v>110.76960000000001</v>
      </c>
      <c r="AG13" s="1721">
        <v>107.23440000000001</v>
      </c>
      <c r="AH13" s="1721">
        <v>103.6992</v>
      </c>
      <c r="AI13" s="1721">
        <v>100.164</v>
      </c>
      <c r="AJ13" s="1720">
        <v>96.628800000000012</v>
      </c>
      <c r="AK13" s="1721">
        <v>95.450400000000002</v>
      </c>
      <c r="AL13" s="1721">
        <v>95.450400000000002</v>
      </c>
      <c r="AM13" s="1721">
        <v>95.450400000000002</v>
      </c>
      <c r="AN13" s="1722">
        <v>95.450400000000002</v>
      </c>
      <c r="AO13" s="1723">
        <v>94.272000000000006</v>
      </c>
      <c r="AP13" s="1721">
        <v>94.272000000000006</v>
      </c>
      <c r="AQ13" s="1721">
        <v>94.272000000000006</v>
      </c>
      <c r="AR13" s="1721">
        <v>93.093600000000009</v>
      </c>
      <c r="AS13" s="1724">
        <v>93.093600000000009</v>
      </c>
      <c r="AT13" s="1725">
        <v>93.093600000000009</v>
      </c>
      <c r="AU13" s="1721">
        <v>91.915199999999999</v>
      </c>
      <c r="AV13" s="1721">
        <v>91.915199999999999</v>
      </c>
      <c r="AW13" s="1721">
        <v>91.915199999999999</v>
      </c>
      <c r="AX13" s="1726">
        <v>91.915199999999999</v>
      </c>
      <c r="AY13" s="1727">
        <v>89.558400000000006</v>
      </c>
      <c r="AZ13" s="1586" t="str">
        <f xml:space="preserve"> IF($C13 = "", "",'App1'!BL13)</f>
        <v>Yes</v>
      </c>
      <c r="BA13" s="1587" t="str">
        <f xml:space="preserve"> IF($C13 = "", "",'App1'!BM13)</f>
        <v>Yes</v>
      </c>
      <c r="BB13" s="1587" t="str">
        <f xml:space="preserve"> IF($C13 = "", "",'App1'!BN13)</f>
        <v>Yes</v>
      </c>
      <c r="BC13" s="1587" t="str">
        <f xml:space="preserve"> IF($C13 = "", "",'App1'!BO13)</f>
        <v>Yes</v>
      </c>
      <c r="BD13" s="1497" t="str">
        <f xml:space="preserve"> IF($C13 = "", "",'App1'!BP13)</f>
        <v>Yes</v>
      </c>
      <c r="BE13" s="538">
        <v>188</v>
      </c>
      <c r="BF13" s="539">
        <v>188</v>
      </c>
      <c r="BG13" s="539">
        <v>188</v>
      </c>
      <c r="BH13" s="539">
        <v>188</v>
      </c>
      <c r="BI13" s="540">
        <v>188</v>
      </c>
      <c r="BJ13" s="538">
        <v>128.69999999999999</v>
      </c>
      <c r="BK13" s="539">
        <v>124.7</v>
      </c>
      <c r="BL13" s="539">
        <v>120.7</v>
      </c>
      <c r="BM13" s="539">
        <v>116.7</v>
      </c>
      <c r="BN13" s="540">
        <v>112.7</v>
      </c>
      <c r="BO13" s="538"/>
      <c r="BP13" s="539"/>
      <c r="BQ13" s="539"/>
      <c r="BR13" s="539"/>
      <c r="BS13" s="540"/>
      <c r="BT13" s="538"/>
      <c r="BU13" s="539"/>
      <c r="BV13" s="539"/>
      <c r="BW13" s="539"/>
      <c r="BX13" s="540"/>
      <c r="BY13" s="538">
        <v>83.8</v>
      </c>
      <c r="BZ13" s="539">
        <v>80.2</v>
      </c>
      <c r="CA13" s="539">
        <v>76.599999999999994</v>
      </c>
      <c r="CB13" s="539">
        <v>72.900000000000006</v>
      </c>
      <c r="CC13" s="540">
        <v>69.2</v>
      </c>
      <c r="CD13" s="538">
        <v>0</v>
      </c>
      <c r="CE13" s="539">
        <v>0</v>
      </c>
      <c r="CF13" s="539">
        <v>0</v>
      </c>
      <c r="CG13" s="539">
        <v>0</v>
      </c>
      <c r="CH13" s="540">
        <v>0</v>
      </c>
      <c r="CI13" s="1277">
        <v>-0.724777</v>
      </c>
      <c r="CJ13" s="1278"/>
      <c r="CK13" s="1278"/>
      <c r="CL13" s="1279">
        <v>-1.4495530000000001</v>
      </c>
      <c r="CM13" s="1278">
        <v>0.37</v>
      </c>
      <c r="CN13" s="1278"/>
      <c r="CO13" s="1278"/>
      <c r="CP13" s="1279">
        <v>0.74</v>
      </c>
      <c r="CQ13" s="1606">
        <f xml:space="preserve"> IF($C13 = "", "",'App1'!DC13)</f>
        <v>0</v>
      </c>
      <c r="CR13" s="1656">
        <f xml:space="preserve"> IF($C13 = "", "",'App1'!DD13)</f>
        <v>1</v>
      </c>
      <c r="CS13" s="1606">
        <f xml:space="preserve"> IF($C13 = "", "",'App1'!DE13)</f>
        <v>0</v>
      </c>
      <c r="CT13" s="1600">
        <f xml:space="preserve"> IF($C13 = "", "",'App1'!DF13)</f>
        <v>-73.927203000000006</v>
      </c>
      <c r="CU13" s="1600">
        <f xml:space="preserve"> IF($C13 = "", "",'App1'!DG13)</f>
        <v>-78.275862000000004</v>
      </c>
      <c r="CV13" s="1600">
        <f xml:space="preserve"> IF($C13 = "", "",'App1'!DH13)</f>
        <v>-84.07407400000001</v>
      </c>
      <c r="CW13" s="1600">
        <f xml:space="preserve"> IF($C13 = "", "",'App1'!DI13)</f>
        <v>-88.422733000000008</v>
      </c>
      <c r="CX13" s="1600">
        <f xml:space="preserve"> IF($C13 = "", "",'App1'!DJ13)</f>
        <v>-92.771392000000006</v>
      </c>
      <c r="CY13" s="1601">
        <f xml:space="preserve"> IF($C13 = "", "",'App1'!DK13)</f>
        <v>-417.47126400000002</v>
      </c>
      <c r="CZ13" s="1600">
        <f xml:space="preserve"> IF($C13 = "", "",'App1'!DL13)</f>
        <v>-6.5229929999999996</v>
      </c>
      <c r="DA13" s="1600">
        <f xml:space="preserve"> IF($C13 = "", "",'App1'!DM13)</f>
        <v>-4.348662</v>
      </c>
      <c r="DB13" s="1600">
        <f xml:space="preserve"> IF($C13 = "", "",'App1'!DN13)</f>
        <v>-1.449554</v>
      </c>
      <c r="DC13" s="1600">
        <f xml:space="preserve"> IF($C13 = "", "",'App1'!DO13)</f>
        <v>-0.724777</v>
      </c>
      <c r="DD13" s="1600">
        <f xml:space="preserve"> IF($C13 = "", "",'App1'!DP13)</f>
        <v>-2.899108</v>
      </c>
      <c r="DE13" s="1601">
        <f xml:space="preserve"> IF($C13 = "", "",'App1'!DQ13)</f>
        <v>-15.945093999999999</v>
      </c>
      <c r="DF13" s="1600">
        <f xml:space="preserve"> IF($C13 = "", "",'App1'!DR13)</f>
        <v>10.73</v>
      </c>
      <c r="DG13" s="1600">
        <f xml:space="preserve"> IF($C13 = "", "",'App1'!DS13)</f>
        <v>11.84</v>
      </c>
      <c r="DH13" s="1600">
        <f xml:space="preserve"> IF($C13 = "", "",'App1'!DT13)</f>
        <v>12.95</v>
      </c>
      <c r="DI13" s="1600">
        <f xml:space="preserve"> IF($C13 = "", "",'App1'!DU13)</f>
        <v>14.06</v>
      </c>
      <c r="DJ13" s="1600">
        <f xml:space="preserve"> IF($C13 = "", "",'App1'!DV13)</f>
        <v>15.17</v>
      </c>
      <c r="DK13" s="1601">
        <f xml:space="preserve"> IF($C13 = "", "",'App1'!DW13)</f>
        <v>64.75</v>
      </c>
      <c r="DL13" s="1600">
        <f xml:space="preserve"> IF($C13 = "", "",'App1'!DX13)</f>
        <v>52.54</v>
      </c>
      <c r="DM13" s="1600">
        <f xml:space="preserve"> IF($C13 = "", "",'App1'!DY13)</f>
        <v>50.32</v>
      </c>
      <c r="DN13" s="1600">
        <f xml:space="preserve"> IF($C13 = "", "",'App1'!DZ13)</f>
        <v>48.1</v>
      </c>
      <c r="DO13" s="1600">
        <f xml:space="preserve"> IF($C13 = "", "",'App1'!EA13)</f>
        <v>45.88</v>
      </c>
      <c r="DP13" s="1600">
        <f xml:space="preserve"> IF($C13 = "", "",'App1'!EB13)</f>
        <v>43.66</v>
      </c>
      <c r="DQ13" s="1601">
        <f xml:space="preserve"> IF($C13 = "", "",'App1'!EC13)</f>
        <v>240.5</v>
      </c>
      <c r="DR13" s="1600">
        <f xml:space="preserve"> IF($C13 = "", "",'App1'!ED13)</f>
        <v>-4.7944000000000004</v>
      </c>
      <c r="DS13" s="1600">
        <f xml:space="preserve"> IF($C13 = "", "",'App1'!EE13)</f>
        <v>-4.8160999999999996</v>
      </c>
      <c r="DT13" s="1600">
        <f xml:space="preserve"> IF($C13 = "", "",'App1'!EF13)</f>
        <v>-4.8376999999999999</v>
      </c>
      <c r="DU13" s="1600">
        <f xml:space="preserve"> IF($C13 = "", "",'App1'!EG13)</f>
        <v>-4.7979000000000003</v>
      </c>
      <c r="DV13" s="1600">
        <f xml:space="preserve"> IF($C13 = "", "",'App1'!EH13)</f>
        <v>-4.8194999999999997</v>
      </c>
      <c r="DW13" s="1601">
        <f xml:space="preserve"> IF($C13 = "", "",'App1'!EI13)</f>
        <v>-24.0657</v>
      </c>
      <c r="DX13" s="538">
        <v>122.1</v>
      </c>
      <c r="DY13" s="539">
        <v>118.6</v>
      </c>
      <c r="DZ13" s="539">
        <v>115.1</v>
      </c>
      <c r="EA13" s="539">
        <v>111.5</v>
      </c>
      <c r="EB13" s="1721">
        <v>108</v>
      </c>
      <c r="EC13" s="1599">
        <f xml:space="preserve"> IF($C13 = "", "",'App1'!EO13)</f>
        <v>2.4819891378139847</v>
      </c>
      <c r="ED13" s="1600">
        <f xml:space="preserve"> IF($C13 = "", "",'App1'!EP13)</f>
        <v>2.2511473183978299</v>
      </c>
      <c r="EE13" s="1600">
        <f xml:space="preserve"> IF($C13 = "", "",'App1'!EQ13)</f>
        <v>2.0517040054310929</v>
      </c>
      <c r="EF13" s="1600">
        <f xml:space="preserve"> IF($C13 = "", "",'App1'!ER13)</f>
        <v>1.8522606924643608</v>
      </c>
      <c r="EG13" s="1600">
        <f xml:space="preserve"> IF($C13 = "", "",'App1'!ES13)</f>
        <v>1.6214188730482024</v>
      </c>
      <c r="EH13" s="1601">
        <f xml:space="preserve"> IF($C13 = "", "",'App1'!ET13)</f>
        <v>10.258520027155472</v>
      </c>
      <c r="EI13" s="538">
        <v>106.4</v>
      </c>
      <c r="EJ13" s="539">
        <v>103.6</v>
      </c>
      <c r="EK13" s="539">
        <v>100.7</v>
      </c>
      <c r="EL13" s="539">
        <v>97.8</v>
      </c>
      <c r="EM13" s="1741">
        <v>95</v>
      </c>
    </row>
    <row r="14" spans="1:143" s="524" customFormat="1" ht="15.75" customHeight="1">
      <c r="A14" s="503"/>
      <c r="B14" s="1421">
        <v>8</v>
      </c>
      <c r="C14" s="1635" t="str">
        <f>'App1'!C14</f>
        <v>PR19SWB_PC C3</v>
      </c>
      <c r="D14" s="1412" t="str">
        <f xml:space="preserve"> IF($C14 = "", "",'App1'!D14)</f>
        <v>Available and Sufficient Resources</v>
      </c>
      <c r="E14" s="1412" t="str">
        <f xml:space="preserve"> IF($C14 = "", "",'App1'!E14)</f>
        <v>PR19 new</v>
      </c>
      <c r="F14" s="1412" t="str">
        <f xml:space="preserve"> IF($C14 = "", "",'App1'!F14)</f>
        <v>PC C3</v>
      </c>
      <c r="G14" s="1498" t="str">
        <f xml:space="preserve"> IF($C14 = "", "",'App1'!G14)</f>
        <v>Per capita consumption</v>
      </c>
      <c r="H14" s="1499" t="str">
        <f xml:space="preserve"> IF($C14 = "", "",'App1'!H14)</f>
        <v>An increasing population means extra demand for water, while changing weather patterns may result in more droughts – meaning it is important for everyone to take care how they use water. This is a measure of the average daily water usage of customers.</v>
      </c>
      <c r="I14" s="1516">
        <f xml:space="preserve"> IF($C14 = "", "",'App1'!I14)</f>
        <v>0</v>
      </c>
      <c r="J14" s="1516">
        <f xml:space="preserve"> IF($C14 = "", "",'App1'!J14)</f>
        <v>1</v>
      </c>
      <c r="K14" s="1516">
        <f xml:space="preserve"> IF($C14 = "", "",'App1'!K14)</f>
        <v>0</v>
      </c>
      <c r="L14" s="1516">
        <f xml:space="preserve"> IF($C14 = "", "",'App1'!L14)</f>
        <v>0</v>
      </c>
      <c r="M14" s="1516">
        <f xml:space="preserve"> IF($C14 = "", "",'App1'!M14)</f>
        <v>0</v>
      </c>
      <c r="N14" s="1516">
        <f xml:space="preserve"> IF($C14 = "", "",'App1'!N14)</f>
        <v>0</v>
      </c>
      <c r="O14" s="1516">
        <f xml:space="preserve"> IF($C14 = "", "",'App1'!O14)</f>
        <v>0</v>
      </c>
      <c r="P14" s="1516">
        <f xml:space="preserve"> IF($C14 = "", "",'App1'!P14)</f>
        <v>0</v>
      </c>
      <c r="Q14" s="1517">
        <f xml:space="preserve"> IF($C14 = "", "",'App1'!Q14)</f>
        <v>1</v>
      </c>
      <c r="R14" s="1412" t="str">
        <f xml:space="preserve"> IF($C14 = "", "",'App1'!R14)</f>
        <v>Out &amp; under</v>
      </c>
      <c r="S14" s="1412" t="str">
        <f xml:space="preserve"> IF($C14 = "", "",'App1'!S14)</f>
        <v>RCV</v>
      </c>
      <c r="T14" s="1498" t="str">
        <f xml:space="preserve"> IF($C14 = "", "",'App1'!T14)</f>
        <v>End of period</v>
      </c>
      <c r="U14" s="1412" t="str">
        <f xml:space="preserve"> IF($C14 = "", "",'App1'!U14)</f>
        <v>Water consumption</v>
      </c>
      <c r="V14" s="1412" t="str">
        <f xml:space="preserve"> IF($C14 = "", "",'App1'!V14)</f>
        <v>Nr</v>
      </c>
      <c r="W14" s="1412" t="str">
        <f xml:space="preserve"> IF($C14 = "", "",'App1'!W14)</f>
        <v>litres / person / day</v>
      </c>
      <c r="X14" s="1412">
        <f xml:space="preserve"> IF($C14 = "", "",'App1'!X14)</f>
        <v>1</v>
      </c>
      <c r="Y14" s="1626" t="str">
        <f xml:space="preserve"> IF($C14 = "", "",'App1'!Y14)</f>
        <v>Down</v>
      </c>
      <c r="Z14" s="1508" t="str">
        <f xml:space="preserve"> IF($C14 = "", "",'App1'!Z14)</f>
        <v>Per capita consumption (PCC)</v>
      </c>
      <c r="AA14" s="526" t="s">
        <v>76</v>
      </c>
      <c r="AB14" s="1703" t="s">
        <v>2561</v>
      </c>
      <c r="AC14" s="1704">
        <v>1</v>
      </c>
      <c r="AD14" s="1628" t="s">
        <v>40</v>
      </c>
      <c r="AE14" s="539">
        <v>135.69999999999999</v>
      </c>
      <c r="AF14" s="539">
        <v>134.1</v>
      </c>
      <c r="AG14" s="539">
        <v>132.19999999999999</v>
      </c>
      <c r="AH14" s="539">
        <v>130.4</v>
      </c>
      <c r="AI14" s="539">
        <v>128.69999999999999</v>
      </c>
      <c r="AJ14" s="538">
        <v>127.4</v>
      </c>
      <c r="AK14" s="539">
        <v>126.5</v>
      </c>
      <c r="AL14" s="1721">
        <v>126</v>
      </c>
      <c r="AM14" s="539">
        <v>125.6</v>
      </c>
      <c r="AN14" s="712">
        <v>125.3</v>
      </c>
      <c r="AO14" s="715">
        <v>124.9</v>
      </c>
      <c r="AP14" s="539">
        <v>124.5</v>
      </c>
      <c r="AQ14" s="539">
        <v>124.2</v>
      </c>
      <c r="AR14" s="539">
        <v>123.8</v>
      </c>
      <c r="AS14" s="716">
        <v>123.5</v>
      </c>
      <c r="AT14" s="721">
        <v>123.2</v>
      </c>
      <c r="AU14" s="539">
        <v>122.8</v>
      </c>
      <c r="AV14" s="539">
        <v>122.5</v>
      </c>
      <c r="AW14" s="539">
        <v>122.1</v>
      </c>
      <c r="AX14" s="722">
        <v>121.8</v>
      </c>
      <c r="AY14" s="540">
        <v>120.3</v>
      </c>
      <c r="AZ14" s="1586" t="str">
        <f xml:space="preserve"> IF($C14 = "", "",'App1'!BL14)</f>
        <v>Yes</v>
      </c>
      <c r="BA14" s="1587" t="str">
        <f xml:space="preserve"> IF($C14 = "", "",'App1'!BM14)</f>
        <v>Yes</v>
      </c>
      <c r="BB14" s="1587" t="str">
        <f xml:space="preserve"> IF($C14 = "", "",'App1'!BN14)</f>
        <v>Yes</v>
      </c>
      <c r="BC14" s="1587" t="str">
        <f xml:space="preserve"> IF($C14 = "", "",'App1'!BO14)</f>
        <v>Yes</v>
      </c>
      <c r="BD14" s="1497" t="str">
        <f xml:space="preserve"> IF($C14 = "", "",'App1'!BP14)</f>
        <v>Yes</v>
      </c>
      <c r="BE14" s="538"/>
      <c r="BF14" s="539"/>
      <c r="BG14" s="539"/>
      <c r="BH14" s="539"/>
      <c r="BI14" s="540"/>
      <c r="BJ14" s="538"/>
      <c r="BK14" s="539"/>
      <c r="BL14" s="539"/>
      <c r="BM14" s="539"/>
      <c r="BN14" s="540"/>
      <c r="BO14" s="538"/>
      <c r="BP14" s="539"/>
      <c r="BQ14" s="539"/>
      <c r="BR14" s="539"/>
      <c r="BS14" s="540"/>
      <c r="BT14" s="538"/>
      <c r="BU14" s="539"/>
      <c r="BV14" s="539"/>
      <c r="BW14" s="539"/>
      <c r="BX14" s="540"/>
      <c r="BY14" s="1720">
        <v>127</v>
      </c>
      <c r="BZ14" s="539">
        <v>125.39999999999999</v>
      </c>
      <c r="CA14" s="539">
        <v>123.49999999999999</v>
      </c>
      <c r="CB14" s="539">
        <v>121.7</v>
      </c>
      <c r="CC14" s="1727">
        <v>120</v>
      </c>
      <c r="CD14" s="538"/>
      <c r="CE14" s="539"/>
      <c r="CF14" s="539"/>
      <c r="CG14" s="539"/>
      <c r="CH14" s="540"/>
      <c r="CI14" s="1277">
        <v>-0.27890100000000001</v>
      </c>
      <c r="CJ14" s="1278"/>
      <c r="CK14" s="1278"/>
      <c r="CL14" s="1279"/>
      <c r="CM14" s="1278">
        <v>0.25594499999999998</v>
      </c>
      <c r="CN14" s="1278"/>
      <c r="CO14" s="1278"/>
      <c r="CP14" s="1279"/>
      <c r="CQ14" s="1606">
        <f xml:space="preserve"> IF($C14 = "", "",'App1'!DC14)</f>
        <v>0</v>
      </c>
      <c r="CR14" s="1656">
        <f xml:space="preserve"> IF($C14 = "", "",'App1'!DD14)</f>
        <v>1</v>
      </c>
      <c r="CS14" s="1606">
        <f xml:space="preserve"> IF($C14 = "", "",'App1'!DE14)</f>
        <v>0</v>
      </c>
      <c r="CT14" s="1600">
        <f xml:space="preserve"> IF($C14 = "", "",'App1'!DF14)</f>
        <v>0</v>
      </c>
      <c r="CU14" s="1600">
        <f xml:space="preserve"> IF($C14 = "", "",'App1'!DG14)</f>
        <v>0</v>
      </c>
      <c r="CV14" s="1600">
        <f xml:space="preserve"> IF($C14 = "", "",'App1'!DH14)</f>
        <v>0</v>
      </c>
      <c r="CW14" s="1600">
        <f xml:space="preserve"> IF($C14 = "", "",'App1'!DI14)</f>
        <v>0</v>
      </c>
      <c r="CX14" s="1600">
        <f xml:space="preserve"> IF($C14 = "", "",'App1'!DJ14)</f>
        <v>0</v>
      </c>
      <c r="CY14" s="1601" t="str">
        <f xml:space="preserve"> IF($C14 = "", "",'App1'!DK14)</f>
        <v/>
      </c>
      <c r="CZ14" s="1600">
        <f xml:space="preserve"> IF($C14 = "", "",'App1'!DL14)</f>
        <v>-35.531987400000006</v>
      </c>
      <c r="DA14" s="1600">
        <f xml:space="preserve"> IF($C14 = "", "",'App1'!DM14)</f>
        <v>-35.280976500000001</v>
      </c>
      <c r="DB14" s="1600">
        <f xml:space="preserve"> IF($C14 = "", "",'App1'!DN14)</f>
        <v>-35.141525999999999</v>
      </c>
      <c r="DC14" s="1600">
        <f xml:space="preserve"> IF($C14 = "", "",'App1'!DO14)</f>
        <v>-35.029965599999997</v>
      </c>
      <c r="DD14" s="1600">
        <f xml:space="preserve"> IF($C14 = "", "",'App1'!DP14)</f>
        <v>-34.946295300000003</v>
      </c>
      <c r="DE14" s="1601">
        <f xml:space="preserve"> IF($C14 = "", "",'App1'!DQ14)</f>
        <v>-175.9307508</v>
      </c>
      <c r="DF14" s="1600">
        <f xml:space="preserve"> IF($C14 = "", "",'App1'!DR14)</f>
        <v>32.505014999999993</v>
      </c>
      <c r="DG14" s="1600">
        <f xml:space="preserve"> IF($C14 = "", "",'App1'!DS14)</f>
        <v>32.095502999999994</v>
      </c>
      <c r="DH14" s="1600">
        <f xml:space="preserve"> IF($C14 = "", "",'App1'!DT14)</f>
        <v>31.609207499999993</v>
      </c>
      <c r="DI14" s="1600">
        <f xml:space="preserve"> IF($C14 = "", "",'App1'!DU14)</f>
        <v>31.148506499999996</v>
      </c>
      <c r="DJ14" s="1600">
        <f xml:space="preserve"> IF($C14 = "", "",'App1'!DV14)</f>
        <v>30.713399999999993</v>
      </c>
      <c r="DK14" s="1601">
        <f xml:space="preserve"> IF($C14 = "", "",'App1'!DW14)</f>
        <v>158.07163199999997</v>
      </c>
      <c r="DL14" s="1600">
        <f xml:space="preserve"> IF($C14 = "", "",'App1'!DX14)</f>
        <v>0</v>
      </c>
      <c r="DM14" s="1600">
        <f xml:space="preserve"> IF($C14 = "", "",'App1'!DY14)</f>
        <v>0</v>
      </c>
      <c r="DN14" s="1600">
        <f xml:space="preserve"> IF($C14 = "", "",'App1'!DZ14)</f>
        <v>0</v>
      </c>
      <c r="DO14" s="1600">
        <f xml:space="preserve"> IF($C14 = "", "",'App1'!EA14)</f>
        <v>0</v>
      </c>
      <c r="DP14" s="1600">
        <f xml:space="preserve"> IF($C14 = "", "",'App1'!EB14)</f>
        <v>0</v>
      </c>
      <c r="DQ14" s="1601" t="str">
        <f xml:space="preserve"> IF($C14 = "", "",'App1'!EC14)</f>
        <v/>
      </c>
      <c r="DR14" s="1600">
        <f xml:space="preserve"> IF($C14 = "", "",'App1'!ED14)</f>
        <v>-2.3149000000000002</v>
      </c>
      <c r="DS14" s="1600">
        <f xml:space="preserve"> IF($C14 = "", "",'App1'!EE14)</f>
        <v>-2.2033</v>
      </c>
      <c r="DT14" s="1600">
        <f xml:space="preserve"> IF($C14 = "", "",'App1'!EF14)</f>
        <v>-2.4542999999999999</v>
      </c>
      <c r="DU14" s="1600">
        <f xml:space="preserve"> IF($C14 = "", "",'App1'!EG14)</f>
        <v>-2.3984999999999999</v>
      </c>
      <c r="DV14" s="1600">
        <f xml:space="preserve"> IF($C14 = "", "",'App1'!EH14)</f>
        <v>-2.3149000000000002</v>
      </c>
      <c r="DW14" s="1601">
        <f xml:space="preserve"> IF($C14 = "", "",'App1'!EI14)</f>
        <v>-11.6859</v>
      </c>
      <c r="DX14" s="1720">
        <v>144</v>
      </c>
      <c r="DY14" s="1721">
        <v>142</v>
      </c>
      <c r="DZ14" s="1721">
        <v>141</v>
      </c>
      <c r="EA14" s="1721">
        <v>139</v>
      </c>
      <c r="EB14" s="1721">
        <v>137</v>
      </c>
      <c r="EC14" s="1599">
        <f xml:space="preserve"> IF($C14 = "", "",'App1'!EO14)</f>
        <v>2.2267000000000001</v>
      </c>
      <c r="ED14" s="1600">
        <f xml:space="preserve"> IF($C14 = "", "",'App1'!EP14)</f>
        <v>2.2267000000000001</v>
      </c>
      <c r="EE14" s="1600">
        <f xml:space="preserve"> IF($C14 = "", "",'App1'!EQ14)</f>
        <v>2.2267000000000001</v>
      </c>
      <c r="EF14" s="1600">
        <f xml:space="preserve"> IF($C14 = "", "",'App1'!ER14)</f>
        <v>2.2267000000000001</v>
      </c>
      <c r="EG14" s="1600">
        <f xml:space="preserve"> IF($C14 = "", "",'App1'!ES14)</f>
        <v>2.2267000000000001</v>
      </c>
      <c r="EH14" s="1601">
        <f xml:space="preserve"> IF($C14 = "", "",'App1'!ET14)</f>
        <v>11.133599999999999</v>
      </c>
      <c r="EI14" s="1720">
        <v>127</v>
      </c>
      <c r="EJ14" s="1721">
        <v>125.4</v>
      </c>
      <c r="EK14" s="1721">
        <v>123.5</v>
      </c>
      <c r="EL14" s="1721">
        <v>121.7</v>
      </c>
      <c r="EM14" s="1741">
        <v>120</v>
      </c>
    </row>
    <row r="15" spans="1:143" s="524" customFormat="1" ht="15.75" customHeight="1">
      <c r="A15" s="503"/>
      <c r="B15" s="1421">
        <v>9</v>
      </c>
      <c r="C15" s="1635" t="str">
        <f>'App1'!C15</f>
        <v>PR19SWB_PC B1</v>
      </c>
      <c r="D15" s="1412" t="str">
        <f xml:space="preserve"> IF($C15 = "", "",'App1'!D15)</f>
        <v>Reliable Wastewater Service</v>
      </c>
      <c r="E15" s="1412" t="str">
        <f xml:space="preserve"> IF($C15 = "", "",'App1'!E15)</f>
        <v>PR14 revision</v>
      </c>
      <c r="F15" s="1412" t="str">
        <f xml:space="preserve"> IF($C15 = "", "",'App1'!F15)</f>
        <v>PC B1</v>
      </c>
      <c r="G15" s="1498" t="str">
        <f xml:space="preserve"> IF($C15 = "", "",'App1'!G15)</f>
        <v>Internal sewer flooding incidents</v>
      </c>
      <c r="H15" s="1499" t="str">
        <f xml:space="preserve"> IF($C15 = "", "",'App1'!H15)</f>
        <v>When sewers or pumps get blocked, sewage can escape and affect homes and businesses. Internal sewer flooding means sewage has entered homes and businesses, affected living spaces, basements and cellars. This measure is the number of internal flooding incidents per year.</v>
      </c>
      <c r="I15" s="1516">
        <f xml:space="preserve"> IF($C15 = "", "",'App1'!I15)</f>
        <v>0</v>
      </c>
      <c r="J15" s="1516">
        <f xml:space="preserve"> IF($C15 = "", "",'App1'!J15)</f>
        <v>0</v>
      </c>
      <c r="K15" s="1516">
        <f xml:space="preserve"> IF($C15 = "", "",'App1'!K15)</f>
        <v>1</v>
      </c>
      <c r="L15" s="1516">
        <f xml:space="preserve"> IF($C15 = "", "",'App1'!L15)</f>
        <v>0</v>
      </c>
      <c r="M15" s="1516">
        <f xml:space="preserve"> IF($C15 = "", "",'App1'!M15)</f>
        <v>0</v>
      </c>
      <c r="N15" s="1516">
        <f xml:space="preserve"> IF($C15 = "", "",'App1'!N15)</f>
        <v>0</v>
      </c>
      <c r="O15" s="1516">
        <f xml:space="preserve"> IF($C15 = "", "",'App1'!O15)</f>
        <v>0</v>
      </c>
      <c r="P15" s="1516">
        <f xml:space="preserve"> IF($C15 = "", "",'App1'!P15)</f>
        <v>0</v>
      </c>
      <c r="Q15" s="1517">
        <f xml:space="preserve"> IF($C15 = "", "",'App1'!Q15)</f>
        <v>1</v>
      </c>
      <c r="R15" s="1412" t="str">
        <f xml:space="preserve"> IF($C15 = "", "",'App1'!R15)</f>
        <v>Out &amp; under</v>
      </c>
      <c r="S15" s="1412" t="str">
        <f xml:space="preserve"> IF($C15 = "", "",'App1'!S15)</f>
        <v>Revenue</v>
      </c>
      <c r="T15" s="1498" t="str">
        <f xml:space="preserve"> IF($C15 = "", "",'App1'!T15)</f>
        <v>In-period</v>
      </c>
      <c r="U15" s="1412" t="str">
        <f xml:space="preserve"> IF($C15 = "", "",'App1'!U15)</f>
        <v>Sewer flooding</v>
      </c>
      <c r="V15" s="1412" t="str">
        <f xml:space="preserve"> IF($C15 = "", "",'App1'!V15)</f>
        <v>Nr</v>
      </c>
      <c r="W15" s="1412" t="str">
        <f xml:space="preserve"> IF($C15 = "", "",'App1'!W15)</f>
        <v>Incidents per 10,000 sewer connections</v>
      </c>
      <c r="X15" s="1412">
        <f xml:space="preserve"> IF($C15 = "", "",'App1'!X15)</f>
        <v>2</v>
      </c>
      <c r="Y15" s="1626" t="str">
        <f xml:space="preserve"> IF($C15 = "", "",'App1'!Y15)</f>
        <v>Down</v>
      </c>
      <c r="Z15" s="1508" t="str">
        <f xml:space="preserve"> IF($C15 = "", "",'App1'!Z15)</f>
        <v>Internal sewer flooding</v>
      </c>
      <c r="AA15" s="526" t="s">
        <v>76</v>
      </c>
      <c r="AB15" s="1703" t="s">
        <v>2563</v>
      </c>
      <c r="AC15" s="1704">
        <v>2</v>
      </c>
      <c r="AD15" s="1628" t="s">
        <v>40</v>
      </c>
      <c r="AE15" s="539">
        <v>1.68</v>
      </c>
      <c r="AF15" s="539">
        <v>1.63</v>
      </c>
      <c r="AG15" s="539">
        <v>1.58</v>
      </c>
      <c r="AH15" s="539">
        <v>1.44</v>
      </c>
      <c r="AI15" s="539">
        <v>1.34</v>
      </c>
      <c r="AJ15" s="1737">
        <v>1.27</v>
      </c>
      <c r="AK15" s="1738">
        <v>1.17</v>
      </c>
      <c r="AL15" s="1738">
        <v>1.08</v>
      </c>
      <c r="AM15" s="1738">
        <v>0.97</v>
      </c>
      <c r="AN15" s="1738">
        <v>0.87</v>
      </c>
      <c r="AO15" s="1738">
        <v>0.84</v>
      </c>
      <c r="AP15" s="1738">
        <v>0.8</v>
      </c>
      <c r="AQ15" s="1738">
        <v>0.78</v>
      </c>
      <c r="AR15" s="1738">
        <v>0.75</v>
      </c>
      <c r="AS15" s="1738">
        <v>0.72</v>
      </c>
      <c r="AT15" s="1738">
        <v>0.69</v>
      </c>
      <c r="AU15" s="1738">
        <v>0.66</v>
      </c>
      <c r="AV15" s="1738">
        <v>0.63</v>
      </c>
      <c r="AW15" s="1738">
        <v>0.61</v>
      </c>
      <c r="AX15" s="1738">
        <v>0.57999999999999996</v>
      </c>
      <c r="AY15" s="1739">
        <v>0.46</v>
      </c>
      <c r="AZ15" s="1586" t="str">
        <f xml:space="preserve"> IF($C15 = "", "",'App1'!BL15)</f>
        <v>Yes</v>
      </c>
      <c r="BA15" s="1587" t="str">
        <f xml:space="preserve"> IF($C15 = "", "",'App1'!BM15)</f>
        <v>Yes</v>
      </c>
      <c r="BB15" s="1587" t="str">
        <f xml:space="preserve"> IF($C15 = "", "",'App1'!BN15)</f>
        <v>Yes</v>
      </c>
      <c r="BC15" s="1587" t="str">
        <f xml:space="preserve"> IF($C15 = "", "",'App1'!BO15)</f>
        <v>Yes</v>
      </c>
      <c r="BD15" s="1497" t="str">
        <f xml:space="preserve"> IF($C15 = "", "",'App1'!BP15)</f>
        <v>Yes</v>
      </c>
      <c r="BE15" s="538">
        <v>8.4700000000000006</v>
      </c>
      <c r="BF15" s="539">
        <v>8.4700000000000006</v>
      </c>
      <c r="BG15" s="539">
        <v>8.4700000000000006</v>
      </c>
      <c r="BH15" s="539">
        <v>8.4700000000000006</v>
      </c>
      <c r="BI15" s="540">
        <v>8.4700000000000006</v>
      </c>
      <c r="BJ15" s="538">
        <v>2.85</v>
      </c>
      <c r="BK15" s="539">
        <v>2.85</v>
      </c>
      <c r="BL15" s="539">
        <v>2.85</v>
      </c>
      <c r="BM15" s="539">
        <v>2.85</v>
      </c>
      <c r="BN15" s="540">
        <v>2.85</v>
      </c>
      <c r="BO15" s="538"/>
      <c r="BP15" s="539"/>
      <c r="BQ15" s="539"/>
      <c r="BR15" s="539"/>
      <c r="BS15" s="540"/>
      <c r="BT15" s="538"/>
      <c r="BU15" s="539"/>
      <c r="BV15" s="539"/>
      <c r="BW15" s="539"/>
      <c r="BX15" s="540"/>
      <c r="BY15" s="538">
        <v>1.22</v>
      </c>
      <c r="BZ15" s="539">
        <v>1.1599999999999999</v>
      </c>
      <c r="CA15" s="1698">
        <v>1.1000000000000001</v>
      </c>
      <c r="CB15" s="539">
        <v>1.04</v>
      </c>
      <c r="CC15" s="540">
        <v>0.98</v>
      </c>
      <c r="CD15" s="538">
        <v>0</v>
      </c>
      <c r="CE15" s="539">
        <v>0</v>
      </c>
      <c r="CF15" s="539">
        <v>0</v>
      </c>
      <c r="CG15" s="539">
        <v>0</v>
      </c>
      <c r="CH15" s="540">
        <v>0</v>
      </c>
      <c r="CI15" s="1277">
        <v>-9.512067</v>
      </c>
      <c r="CJ15" s="1278"/>
      <c r="CK15" s="1278"/>
      <c r="CL15" s="1279">
        <v>-19.024132999999999</v>
      </c>
      <c r="CM15" s="1278">
        <v>3.52</v>
      </c>
      <c r="CN15" s="1278"/>
      <c r="CO15" s="1278"/>
      <c r="CP15" s="1279">
        <v>12.47124</v>
      </c>
      <c r="CQ15" s="1606">
        <f xml:space="preserve"> IF($C15 = "", "",'App1'!DC15)</f>
        <v>0</v>
      </c>
      <c r="CR15" s="1656">
        <f xml:space="preserve"> IF($C15 = "", "",'App1'!DD15)</f>
        <v>1</v>
      </c>
      <c r="CS15" s="1606">
        <f xml:space="preserve"> IF($C15 = "", "",'App1'!DE15)</f>
        <v>0</v>
      </c>
      <c r="CT15" s="1600">
        <f xml:space="preserve"> IF($C15 = "", "",'App1'!DF15)</f>
        <v>-106.91562746000001</v>
      </c>
      <c r="CU15" s="1600">
        <f xml:space="preserve"> IF($C15 = "", "",'App1'!DG15)</f>
        <v>-106.91562746000001</v>
      </c>
      <c r="CV15" s="1600">
        <f xml:space="preserve"> IF($C15 = "", "",'App1'!DH15)</f>
        <v>-106.91562746000001</v>
      </c>
      <c r="CW15" s="1600">
        <f xml:space="preserve"> IF($C15 = "", "",'App1'!DI15)</f>
        <v>-106.91562746000001</v>
      </c>
      <c r="CX15" s="1600">
        <f xml:space="preserve"> IF($C15 = "", "",'App1'!DJ15)</f>
        <v>-106.91562746000001</v>
      </c>
      <c r="CY15" s="1601">
        <f xml:space="preserve"> IF($C15 = "", "",'App1'!DK15)</f>
        <v>-534.57813730000009</v>
      </c>
      <c r="CZ15" s="1600">
        <f xml:space="preserve"> IF($C15 = "", "",'App1'!DL15)</f>
        <v>-27.109390950000002</v>
      </c>
      <c r="DA15" s="1600">
        <f xml:space="preserve"> IF($C15 = "", "",'App1'!DM15)</f>
        <v>-27.109390950000002</v>
      </c>
      <c r="DB15" s="1600">
        <f xml:space="preserve"> IF($C15 = "", "",'App1'!DN15)</f>
        <v>-27.109390950000002</v>
      </c>
      <c r="DC15" s="1600">
        <f xml:space="preserve"> IF($C15 = "", "",'App1'!DO15)</f>
        <v>-27.109390950000002</v>
      </c>
      <c r="DD15" s="1600">
        <f xml:space="preserve"> IF($C15 = "", "",'App1'!DP15)</f>
        <v>-27.109390950000002</v>
      </c>
      <c r="DE15" s="1601">
        <f xml:space="preserve"> IF($C15 = "", "",'App1'!DQ15)</f>
        <v>-135.54695475</v>
      </c>
      <c r="DF15" s="1600">
        <f xml:space="preserve"> IF($C15 = "", "",'App1'!DR15)</f>
        <v>447.03999999999996</v>
      </c>
      <c r="DG15" s="1600">
        <f xml:space="preserve"> IF($C15 = "", "",'App1'!DS15)</f>
        <v>441.40799999999996</v>
      </c>
      <c r="DH15" s="1600">
        <f xml:space="preserve"> IF($C15 = "", "",'App1'!DT15)</f>
        <v>434.71999999999997</v>
      </c>
      <c r="DI15" s="1600">
        <f xml:space="preserve"> IF($C15 = "", "",'App1'!DU15)</f>
        <v>428.38400000000001</v>
      </c>
      <c r="DJ15" s="1600">
        <f xml:space="preserve"> IF($C15 = "", "",'App1'!DV15)</f>
        <v>422.4</v>
      </c>
      <c r="DK15" s="1601">
        <f xml:space="preserve"> IF($C15 = "", "",'App1'!DW15)</f>
        <v>2173.9519999999998</v>
      </c>
      <c r="DL15" s="1600">
        <f xml:space="preserve"> IF($C15 = "", "",'App1'!DX15)</f>
        <v>1583.8474799999999</v>
      </c>
      <c r="DM15" s="1600">
        <f xml:space="preserve"> IF($C15 = "", "",'App1'!DY15)</f>
        <v>1563.8934959999999</v>
      </c>
      <c r="DN15" s="1600">
        <f xml:space="preserve"> IF($C15 = "", "",'App1'!DZ15)</f>
        <v>1540.1981399999997</v>
      </c>
      <c r="DO15" s="1600">
        <f xml:space="preserve"> IF($C15 = "", "",'App1'!EA15)</f>
        <v>1517.749908</v>
      </c>
      <c r="DP15" s="1600">
        <f xml:space="preserve"> IF($C15 = "", "",'App1'!EB15)</f>
        <v>1496.5487999999998</v>
      </c>
      <c r="DQ15" s="1601">
        <f xml:space="preserve"> IF($C15 = "", "",'App1'!EC15)</f>
        <v>7702.2378239999989</v>
      </c>
      <c r="DR15" s="1600">
        <f xml:space="preserve"> IF($C15 = "", "",'App1'!ED15)</f>
        <v>-6.0877228799999994</v>
      </c>
      <c r="DS15" s="1600">
        <f xml:space="preserve"> IF($C15 = "", "",'App1'!EE15)</f>
        <v>-5.6121195300000029</v>
      </c>
      <c r="DT15" s="1600">
        <f xml:space="preserve"> IF($C15 = "", "",'App1'!EF15)</f>
        <v>-5.6121195299999984</v>
      </c>
      <c r="DU15" s="1600">
        <f xml:space="preserve"> IF($C15 = "", "",'App1'!EG15)</f>
        <v>-5.8023608699999984</v>
      </c>
      <c r="DV15" s="1600">
        <f xml:space="preserve"> IF($C15 = "", "",'App1'!EH15)</f>
        <v>-5.1365161799999983</v>
      </c>
      <c r="DW15" s="1601">
        <f xml:space="preserve"> IF($C15 = "", "",'App1'!EI15)</f>
        <v>-28.250838989999995</v>
      </c>
      <c r="DX15" s="538">
        <v>2.3199999999999998</v>
      </c>
      <c r="DY15" s="539">
        <v>2.2200000000000002</v>
      </c>
      <c r="DZ15" s="539">
        <v>2.17</v>
      </c>
      <c r="EA15" s="539">
        <v>2.0499999999999998</v>
      </c>
      <c r="EB15" s="539">
        <v>1.88</v>
      </c>
      <c r="EC15" s="1599">
        <f xml:space="preserve"> IF($C15 = "", "",'App1'!EO15)</f>
        <v>2.6047999999999991</v>
      </c>
      <c r="ED15" s="1600">
        <f xml:space="preserve"> IF($C15 = "", "",'App1'!EP15)</f>
        <v>2.8511999999999995</v>
      </c>
      <c r="EE15" s="1600">
        <f xml:space="preserve"> IF($C15 = "", "",'App1'!EQ15)</f>
        <v>2.6752000000000011</v>
      </c>
      <c r="EF15" s="1600">
        <f xml:space="preserve"> IF($C15 = "", "",'App1'!ER15)</f>
        <v>2.7456</v>
      </c>
      <c r="EG15" s="1600">
        <f xml:space="preserve"> IF($C15 = "", "",'App1'!ES15)</f>
        <v>3.3088000000000006</v>
      </c>
      <c r="EH15" s="1601">
        <f xml:space="preserve"> IF($C15 = "", "",'App1'!ET15)</f>
        <v>10.032</v>
      </c>
      <c r="EI15" s="538">
        <v>1.08</v>
      </c>
      <c r="EJ15" s="539">
        <v>0.99</v>
      </c>
      <c r="EK15" s="539">
        <v>0.96</v>
      </c>
      <c r="EL15" s="539">
        <v>0.85</v>
      </c>
      <c r="EM15" s="1594">
        <v>0.69</v>
      </c>
    </row>
    <row r="16" spans="1:143" s="524" customFormat="1" ht="15.75" customHeight="1">
      <c r="A16" s="503"/>
      <c r="B16" s="1421">
        <v>10</v>
      </c>
      <c r="C16" s="1635" t="str">
        <f>'App1'!C16</f>
        <v>PR19SWB_PC B2</v>
      </c>
      <c r="D16" s="1412" t="str">
        <f xml:space="preserve"> IF($C16 = "", "",'App1'!D16)</f>
        <v>Reliable Wastewater Service</v>
      </c>
      <c r="E16" s="1412" t="str">
        <f xml:space="preserve"> IF($C16 = "", "",'App1'!E16)</f>
        <v>PR14 revision</v>
      </c>
      <c r="F16" s="1412" t="str">
        <f xml:space="preserve"> IF($C16 = "", "",'App1'!F16)</f>
        <v>PC B2</v>
      </c>
      <c r="G16" s="1498" t="str">
        <f xml:space="preserve"> IF($C16 = "", "",'App1'!G16)</f>
        <v>External sewer flooding incidents</v>
      </c>
      <c r="H16" s="1499" t="str">
        <f xml:space="preserve"> IF($C16 = "", "",'App1'!H16)</f>
        <v>When sewers or pumps block, sewage can escape and this can affect homes and businesses. External sewer flooding means sewage has entered the grounds or gardens of a building normally used for residential, public, community and business purposes.</v>
      </c>
      <c r="I16" s="1516">
        <f xml:space="preserve"> IF($C16 = "", "",'App1'!I16)</f>
        <v>0</v>
      </c>
      <c r="J16" s="1516">
        <f xml:space="preserve"> IF($C16 = "", "",'App1'!J16)</f>
        <v>0</v>
      </c>
      <c r="K16" s="1516">
        <f xml:space="preserve"> IF($C16 = "", "",'App1'!K16)</f>
        <v>1</v>
      </c>
      <c r="L16" s="1516">
        <f xml:space="preserve"> IF($C16 = "", "",'App1'!L16)</f>
        <v>0</v>
      </c>
      <c r="M16" s="1516">
        <f xml:space="preserve"> IF($C16 = "", "",'App1'!M16)</f>
        <v>0</v>
      </c>
      <c r="N16" s="1516">
        <f xml:space="preserve"> IF($C16 = "", "",'App1'!N16)</f>
        <v>0</v>
      </c>
      <c r="O16" s="1516">
        <f xml:space="preserve"> IF($C16 = "", "",'App1'!O16)</f>
        <v>0</v>
      </c>
      <c r="P16" s="1516">
        <f xml:space="preserve"> IF($C16 = "", "",'App1'!P16)</f>
        <v>0</v>
      </c>
      <c r="Q16" s="1517">
        <f xml:space="preserve"> IF($C16 = "", "",'App1'!Q16)</f>
        <v>1</v>
      </c>
      <c r="R16" s="1412" t="str">
        <f xml:space="preserve"> IF($C16 = "", "",'App1'!R16)</f>
        <v>Out &amp; under</v>
      </c>
      <c r="S16" s="1412" t="str">
        <f xml:space="preserve"> IF($C16 = "", "",'App1'!S16)</f>
        <v>Revenue</v>
      </c>
      <c r="T16" s="1498" t="str">
        <f xml:space="preserve"> IF($C16 = "", "",'App1'!T16)</f>
        <v>In-period</v>
      </c>
      <c r="U16" s="1412" t="str">
        <f xml:space="preserve"> IF($C16 = "", "",'App1'!U16)</f>
        <v>Sewer flooding</v>
      </c>
      <c r="V16" s="1412" t="str">
        <f xml:space="preserve"> IF($C16 = "", "",'App1'!V16)</f>
        <v>Nr</v>
      </c>
      <c r="W16" s="1412" t="str">
        <f xml:space="preserve"> IF($C16 = "", "",'App1'!W16)</f>
        <v>Number</v>
      </c>
      <c r="X16" s="1412">
        <f xml:space="preserve"> IF($C16 = "", "",'App1'!X16)</f>
        <v>0</v>
      </c>
      <c r="Y16" s="1626" t="str">
        <f xml:space="preserve"> IF($C16 = "", "",'App1'!Y16)</f>
        <v>Down</v>
      </c>
      <c r="Z16" s="1508">
        <f xml:space="preserve"> IF($C16 = "", "",'App1'!Z16)</f>
        <v>0</v>
      </c>
      <c r="AA16" s="526" t="s">
        <v>76</v>
      </c>
      <c r="AB16" s="1703" t="s">
        <v>2563</v>
      </c>
      <c r="AC16" s="1704">
        <v>2</v>
      </c>
      <c r="AD16" s="1628" t="s">
        <v>40</v>
      </c>
      <c r="AE16" s="1698">
        <v>21.67920762170629</v>
      </c>
      <c r="AF16" s="1698">
        <v>19.737198556217475</v>
      </c>
      <c r="AG16" s="1698">
        <v>17.835955240063008</v>
      </c>
      <c r="AH16" s="1698">
        <v>15.965251503394516</v>
      </c>
      <c r="AI16" s="1698">
        <v>14.105630193836229</v>
      </c>
      <c r="AJ16" s="1697">
        <v>13.220114301661598</v>
      </c>
      <c r="AK16" s="1698">
        <v>12.931412988431498</v>
      </c>
      <c r="AL16" s="1698">
        <v>12.642711675201399</v>
      </c>
      <c r="AM16" s="1698">
        <v>12.354010361971302</v>
      </c>
      <c r="AN16" s="1714">
        <v>12.065309048741202</v>
      </c>
      <c r="AO16" s="1715">
        <v>11.566871554518135</v>
      </c>
      <c r="AP16" s="1698">
        <v>11.532170939854581</v>
      </c>
      <c r="AQ16" s="1698">
        <v>11.497470325191026</v>
      </c>
      <c r="AR16" s="1698">
        <v>11.462769710527473</v>
      </c>
      <c r="AS16" s="1716">
        <v>11.428069095863918</v>
      </c>
      <c r="AT16" s="1717">
        <v>10.682891647280201</v>
      </c>
      <c r="AU16" s="1698">
        <v>10.650354921450921</v>
      </c>
      <c r="AV16" s="1698">
        <v>10.617818195621641</v>
      </c>
      <c r="AW16" s="1698">
        <v>10.585281469792362</v>
      </c>
      <c r="AX16" s="1718">
        <v>10.552744743963082</v>
      </c>
      <c r="AY16" s="1719">
        <v>10.390061114816682</v>
      </c>
      <c r="AZ16" s="1586" t="str">
        <f xml:space="preserve"> IF($C16 = "", "",'App1'!BL16)</f>
        <v>Yes</v>
      </c>
      <c r="BA16" s="1587" t="str">
        <f xml:space="preserve"> IF($C16 = "", "",'App1'!BM16)</f>
        <v>Yes</v>
      </c>
      <c r="BB16" s="1587" t="str">
        <f xml:space="preserve"> IF($C16 = "", "",'App1'!BN16)</f>
        <v>Yes</v>
      </c>
      <c r="BC16" s="1587" t="str">
        <f xml:space="preserve"> IF($C16 = "", "",'App1'!BO16)</f>
        <v>Yes</v>
      </c>
      <c r="BD16" s="1497" t="str">
        <f xml:space="preserve"> IF($C16 = "", "",'App1'!BP16)</f>
        <v>Yes</v>
      </c>
      <c r="BE16" s="538"/>
      <c r="BF16" s="539"/>
      <c r="BG16" s="539"/>
      <c r="BH16" s="539"/>
      <c r="BI16" s="540"/>
      <c r="BJ16" s="538"/>
      <c r="BK16" s="539"/>
      <c r="BL16" s="539"/>
      <c r="BM16" s="539"/>
      <c r="BN16" s="540"/>
      <c r="BO16" s="538"/>
      <c r="BP16" s="539"/>
      <c r="BQ16" s="539"/>
      <c r="BR16" s="539"/>
      <c r="BS16" s="540"/>
      <c r="BT16" s="538"/>
      <c r="BU16" s="539"/>
      <c r="BV16" s="539"/>
      <c r="BW16" s="539"/>
      <c r="BX16" s="540"/>
      <c r="BY16" s="538"/>
      <c r="BZ16" s="539"/>
      <c r="CA16" s="539"/>
      <c r="CB16" s="539"/>
      <c r="CC16" s="540"/>
      <c r="CD16" s="538"/>
      <c r="CE16" s="539"/>
      <c r="CF16" s="539"/>
      <c r="CG16" s="539"/>
      <c r="CH16" s="540"/>
      <c r="CI16" s="1277">
        <v>-1.0030000000000001E-2</v>
      </c>
      <c r="CJ16" s="1278"/>
      <c r="CK16" s="1278"/>
      <c r="CL16" s="1279"/>
      <c r="CM16" s="1278">
        <v>6.1679999999999999E-3</v>
      </c>
      <c r="CN16" s="1278"/>
      <c r="CO16" s="1278"/>
      <c r="CP16" s="1279"/>
      <c r="CQ16" s="1606">
        <f xml:space="preserve"> IF($C16 = "", "",'App1'!DC16)</f>
        <v>0</v>
      </c>
      <c r="CR16" s="1656">
        <f xml:space="preserve"> IF($C16 = "", "",'App1'!DD16)</f>
        <v>1</v>
      </c>
      <c r="CS16" s="1606">
        <f xml:space="preserve"> IF($C16 = "", "",'App1'!DE16)</f>
        <v>0</v>
      </c>
      <c r="CT16" s="1600">
        <f xml:space="preserve"> IF($C16 = "", "",'App1'!DF16)</f>
        <v>0</v>
      </c>
      <c r="CU16" s="1600">
        <f xml:space="preserve"> IF($C16 = "", "",'App1'!DG16)</f>
        <v>0</v>
      </c>
      <c r="CV16" s="1600">
        <f xml:space="preserve"> IF($C16 = "", "",'App1'!DH16)</f>
        <v>0</v>
      </c>
      <c r="CW16" s="1600">
        <f xml:space="preserve"> IF($C16 = "", "",'App1'!DI16)</f>
        <v>0</v>
      </c>
      <c r="CX16" s="1600">
        <f xml:space="preserve"> IF($C16 = "", "",'App1'!DJ16)</f>
        <v>0</v>
      </c>
      <c r="CY16" s="1601" t="str">
        <f xml:space="preserve"> IF($C16 = "", "",'App1'!DK16)</f>
        <v/>
      </c>
      <c r="CZ16" s="1600">
        <f xml:space="preserve"> IF($C16 = "", "",'App1'!DL16)</f>
        <v>-20.541440000000001</v>
      </c>
      <c r="DA16" s="1600">
        <f xml:space="preserve"> IF($C16 = "", "",'App1'!DM16)</f>
        <v>-18.876460000000002</v>
      </c>
      <c r="DB16" s="1600">
        <f xml:space="preserve"> IF($C16 = "", "",'App1'!DN16)</f>
        <v>-17.211480000000002</v>
      </c>
      <c r="DC16" s="1600">
        <f xml:space="preserve"> IF($C16 = "", "",'App1'!DO16)</f>
        <v>-15.546500000000002</v>
      </c>
      <c r="DD16" s="1600">
        <f xml:space="preserve"> IF($C16 = "", "",'App1'!DP16)</f>
        <v>-13.851430000000001</v>
      </c>
      <c r="DE16" s="1601">
        <f xml:space="preserve"> IF($C16 = "", "",'App1'!DQ16)</f>
        <v>-86.02731</v>
      </c>
      <c r="DF16" s="1600">
        <f xml:space="preserve"> IF($C16 = "", "",'App1'!DR16)</f>
        <v>5.6437200000000001</v>
      </c>
      <c r="DG16" s="1600">
        <f xml:space="preserve"> IF($C16 = "", "",'App1'!DS16)</f>
        <v>5.1502799999999995</v>
      </c>
      <c r="DH16" s="1600">
        <f xml:space="preserve"> IF($C16 = "", "",'App1'!DT16)</f>
        <v>4.9899119999999995</v>
      </c>
      <c r="DI16" s="1600">
        <f xml:space="preserve"> IF($C16 = "", "",'App1'!DU16)</f>
        <v>4.3361039999999997</v>
      </c>
      <c r="DJ16" s="1600">
        <f xml:space="preserve"> IF($C16 = "", "",'App1'!DV16)</f>
        <v>3.3615599999999999</v>
      </c>
      <c r="DK16" s="1601">
        <f xml:space="preserve"> IF($C16 = "", "",'App1'!DW16)</f>
        <v>23.481576</v>
      </c>
      <c r="DL16" s="1600">
        <f xml:space="preserve"> IF($C16 = "", "",'App1'!DX16)</f>
        <v>0</v>
      </c>
      <c r="DM16" s="1600">
        <f xml:space="preserve"> IF($C16 = "", "",'App1'!DY16)</f>
        <v>0</v>
      </c>
      <c r="DN16" s="1600">
        <f xml:space="preserve"> IF($C16 = "", "",'App1'!DZ16)</f>
        <v>0</v>
      </c>
      <c r="DO16" s="1600">
        <f xml:space="preserve"> IF($C16 = "", "",'App1'!EA16)</f>
        <v>0</v>
      </c>
      <c r="DP16" s="1600">
        <f xml:space="preserve"> IF($C16 = "", "",'App1'!EB16)</f>
        <v>0</v>
      </c>
      <c r="DQ16" s="1601" t="str">
        <f xml:space="preserve"> IF($C16 = "", "",'App1'!EC16)</f>
        <v/>
      </c>
      <c r="DR16" s="1600">
        <f xml:space="preserve"> IF($C16 = "", "",'App1'!ED16)</f>
        <v>-3.8412999999999999</v>
      </c>
      <c r="DS16" s="1600">
        <f xml:space="preserve"> IF($C16 = "", "",'App1'!EE16)</f>
        <v>-3.5304000000000002</v>
      </c>
      <c r="DT16" s="1600">
        <f xml:space="preserve"> IF($C16 = "", "",'App1'!EF16)</f>
        <v>-3.2195</v>
      </c>
      <c r="DU16" s="1600">
        <f xml:space="preserve"> IF($C16 = "", "",'App1'!EG16)</f>
        <v>-2.9085999999999999</v>
      </c>
      <c r="DV16" s="1600">
        <f xml:space="preserve"> IF($C16 = "", "",'App1'!EH16)</f>
        <v>-2.5876000000000001</v>
      </c>
      <c r="DW16" s="1601">
        <f xml:space="preserve"> IF($C16 = "", "",'App1'!EI16)</f>
        <v>-16.087299999999999</v>
      </c>
      <c r="DX16" s="538">
        <v>26.67</v>
      </c>
      <c r="DY16" s="539">
        <v>24.28</v>
      </c>
      <c r="DZ16" s="539">
        <v>21.94</v>
      </c>
      <c r="EA16" s="539">
        <v>19.64</v>
      </c>
      <c r="EB16" s="539">
        <v>17.350000000000001</v>
      </c>
      <c r="EC16" s="1599">
        <f xml:space="preserve"> IF($C16 = "", "",'App1'!EO16)</f>
        <v>4.6256000000000004</v>
      </c>
      <c r="ED16" s="1600">
        <f xml:space="preserve"> IF($C16 = "", "",'App1'!EP16)</f>
        <v>4.2864000000000004</v>
      </c>
      <c r="EE16" s="1600">
        <f xml:space="preserve"> IF($C16 = "", "",'App1'!EQ16)</f>
        <v>3.6141999999999999</v>
      </c>
      <c r="EF16" s="1600">
        <f xml:space="preserve"> IF($C16 = "", "",'App1'!ER16)</f>
        <v>3.4352999999999998</v>
      </c>
      <c r="EG16" s="1600">
        <f xml:space="preserve"> IF($C16 = "", "",'App1'!ES16)</f>
        <v>3.5648</v>
      </c>
      <c r="EH16" s="1601">
        <f xml:space="preserve"> IF($C16 = "", "",'App1'!ET16)</f>
        <v>19.526299999999999</v>
      </c>
      <c r="EI16" s="538">
        <v>11.91</v>
      </c>
      <c r="EJ16" s="539">
        <v>10.77</v>
      </c>
      <c r="EK16" s="539">
        <v>10.34</v>
      </c>
      <c r="EL16" s="539">
        <v>8.91</v>
      </c>
      <c r="EM16" s="1594">
        <v>6.85</v>
      </c>
    </row>
    <row r="17" spans="1:143" s="524" customFormat="1" ht="15.75" customHeight="1">
      <c r="A17" s="503"/>
      <c r="B17" s="1421">
        <v>11</v>
      </c>
      <c r="C17" s="1635" t="str">
        <f>'App1'!C17</f>
        <v>PR19SWB_PC B3</v>
      </c>
      <c r="D17" s="1412" t="str">
        <f xml:space="preserve"> IF($C17 = "", "",'App1'!D17)</f>
        <v>Reliable Wastewater Service</v>
      </c>
      <c r="E17" s="1412" t="str">
        <f xml:space="preserve"> IF($C17 = "", "",'App1'!E17)</f>
        <v>PR14 revision</v>
      </c>
      <c r="F17" s="1412" t="str">
        <f xml:space="preserve"> IF($C17 = "", "",'App1'!F17)</f>
        <v>PC B3</v>
      </c>
      <c r="G17" s="1498" t="str">
        <f xml:space="preserve"> IF($C17 = "", "",'App1'!G17)</f>
        <v>Sewer collapses</v>
      </c>
      <c r="H17" s="1499" t="str">
        <f xml:space="preserve"> IF($C17 = "", "",'App1'!H17)</f>
        <v>Sewers can collapse, for example when they are old or damaged by tree roots. This causes the ground above the sewer to fall into the sewer, blocking the flow of sewage.</v>
      </c>
      <c r="I17" s="1516">
        <f xml:space="preserve"> IF($C17 = "", "",'App1'!I17)</f>
        <v>0</v>
      </c>
      <c r="J17" s="1516">
        <f xml:space="preserve"> IF($C17 = "", "",'App1'!J17)</f>
        <v>0</v>
      </c>
      <c r="K17" s="1516">
        <f xml:space="preserve"> IF($C17 = "", "",'App1'!K17)</f>
        <v>1</v>
      </c>
      <c r="L17" s="1516">
        <f xml:space="preserve"> IF($C17 = "", "",'App1'!L17)</f>
        <v>0</v>
      </c>
      <c r="M17" s="1516">
        <f xml:space="preserve"> IF($C17 = "", "",'App1'!M17)</f>
        <v>0</v>
      </c>
      <c r="N17" s="1516">
        <f xml:space="preserve"> IF($C17 = "", "",'App1'!N17)</f>
        <v>0</v>
      </c>
      <c r="O17" s="1516">
        <f xml:space="preserve"> IF($C17 = "", "",'App1'!O17)</f>
        <v>0</v>
      </c>
      <c r="P17" s="1516">
        <f xml:space="preserve"> IF($C17 = "", "",'App1'!P17)</f>
        <v>0</v>
      </c>
      <c r="Q17" s="1517">
        <f xml:space="preserve"> IF($C17 = "", "",'App1'!Q17)</f>
        <v>1</v>
      </c>
      <c r="R17" s="1412" t="str">
        <f xml:space="preserve"> IF($C17 = "", "",'App1'!R17)</f>
        <v>Out &amp; under</v>
      </c>
      <c r="S17" s="1412" t="str">
        <f xml:space="preserve"> IF($C17 = "", "",'App1'!S17)</f>
        <v>Revenue</v>
      </c>
      <c r="T17" s="1498" t="str">
        <f xml:space="preserve"> IF($C17 = "", "",'App1'!T17)</f>
        <v>In-period</v>
      </c>
      <c r="U17" s="1412" t="str">
        <f xml:space="preserve"> IF($C17 = "", "",'App1'!U17)</f>
        <v>Repair and maintenance</v>
      </c>
      <c r="V17" s="1412" t="str">
        <f xml:space="preserve"> IF($C17 = "", "",'App1'!V17)</f>
        <v>Nr</v>
      </c>
      <c r="W17" s="1412" t="str">
        <f xml:space="preserve"> IF($C17 = "", "",'App1'!W17)</f>
        <v>Collapses per 1,000km sewers</v>
      </c>
      <c r="X17" s="1412">
        <f xml:space="preserve"> IF($C17 = "", "",'App1'!X17)</f>
        <v>2</v>
      </c>
      <c r="Y17" s="1626" t="str">
        <f xml:space="preserve"> IF($C17 = "", "",'App1'!Y17)</f>
        <v>Down</v>
      </c>
      <c r="Z17" s="1508" t="str">
        <f xml:space="preserve"> IF($C17 = "", "",'App1'!Z17)</f>
        <v>Sewer collapses</v>
      </c>
      <c r="AA17" s="526" t="s">
        <v>76</v>
      </c>
      <c r="AB17" s="526" t="s">
        <v>2565</v>
      </c>
      <c r="AC17" s="1704">
        <v>2</v>
      </c>
      <c r="AD17" s="1628" t="s">
        <v>40</v>
      </c>
      <c r="AE17" s="539">
        <v>17.059999999999999</v>
      </c>
      <c r="AF17" s="539">
        <v>16.27</v>
      </c>
      <c r="AG17" s="539">
        <v>15.54</v>
      </c>
      <c r="AH17" s="539">
        <v>14.76</v>
      </c>
      <c r="AI17" s="539">
        <v>13.99</v>
      </c>
      <c r="AJ17" s="538">
        <v>13.44</v>
      </c>
      <c r="AK17" s="539">
        <v>13.29</v>
      </c>
      <c r="AL17" s="539">
        <v>13.13</v>
      </c>
      <c r="AM17" s="539">
        <v>12.98</v>
      </c>
      <c r="AN17" s="712">
        <v>12.83</v>
      </c>
      <c r="AO17" s="715">
        <v>12.68</v>
      </c>
      <c r="AP17" s="539">
        <v>12.54</v>
      </c>
      <c r="AQ17" s="539">
        <v>12.39</v>
      </c>
      <c r="AR17" s="539">
        <v>12.24</v>
      </c>
      <c r="AS17" s="716">
        <v>12.09</v>
      </c>
      <c r="AT17" s="721">
        <v>11.95</v>
      </c>
      <c r="AU17" s="539">
        <v>11.82</v>
      </c>
      <c r="AV17" s="539">
        <v>11.68</v>
      </c>
      <c r="AW17" s="539">
        <v>11.54</v>
      </c>
      <c r="AX17" s="722">
        <v>11.41</v>
      </c>
      <c r="AY17" s="540">
        <v>10.73</v>
      </c>
      <c r="AZ17" s="1586" t="str">
        <f xml:space="preserve"> IF($C17 = "", "",'App1'!BL17)</f>
        <v>Yes</v>
      </c>
      <c r="BA17" s="1587" t="str">
        <f xml:space="preserve"> IF($C17 = "", "",'App1'!BM17)</f>
        <v>Yes</v>
      </c>
      <c r="BB17" s="1587" t="str">
        <f xml:space="preserve"> IF($C17 = "", "",'App1'!BN17)</f>
        <v>Yes</v>
      </c>
      <c r="BC17" s="1587" t="str">
        <f xml:space="preserve"> IF($C17 = "", "",'App1'!BO17)</f>
        <v>Yes</v>
      </c>
      <c r="BD17" s="1497" t="str">
        <f xml:space="preserve"> IF($C17 = "", "",'App1'!BP17)</f>
        <v>Yes</v>
      </c>
      <c r="BE17" s="538"/>
      <c r="BF17" s="539"/>
      <c r="BG17" s="539"/>
      <c r="BH17" s="539"/>
      <c r="BI17" s="540"/>
      <c r="BJ17" s="538"/>
      <c r="BK17" s="539"/>
      <c r="BL17" s="539"/>
      <c r="BM17" s="539"/>
      <c r="BN17" s="540"/>
      <c r="BO17" s="538"/>
      <c r="BP17" s="539"/>
      <c r="BQ17" s="539"/>
      <c r="BR17" s="539"/>
      <c r="BS17" s="540"/>
      <c r="BT17" s="538"/>
      <c r="BU17" s="539"/>
      <c r="BV17" s="539"/>
      <c r="BW17" s="539"/>
      <c r="BX17" s="540"/>
      <c r="BY17" s="538"/>
      <c r="BZ17" s="539"/>
      <c r="CA17" s="539"/>
      <c r="CB17" s="539"/>
      <c r="CC17" s="540"/>
      <c r="CD17" s="538"/>
      <c r="CE17" s="539"/>
      <c r="CF17" s="539"/>
      <c r="CG17" s="539"/>
      <c r="CH17" s="540"/>
      <c r="CI17" s="1277">
        <v>-0.19500000000000001</v>
      </c>
      <c r="CJ17" s="1278"/>
      <c r="CK17" s="1278"/>
      <c r="CL17" s="1279"/>
      <c r="CM17" s="1278">
        <v>3.9661000000000002E-2</v>
      </c>
      <c r="CN17" s="1278"/>
      <c r="CO17" s="1278"/>
      <c r="CP17" s="1279"/>
      <c r="CQ17" s="1606">
        <f xml:space="preserve"> IF($C17 = "", "",'App1'!DC17)</f>
        <v>0</v>
      </c>
      <c r="CR17" s="1656">
        <f xml:space="preserve"> IF($C17 = "", "",'App1'!DD17)</f>
        <v>1</v>
      </c>
      <c r="CS17" s="1606">
        <f xml:space="preserve"> IF($C17 = "", "",'App1'!DE17)</f>
        <v>0</v>
      </c>
      <c r="CT17" s="1600">
        <f xml:space="preserve"> IF($C17 = "", "",'App1'!DF17)</f>
        <v>0</v>
      </c>
      <c r="CU17" s="1600">
        <f xml:space="preserve"> IF($C17 = "", "",'App1'!DG17)</f>
        <v>0</v>
      </c>
      <c r="CV17" s="1600">
        <f xml:space="preserve"> IF($C17 = "", "",'App1'!DH17)</f>
        <v>0</v>
      </c>
      <c r="CW17" s="1600">
        <f xml:space="preserve"> IF($C17 = "", "",'App1'!DI17)</f>
        <v>0</v>
      </c>
      <c r="CX17" s="1600">
        <f xml:space="preserve"> IF($C17 = "", "",'App1'!DJ17)</f>
        <v>0</v>
      </c>
      <c r="CY17" s="1601" t="str">
        <f xml:space="preserve"> IF($C17 = "", "",'App1'!DK17)</f>
        <v/>
      </c>
      <c r="CZ17" s="1600">
        <f xml:space="preserve"> IF($C17 = "", "",'App1'!DL17)</f>
        <v>0</v>
      </c>
      <c r="DA17" s="1600">
        <f xml:space="preserve"> IF($C17 = "", "",'App1'!DM17)</f>
        <v>0</v>
      </c>
      <c r="DB17" s="1600">
        <f xml:space="preserve"> IF($C17 = "", "",'App1'!DN17)</f>
        <v>0</v>
      </c>
      <c r="DC17" s="1600">
        <f xml:space="preserve"> IF($C17 = "", "",'App1'!DO17)</f>
        <v>0</v>
      </c>
      <c r="DD17" s="1600">
        <f xml:space="preserve"> IF($C17 = "", "",'App1'!DP17)</f>
        <v>0</v>
      </c>
      <c r="DE17" s="1601" t="str">
        <f xml:space="preserve"> IF($C17 = "", "",'App1'!DQ17)</f>
        <v/>
      </c>
      <c r="DF17" s="1600">
        <f xml:space="preserve"> IF($C17 = "", "",'App1'!DR17)</f>
        <v>0</v>
      </c>
      <c r="DG17" s="1600">
        <f xml:space="preserve"> IF($C17 = "", "",'App1'!DS17)</f>
        <v>0</v>
      </c>
      <c r="DH17" s="1600">
        <f xml:space="preserve"> IF($C17 = "", "",'App1'!DT17)</f>
        <v>0</v>
      </c>
      <c r="DI17" s="1600">
        <f xml:space="preserve"> IF($C17 = "", "",'App1'!DU17)</f>
        <v>0</v>
      </c>
      <c r="DJ17" s="1600">
        <f xml:space="preserve"> IF($C17 = "", "",'App1'!DV17)</f>
        <v>0</v>
      </c>
      <c r="DK17" s="1601" t="str">
        <f xml:space="preserve"> IF($C17 = "", "",'App1'!DW17)</f>
        <v/>
      </c>
      <c r="DL17" s="1600">
        <f xml:space="preserve"> IF($C17 = "", "",'App1'!DX17)</f>
        <v>0</v>
      </c>
      <c r="DM17" s="1600">
        <f xml:space="preserve"> IF($C17 = "", "",'App1'!DY17)</f>
        <v>0</v>
      </c>
      <c r="DN17" s="1600">
        <f xml:space="preserve"> IF($C17 = "", "",'App1'!DZ17)</f>
        <v>0</v>
      </c>
      <c r="DO17" s="1600">
        <f xml:space="preserve"> IF($C17 = "", "",'App1'!EA17)</f>
        <v>0</v>
      </c>
      <c r="DP17" s="1600">
        <f xml:space="preserve"> IF($C17 = "", "",'App1'!EB17)</f>
        <v>0</v>
      </c>
      <c r="DQ17" s="1601" t="str">
        <f xml:space="preserve"> IF($C17 = "", "",'App1'!EC17)</f>
        <v/>
      </c>
      <c r="DR17" s="1600">
        <f xml:space="preserve"> IF($C17 = "", "",'App1'!ED17)</f>
        <v>-1.1095500000000003</v>
      </c>
      <c r="DS17" s="1600">
        <f xml:space="preserve"> IF($C17 = "", "",'App1'!EE17)</f>
        <v>-1.1056500000000005</v>
      </c>
      <c r="DT17" s="1600">
        <f xml:space="preserve"> IF($C17 = "", "",'App1'!EF17)</f>
        <v>-1.1017500000000005</v>
      </c>
      <c r="DU17" s="1600">
        <f xml:space="preserve"> IF($C17 = "", "",'App1'!EG17)</f>
        <v>-1.0978500000000002</v>
      </c>
      <c r="DV17" s="1600">
        <f xml:space="preserve"> IF($C17 = "", "",'App1'!EH17)</f>
        <v>-1.0939500000000002</v>
      </c>
      <c r="DW17" s="1601">
        <f xml:space="preserve"> IF($C17 = "", "",'App1'!EI17)</f>
        <v>-5.5087500000000018</v>
      </c>
      <c r="DX17" s="538">
        <v>22.75</v>
      </c>
      <c r="DY17" s="539">
        <v>21.94</v>
      </c>
      <c r="DZ17" s="539">
        <v>21.19</v>
      </c>
      <c r="EA17" s="539">
        <v>20.39</v>
      </c>
      <c r="EB17" s="1698">
        <v>19.600000000000001</v>
      </c>
      <c r="EC17" s="1599">
        <f xml:space="preserve"> IF($C17 = "", "",'App1'!EO17)</f>
        <v>0.372</v>
      </c>
      <c r="ED17" s="1600">
        <f xml:space="preserve"> IF($C17 = "", "",'App1'!EP17)</f>
        <v>0.35499999999999998</v>
      </c>
      <c r="EE17" s="1600">
        <f xml:space="preserve"> IF($C17 = "", "",'App1'!EQ17)</f>
        <v>0.33910000000000001</v>
      </c>
      <c r="EF17" s="1600">
        <f xml:space="preserve"> IF($C17 = "", "",'App1'!ER17)</f>
        <v>0.32200000000000001</v>
      </c>
      <c r="EG17" s="1600">
        <f xml:space="preserve"> IF($C17 = "", "",'App1'!ES17)</f>
        <v>0.3054</v>
      </c>
      <c r="EH17" s="1601">
        <f xml:space="preserve"> IF($C17 = "", "",'App1'!ET17)</f>
        <v>1.6935</v>
      </c>
      <c r="EI17" s="538">
        <v>7.68</v>
      </c>
      <c r="EJ17" s="539">
        <v>7.32</v>
      </c>
      <c r="EK17" s="539">
        <v>6.99</v>
      </c>
      <c r="EL17" s="539">
        <v>6.64</v>
      </c>
      <c r="EM17" s="1594">
        <v>6.29</v>
      </c>
    </row>
    <row r="18" spans="1:143" s="524" customFormat="1" ht="15.75" customHeight="1">
      <c r="A18" s="503"/>
      <c r="B18" s="1421">
        <v>12</v>
      </c>
      <c r="C18" s="1635" t="str">
        <f>'App1'!C18</f>
        <v>PR19SWB_PC B4</v>
      </c>
      <c r="D18" s="1412" t="str">
        <f xml:space="preserve"> IF($C18 = "", "",'App1'!D18)</f>
        <v>Reliable Wastewater Service</v>
      </c>
      <c r="E18" s="1412" t="str">
        <f xml:space="preserve"> IF($C18 = "", "",'App1'!E18)</f>
        <v>PR14 revision</v>
      </c>
      <c r="F18" s="1412" t="str">
        <f xml:space="preserve"> IF($C18 = "", "",'App1'!F18)</f>
        <v>PC B4</v>
      </c>
      <c r="G18" s="1498" t="str">
        <f xml:space="preserve"> IF($C18 = "", "",'App1'!G18)</f>
        <v>Sewer blockages</v>
      </c>
      <c r="H18" s="1499" t="str">
        <f xml:space="preserve"> IF($C18 = "", "",'App1'!H18)</f>
        <v>Sewers can block when items such as wet wipes, nappies, cotton buds, fats and oils are flushed into drains. They cause sewers to clog and block, restricting the flow of sewage.</v>
      </c>
      <c r="I18" s="1516">
        <f xml:space="preserve"> IF($C18 = "", "",'App1'!I18)</f>
        <v>0</v>
      </c>
      <c r="J18" s="1516">
        <f xml:space="preserve"> IF($C18 = "", "",'App1'!J18)</f>
        <v>0</v>
      </c>
      <c r="K18" s="1516">
        <f xml:space="preserve"> IF($C18 = "", "",'App1'!K18)</f>
        <v>1</v>
      </c>
      <c r="L18" s="1516">
        <f xml:space="preserve"> IF($C18 = "", "",'App1'!L18)</f>
        <v>0</v>
      </c>
      <c r="M18" s="1516">
        <f xml:space="preserve"> IF($C18 = "", "",'App1'!M18)</f>
        <v>0</v>
      </c>
      <c r="N18" s="1516">
        <f xml:space="preserve"> IF($C18 = "", "",'App1'!N18)</f>
        <v>0</v>
      </c>
      <c r="O18" s="1516">
        <f xml:space="preserve"> IF($C18 = "", "",'App1'!O18)</f>
        <v>0</v>
      </c>
      <c r="P18" s="1516">
        <f xml:space="preserve"> IF($C18 = "", "",'App1'!P18)</f>
        <v>0</v>
      </c>
      <c r="Q18" s="1517">
        <f xml:space="preserve"> IF($C18 = "", "",'App1'!Q18)</f>
        <v>1</v>
      </c>
      <c r="R18" s="1412" t="str">
        <f xml:space="preserve"> IF($C18 = "", "",'App1'!R18)</f>
        <v>Out &amp; under</v>
      </c>
      <c r="S18" s="1412" t="str">
        <f xml:space="preserve"> IF($C18 = "", "",'App1'!S18)</f>
        <v>Revenue</v>
      </c>
      <c r="T18" s="1498" t="str">
        <f xml:space="preserve"> IF($C18 = "", "",'App1'!T18)</f>
        <v>In-period</v>
      </c>
      <c r="U18" s="1412" t="str">
        <f xml:space="preserve"> IF($C18 = "", "",'App1'!U18)</f>
        <v>Repair and maintenance</v>
      </c>
      <c r="V18" s="1412" t="str">
        <f xml:space="preserve"> IF($C18 = "", "",'App1'!V18)</f>
        <v>Nr</v>
      </c>
      <c r="W18" s="1412" t="str">
        <f xml:space="preserve"> IF($C18 = "", "",'App1'!W18)</f>
        <v>Number</v>
      </c>
      <c r="X18" s="1412">
        <f xml:space="preserve"> IF($C18 = "", "",'App1'!X18)</f>
        <v>0</v>
      </c>
      <c r="Y18" s="1626" t="str">
        <f xml:space="preserve"> IF($C18 = "", "",'App1'!Y18)</f>
        <v>Down</v>
      </c>
      <c r="Z18" s="1508">
        <f xml:space="preserve"> IF($C18 = "", "",'App1'!Z18)</f>
        <v>0</v>
      </c>
      <c r="AA18" s="526" t="s">
        <v>76</v>
      </c>
      <c r="AB18" s="526" t="s">
        <v>2557</v>
      </c>
      <c r="AC18" s="1705">
        <v>0</v>
      </c>
      <c r="AD18" s="1628" t="s">
        <v>40</v>
      </c>
      <c r="AE18" s="539">
        <v>7540</v>
      </c>
      <c r="AF18" s="539">
        <v>7280</v>
      </c>
      <c r="AG18" s="539">
        <v>7020</v>
      </c>
      <c r="AH18" s="539">
        <v>6760</v>
      </c>
      <c r="AI18" s="539">
        <v>6500</v>
      </c>
      <c r="AJ18" s="538">
        <v>6300</v>
      </c>
      <c r="AK18" s="539">
        <v>6100</v>
      </c>
      <c r="AL18" s="539">
        <v>5900</v>
      </c>
      <c r="AM18" s="539">
        <v>5700</v>
      </c>
      <c r="AN18" s="712">
        <v>5500</v>
      </c>
      <c r="AO18" s="715">
        <v>5300</v>
      </c>
      <c r="AP18" s="539">
        <v>5100</v>
      </c>
      <c r="AQ18" s="539">
        <v>4900</v>
      </c>
      <c r="AR18" s="539">
        <v>4700</v>
      </c>
      <c r="AS18" s="716">
        <v>4500</v>
      </c>
      <c r="AT18" s="721">
        <v>4300</v>
      </c>
      <c r="AU18" s="539">
        <v>4100</v>
      </c>
      <c r="AV18" s="539">
        <v>3900</v>
      </c>
      <c r="AW18" s="539">
        <v>3700</v>
      </c>
      <c r="AX18" s="722">
        <v>3500</v>
      </c>
      <c r="AY18" s="540">
        <v>2500</v>
      </c>
      <c r="AZ18" s="1586" t="str">
        <f xml:space="preserve"> IF($C18 = "", "",'App1'!BL18)</f>
        <v>Yes</v>
      </c>
      <c r="BA18" s="1587" t="str">
        <f xml:space="preserve"> IF($C18 = "", "",'App1'!BM18)</f>
        <v>Yes</v>
      </c>
      <c r="BB18" s="1587" t="str">
        <f xml:space="preserve"> IF($C18 = "", "",'App1'!BN18)</f>
        <v>Yes</v>
      </c>
      <c r="BC18" s="1587" t="str">
        <f xml:space="preserve"> IF($C18 = "", "",'App1'!BO18)</f>
        <v>Yes</v>
      </c>
      <c r="BD18" s="1497" t="str">
        <f xml:space="preserve"> IF($C18 = "", "",'App1'!BP18)</f>
        <v>Yes</v>
      </c>
      <c r="BE18" s="538"/>
      <c r="BF18" s="539"/>
      <c r="BG18" s="539"/>
      <c r="BH18" s="539"/>
      <c r="BI18" s="540"/>
      <c r="BJ18" s="538">
        <v>8542</v>
      </c>
      <c r="BK18" s="539">
        <v>8282</v>
      </c>
      <c r="BL18" s="539">
        <v>8022</v>
      </c>
      <c r="BM18" s="539">
        <v>7762</v>
      </c>
      <c r="BN18" s="540">
        <v>7502</v>
      </c>
      <c r="BO18" s="538"/>
      <c r="BP18" s="539"/>
      <c r="BQ18" s="539"/>
      <c r="BR18" s="539"/>
      <c r="BS18" s="540"/>
      <c r="BT18" s="538"/>
      <c r="BU18" s="539"/>
      <c r="BV18" s="539"/>
      <c r="BW18" s="539"/>
      <c r="BX18" s="540"/>
      <c r="BY18" s="538">
        <v>6040</v>
      </c>
      <c r="BZ18" s="539">
        <v>5780</v>
      </c>
      <c r="CA18" s="539">
        <v>5520</v>
      </c>
      <c r="CB18" s="539">
        <v>5260</v>
      </c>
      <c r="CC18" s="540">
        <v>5000</v>
      </c>
      <c r="CD18" s="538"/>
      <c r="CE18" s="539"/>
      <c r="CF18" s="539"/>
      <c r="CG18" s="539"/>
      <c r="CH18" s="540"/>
      <c r="CI18" s="1277">
        <v>-1.5610000000000001E-3</v>
      </c>
      <c r="CJ18" s="1278"/>
      <c r="CK18" s="1278"/>
      <c r="CL18" s="1279"/>
      <c r="CM18" s="1278">
        <v>1.039E-3</v>
      </c>
      <c r="CN18" s="1278"/>
      <c r="CO18" s="1278"/>
      <c r="CP18" s="1279"/>
      <c r="CQ18" s="1606">
        <f xml:space="preserve"> IF($C18 = "", "",'App1'!DC18)</f>
        <v>0</v>
      </c>
      <c r="CR18" s="1656">
        <f xml:space="preserve"> IF($C18 = "", "",'App1'!DD18)</f>
        <v>1</v>
      </c>
      <c r="CS18" s="1606">
        <f xml:space="preserve"> IF($C18 = "", "",'App1'!DE18)</f>
        <v>0</v>
      </c>
      <c r="CT18" s="1600">
        <f xml:space="preserve"> IF($C18 = "", "",'App1'!DF18)</f>
        <v>0</v>
      </c>
      <c r="CU18" s="1600">
        <f xml:space="preserve"> IF($C18 = "", "",'App1'!DG18)</f>
        <v>0</v>
      </c>
      <c r="CV18" s="1600">
        <f xml:space="preserve"> IF($C18 = "", "",'App1'!DH18)</f>
        <v>0</v>
      </c>
      <c r="CW18" s="1600">
        <f xml:space="preserve"> IF($C18 = "", "",'App1'!DI18)</f>
        <v>0</v>
      </c>
      <c r="CX18" s="1600">
        <f xml:space="preserve"> IF($C18 = "", "",'App1'!DJ18)</f>
        <v>0</v>
      </c>
      <c r="CY18" s="1601" t="str">
        <f xml:space="preserve"> IF($C18 = "", "",'App1'!DK18)</f>
        <v/>
      </c>
      <c r="CZ18" s="1600">
        <f xml:space="preserve"> IF($C18 = "", "",'App1'!DL18)</f>
        <v>-13.334062000000001</v>
      </c>
      <c r="DA18" s="1600">
        <f xml:space="preserve"> IF($C18 = "", "",'App1'!DM18)</f>
        <v>-12.928202000000001</v>
      </c>
      <c r="DB18" s="1600">
        <f xml:space="preserve"> IF($C18 = "", "",'App1'!DN18)</f>
        <v>-12.522342</v>
      </c>
      <c r="DC18" s="1600">
        <f xml:space="preserve"> IF($C18 = "", "",'App1'!DO18)</f>
        <v>-12.116482000000001</v>
      </c>
      <c r="DD18" s="1600">
        <f xml:space="preserve"> IF($C18 = "", "",'App1'!DP18)</f>
        <v>-11.710622000000001</v>
      </c>
      <c r="DE18" s="1601">
        <f xml:space="preserve"> IF($C18 = "", "",'App1'!DQ18)</f>
        <v>-62.611710000000002</v>
      </c>
      <c r="DF18" s="1600">
        <f xml:space="preserve"> IF($C18 = "", "",'App1'!DR18)</f>
        <v>6.2755599999999996</v>
      </c>
      <c r="DG18" s="1600">
        <f xml:space="preserve"> IF($C18 = "", "",'App1'!DS18)</f>
        <v>6.00542</v>
      </c>
      <c r="DH18" s="1600">
        <f xml:space="preserve"> IF($C18 = "", "",'App1'!DT18)</f>
        <v>5.7352800000000004</v>
      </c>
      <c r="DI18" s="1600">
        <f xml:space="preserve"> IF($C18 = "", "",'App1'!DU18)</f>
        <v>5.4651399999999999</v>
      </c>
      <c r="DJ18" s="1600">
        <f xml:space="preserve"> IF($C18 = "", "",'App1'!DV18)</f>
        <v>5.1950000000000003</v>
      </c>
      <c r="DK18" s="1601">
        <f xml:space="preserve"> IF($C18 = "", "",'App1'!DW18)</f>
        <v>28.676400000000001</v>
      </c>
      <c r="DL18" s="1600">
        <f xml:space="preserve"> IF($C18 = "", "",'App1'!DX18)</f>
        <v>0</v>
      </c>
      <c r="DM18" s="1600">
        <f xml:space="preserve"> IF($C18 = "", "",'App1'!DY18)</f>
        <v>0</v>
      </c>
      <c r="DN18" s="1600">
        <f xml:space="preserve"> IF($C18 = "", "",'App1'!DZ18)</f>
        <v>0</v>
      </c>
      <c r="DO18" s="1600">
        <f xml:space="preserve"> IF($C18 = "", "",'App1'!EA18)</f>
        <v>0</v>
      </c>
      <c r="DP18" s="1600">
        <f xml:space="preserve"> IF($C18 = "", "",'App1'!EB18)</f>
        <v>0</v>
      </c>
      <c r="DQ18" s="1601" t="str">
        <f xml:space="preserve"> IF($C18 = "", "",'App1'!EC18)</f>
        <v/>
      </c>
      <c r="DR18" s="1600">
        <f xml:space="preserve"> IF($C18 = "", "",'App1'!ED18)</f>
        <v>-1.5636000000000001</v>
      </c>
      <c r="DS18" s="1600">
        <f xml:space="preserve"> IF($C18 = "", "",'App1'!EE18)</f>
        <v>-1.5636000000000001</v>
      </c>
      <c r="DT18" s="1600">
        <f xml:space="preserve"> IF($C18 = "", "",'App1'!EF18)</f>
        <v>-1.5636000000000001</v>
      </c>
      <c r="DU18" s="1600">
        <f xml:space="preserve"> IF($C18 = "", "",'App1'!EG18)</f>
        <v>-1.5636000000000001</v>
      </c>
      <c r="DV18" s="1600">
        <f xml:space="preserve"> IF($C18 = "", "",'App1'!EH18)</f>
        <v>-1.5636000000000001</v>
      </c>
      <c r="DW18" s="1601">
        <f xml:space="preserve"> IF($C18 = "", "",'App1'!EI18)</f>
        <v>-7.8181000000000003</v>
      </c>
      <c r="DX18" s="538">
        <v>8542</v>
      </c>
      <c r="DY18" s="539">
        <v>8282</v>
      </c>
      <c r="DZ18" s="539">
        <v>8022</v>
      </c>
      <c r="EA18" s="539">
        <v>7762</v>
      </c>
      <c r="EB18" s="539">
        <v>7502</v>
      </c>
      <c r="EC18" s="1599">
        <f xml:space="preserve"> IF($C18 = "", "",'App1'!EO18)</f>
        <v>1.5585</v>
      </c>
      <c r="ED18" s="1600">
        <f xml:space="preserve"> IF($C18 = "", "",'App1'!EP18)</f>
        <v>1.5585</v>
      </c>
      <c r="EE18" s="1600">
        <f xml:space="preserve"> IF($C18 = "", "",'App1'!EQ18)</f>
        <v>1.5585</v>
      </c>
      <c r="EF18" s="1600">
        <f xml:space="preserve"> IF($C18 = "", "",'App1'!ER18)</f>
        <v>1.5585</v>
      </c>
      <c r="EG18" s="1600">
        <f xml:space="preserve"> IF($C18 = "", "",'App1'!ES18)</f>
        <v>1.5585</v>
      </c>
      <c r="EH18" s="1601">
        <f xml:space="preserve"> IF($C18 = "", "",'App1'!ET18)</f>
        <v>7.7925000000000004</v>
      </c>
      <c r="EI18" s="538">
        <v>6040</v>
      </c>
      <c r="EJ18" s="539">
        <v>5780</v>
      </c>
      <c r="EK18" s="539">
        <v>5520</v>
      </c>
      <c r="EL18" s="539">
        <v>5260</v>
      </c>
      <c r="EM18" s="1594">
        <v>5000</v>
      </c>
    </row>
    <row r="19" spans="1:143" s="524" customFormat="1" ht="15.75" customHeight="1">
      <c r="A19" s="503"/>
      <c r="B19" s="1421">
        <v>13</v>
      </c>
      <c r="C19" s="1635" t="str">
        <f>'App1'!C19</f>
        <v>PR19SWB_PC B5</v>
      </c>
      <c r="D19" s="1412" t="str">
        <f xml:space="preserve"> IF($C19 = "", "",'App1'!D19)</f>
        <v>Reliable Wastewater Service</v>
      </c>
      <c r="E19" s="1412" t="str">
        <f xml:space="preserve"> IF($C19 = "", "",'App1'!E19)</f>
        <v>PR14 continuation</v>
      </c>
      <c r="F19" s="1412" t="str">
        <f xml:space="preserve"> IF($C19 = "", "",'App1'!F19)</f>
        <v>PC B5</v>
      </c>
      <c r="G19" s="1498" t="str">
        <f xml:space="preserve"> IF($C19 = "", "",'App1'!G19)</f>
        <v>Odour contacts from wastewater treatment works</v>
      </c>
      <c r="H19" s="1499" t="str">
        <f xml:space="preserve"> IF($C19 = "", "",'App1'!H19)</f>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
      <c r="I19" s="1516">
        <f xml:space="preserve"> IF($C19 = "", "",'App1'!I19)</f>
        <v>0</v>
      </c>
      <c r="J19" s="1516">
        <f xml:space="preserve"> IF($C19 = "", "",'App1'!J19)</f>
        <v>0</v>
      </c>
      <c r="K19" s="1516">
        <f xml:space="preserve"> IF($C19 = "", "",'App1'!K19)</f>
        <v>1</v>
      </c>
      <c r="L19" s="1516">
        <f xml:space="preserve"> IF($C19 = "", "",'App1'!L19)</f>
        <v>0</v>
      </c>
      <c r="M19" s="1516">
        <f xml:space="preserve"> IF($C19 = "", "",'App1'!M19)</f>
        <v>0</v>
      </c>
      <c r="N19" s="1516">
        <f xml:space="preserve"> IF($C19 = "", "",'App1'!N19)</f>
        <v>0</v>
      </c>
      <c r="O19" s="1516">
        <f xml:space="preserve"> IF($C19 = "", "",'App1'!O19)</f>
        <v>0</v>
      </c>
      <c r="P19" s="1516">
        <f xml:space="preserve"> IF($C19 = "", "",'App1'!P19)</f>
        <v>0</v>
      </c>
      <c r="Q19" s="1517">
        <f xml:space="preserve"> IF($C19 = "", "",'App1'!Q19)</f>
        <v>1</v>
      </c>
      <c r="R19" s="1412" t="str">
        <f xml:space="preserve"> IF($C19 = "", "",'App1'!R19)</f>
        <v>Out &amp; under</v>
      </c>
      <c r="S19" s="1412" t="str">
        <f xml:space="preserve"> IF($C19 = "", "",'App1'!S19)</f>
        <v>Revenue</v>
      </c>
      <c r="T19" s="1498" t="str">
        <f xml:space="preserve"> IF($C19 = "", "",'App1'!T19)</f>
        <v>In-period</v>
      </c>
      <c r="U19" s="1412" t="str">
        <f xml:space="preserve"> IF($C19 = "", "",'App1'!U19)</f>
        <v>WwTW odour</v>
      </c>
      <c r="V19" s="1412" t="str">
        <f xml:space="preserve"> IF($C19 = "", "",'App1'!V19)</f>
        <v>Nr</v>
      </c>
      <c r="W19" s="1412" t="str">
        <f xml:space="preserve"> IF($C19 = "", "",'App1'!W19)</f>
        <v>Number</v>
      </c>
      <c r="X19" s="1412">
        <f xml:space="preserve"> IF($C19 = "", "",'App1'!X19)</f>
        <v>0</v>
      </c>
      <c r="Y19" s="1626" t="str">
        <f xml:space="preserve"> IF($C19 = "", "",'App1'!Y19)</f>
        <v>Down</v>
      </c>
      <c r="Z19" s="1508">
        <f xml:space="preserve"> IF($C19 = "", "",'App1'!Z19)</f>
        <v>0</v>
      </c>
      <c r="AA19" s="526"/>
      <c r="AB19" s="526"/>
      <c r="AC19" s="526"/>
      <c r="AD19" s="1628"/>
      <c r="AE19" s="539"/>
      <c r="AF19" s="539"/>
      <c r="AG19" s="539"/>
      <c r="AH19" s="539"/>
      <c r="AI19" s="539"/>
      <c r="AJ19" s="538"/>
      <c r="AK19" s="539"/>
      <c r="AL19" s="539"/>
      <c r="AM19" s="539"/>
      <c r="AN19" s="712"/>
      <c r="AO19" s="715"/>
      <c r="AP19" s="539"/>
      <c r="AQ19" s="539"/>
      <c r="AR19" s="539"/>
      <c r="AS19" s="716"/>
      <c r="AT19" s="721"/>
      <c r="AU19" s="539"/>
      <c r="AV19" s="539"/>
      <c r="AW19" s="539"/>
      <c r="AX19" s="722"/>
      <c r="AY19" s="540"/>
      <c r="AZ19" s="1586" t="str">
        <f xml:space="preserve"> IF($C19 = "", "",'App1'!BL19)</f>
        <v>Yes</v>
      </c>
      <c r="BA19" s="1587" t="str">
        <f xml:space="preserve"> IF($C19 = "", "",'App1'!BM19)</f>
        <v>Yes</v>
      </c>
      <c r="BB19" s="1587" t="str">
        <f xml:space="preserve"> IF($C19 = "", "",'App1'!BN19)</f>
        <v>Yes</v>
      </c>
      <c r="BC19" s="1587" t="str">
        <f xml:space="preserve"> IF($C19 = "", "",'App1'!BO19)</f>
        <v>Yes</v>
      </c>
      <c r="BD19" s="1497" t="str">
        <f xml:space="preserve"> IF($C19 = "", "",'App1'!BP19)</f>
        <v>Yes</v>
      </c>
      <c r="BE19" s="538"/>
      <c r="BF19" s="539"/>
      <c r="BG19" s="539"/>
      <c r="BH19" s="539"/>
      <c r="BI19" s="540"/>
      <c r="BJ19" s="538"/>
      <c r="BK19" s="539"/>
      <c r="BL19" s="539"/>
      <c r="BM19" s="539"/>
      <c r="BN19" s="540"/>
      <c r="BO19" s="538"/>
      <c r="BP19" s="539"/>
      <c r="BQ19" s="539"/>
      <c r="BR19" s="539"/>
      <c r="BS19" s="540"/>
      <c r="BT19" s="538"/>
      <c r="BU19" s="539"/>
      <c r="BV19" s="539"/>
      <c r="BW19" s="539"/>
      <c r="BX19" s="540"/>
      <c r="BY19" s="538"/>
      <c r="BZ19" s="539"/>
      <c r="CA19" s="539"/>
      <c r="CB19" s="539"/>
      <c r="CC19" s="540"/>
      <c r="CD19" s="538"/>
      <c r="CE19" s="539"/>
      <c r="CF19" s="539"/>
      <c r="CG19" s="539"/>
      <c r="CH19" s="540"/>
      <c r="CI19" s="1277"/>
      <c r="CJ19" s="1278"/>
      <c r="CK19" s="1278"/>
      <c r="CL19" s="1279"/>
      <c r="CM19" s="1278"/>
      <c r="CN19" s="1278"/>
      <c r="CO19" s="1278"/>
      <c r="CP19" s="1279"/>
      <c r="CQ19" s="1606">
        <f xml:space="preserve"> IF($C19 = "", "",'App1'!DC19)</f>
        <v>0</v>
      </c>
      <c r="CR19" s="1656">
        <f xml:space="preserve"> IF($C19 = "", "",'App1'!DD19)</f>
        <v>1</v>
      </c>
      <c r="CS19" s="1606">
        <f xml:space="preserve"> IF($C19 = "", "",'App1'!DE19)</f>
        <v>0</v>
      </c>
      <c r="CT19" s="1600">
        <f xml:space="preserve"> IF($C19 = "", "",'App1'!DF19)</f>
        <v>0</v>
      </c>
      <c r="CU19" s="1600">
        <f xml:space="preserve"> IF($C19 = "", "",'App1'!DG19)</f>
        <v>0</v>
      </c>
      <c r="CV19" s="1600">
        <f xml:space="preserve"> IF($C19 = "", "",'App1'!DH19)</f>
        <v>0</v>
      </c>
      <c r="CW19" s="1600">
        <f xml:space="preserve"> IF($C19 = "", "",'App1'!DI19)</f>
        <v>0</v>
      </c>
      <c r="CX19" s="1600">
        <f xml:space="preserve"> IF($C19 = "", "",'App1'!DJ19)</f>
        <v>0</v>
      </c>
      <c r="CY19" s="1601" t="str">
        <f xml:space="preserve"> IF($C19 = "", "",'App1'!DK19)</f>
        <v/>
      </c>
      <c r="CZ19" s="1600">
        <f xml:space="preserve"> IF($C19 = "", "",'App1'!DL19)</f>
        <v>0</v>
      </c>
      <c r="DA19" s="1600">
        <f xml:space="preserve"> IF($C19 = "", "",'App1'!DM19)</f>
        <v>0</v>
      </c>
      <c r="DB19" s="1600">
        <f xml:space="preserve"> IF($C19 = "", "",'App1'!DN19)</f>
        <v>0</v>
      </c>
      <c r="DC19" s="1600">
        <f xml:space="preserve"> IF($C19 = "", "",'App1'!DO19)</f>
        <v>0</v>
      </c>
      <c r="DD19" s="1600">
        <f xml:space="preserve"> IF($C19 = "", "",'App1'!DP19)</f>
        <v>0</v>
      </c>
      <c r="DE19" s="1601" t="str">
        <f xml:space="preserve"> IF($C19 = "", "",'App1'!DQ19)</f>
        <v/>
      </c>
      <c r="DF19" s="1600">
        <f xml:space="preserve"> IF($C19 = "", "",'App1'!DR19)</f>
        <v>0</v>
      </c>
      <c r="DG19" s="1600">
        <f xml:space="preserve"> IF($C19 = "", "",'App1'!DS19)</f>
        <v>0</v>
      </c>
      <c r="DH19" s="1600">
        <f xml:space="preserve"> IF($C19 = "", "",'App1'!DT19)</f>
        <v>0</v>
      </c>
      <c r="DI19" s="1600">
        <f xml:space="preserve"> IF($C19 = "", "",'App1'!DU19)</f>
        <v>0</v>
      </c>
      <c r="DJ19" s="1600">
        <f xml:space="preserve"> IF($C19 = "", "",'App1'!DV19)</f>
        <v>0</v>
      </c>
      <c r="DK19" s="1601" t="str">
        <f xml:space="preserve"> IF($C19 = "", "",'App1'!DW19)</f>
        <v/>
      </c>
      <c r="DL19" s="1600">
        <f xml:space="preserve"> IF($C19 = "", "",'App1'!DX19)</f>
        <v>0</v>
      </c>
      <c r="DM19" s="1600">
        <f xml:space="preserve"> IF($C19 = "", "",'App1'!DY19)</f>
        <v>0</v>
      </c>
      <c r="DN19" s="1600">
        <f xml:space="preserve"> IF($C19 = "", "",'App1'!DZ19)</f>
        <v>0</v>
      </c>
      <c r="DO19" s="1600">
        <f xml:space="preserve"> IF($C19 = "", "",'App1'!EA19)</f>
        <v>0</v>
      </c>
      <c r="DP19" s="1600">
        <f xml:space="preserve"> IF($C19 = "", "",'App1'!EB19)</f>
        <v>0</v>
      </c>
      <c r="DQ19" s="1601" t="str">
        <f xml:space="preserve"> IF($C19 = "", "",'App1'!EC19)</f>
        <v/>
      </c>
      <c r="DR19" s="1600">
        <f xml:space="preserve"> IF($C19 = "", "",'App1'!ED19)</f>
        <v>-0.46439999999999998</v>
      </c>
      <c r="DS19" s="1600">
        <f xml:space="preserve"> IF($C19 = "", "",'App1'!EE19)</f>
        <v>-0.46439999999999998</v>
      </c>
      <c r="DT19" s="1600">
        <f xml:space="preserve"> IF($C19 = "", "",'App1'!EF19)</f>
        <v>-0.46439999999999998</v>
      </c>
      <c r="DU19" s="1600">
        <f xml:space="preserve"> IF($C19 = "", "",'App1'!EG19)</f>
        <v>-0.46439999999999998</v>
      </c>
      <c r="DV19" s="1600">
        <f xml:space="preserve"> IF($C19 = "", "",'App1'!EH19)</f>
        <v>-0.46439999999999998</v>
      </c>
      <c r="DW19" s="1601">
        <f xml:space="preserve"> IF($C19 = "", "",'App1'!EI19)</f>
        <v>-2.3222</v>
      </c>
      <c r="DX19" s="538"/>
      <c r="DY19" s="539"/>
      <c r="DZ19" s="539"/>
      <c r="EA19" s="539"/>
      <c r="EB19" s="539"/>
      <c r="EC19" s="1599">
        <f xml:space="preserve"> IF($C19 = "", "",'App1'!EO19)</f>
        <v>0.2964</v>
      </c>
      <c r="ED19" s="1600">
        <f xml:space="preserve"> IF($C19 = "", "",'App1'!EP19)</f>
        <v>0.2964</v>
      </c>
      <c r="EE19" s="1600">
        <f xml:space="preserve"> IF($C19 = "", "",'App1'!EQ19)</f>
        <v>0.2964</v>
      </c>
      <c r="EF19" s="1600">
        <f xml:space="preserve"> IF($C19 = "", "",'App1'!ER19)</f>
        <v>0.2964</v>
      </c>
      <c r="EG19" s="1600">
        <f xml:space="preserve"> IF($C19 = "", "",'App1'!ES19)</f>
        <v>0.2964</v>
      </c>
      <c r="EH19" s="1601">
        <f xml:space="preserve"> IF($C19 = "", "",'App1'!ET19)</f>
        <v>1.4822</v>
      </c>
      <c r="EI19" s="538"/>
      <c r="EJ19" s="539"/>
      <c r="EK19" s="539"/>
      <c r="EL19" s="539"/>
      <c r="EM19" s="1594"/>
    </row>
    <row r="20" spans="1:143" s="524" customFormat="1" ht="15.75" customHeight="1">
      <c r="A20" s="503"/>
      <c r="B20" s="1421">
        <v>14</v>
      </c>
      <c r="C20" s="1635" t="str">
        <f>'App1'!C20</f>
        <v>PR19SWB_PC B6</v>
      </c>
      <c r="D20" s="1412" t="str">
        <f xml:space="preserve"> IF($C20 = "", "",'App1'!D20)</f>
        <v>Reliable Wastewater Service</v>
      </c>
      <c r="E20" s="1412" t="str">
        <f xml:space="preserve"> IF($C20 = "", "",'App1'!E20)</f>
        <v>PR14 continuation</v>
      </c>
      <c r="F20" s="1412" t="str">
        <f xml:space="preserve"> IF($C20 = "", "",'App1'!F20)</f>
        <v>PC B6</v>
      </c>
      <c r="G20" s="1498" t="str">
        <f xml:space="preserve"> IF($C20 = "", "",'App1'!G20)</f>
        <v>Numeric compliance</v>
      </c>
      <c r="H20" s="1499" t="str">
        <f xml:space="preserve"> IF($C20 = "", "",'App1'!H20)</f>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
      <c r="I20" s="1516">
        <f xml:space="preserve"> IF($C20 = "", "",'App1'!I20)</f>
        <v>0</v>
      </c>
      <c r="J20" s="1516">
        <f xml:space="preserve"> IF($C20 = "", "",'App1'!J20)</f>
        <v>0</v>
      </c>
      <c r="K20" s="1516">
        <f xml:space="preserve"> IF($C20 = "", "",'App1'!K20)</f>
        <v>1</v>
      </c>
      <c r="L20" s="1516">
        <f xml:space="preserve"> IF($C20 = "", "",'App1'!L20)</f>
        <v>0</v>
      </c>
      <c r="M20" s="1516">
        <f xml:space="preserve"> IF($C20 = "", "",'App1'!M20)</f>
        <v>0</v>
      </c>
      <c r="N20" s="1516">
        <f xml:space="preserve"> IF($C20 = "", "",'App1'!N20)</f>
        <v>0</v>
      </c>
      <c r="O20" s="1516">
        <f xml:space="preserve"> IF($C20 = "", "",'App1'!O20)</f>
        <v>0</v>
      </c>
      <c r="P20" s="1516">
        <f xml:space="preserve"> IF($C20 = "", "",'App1'!P20)</f>
        <v>0</v>
      </c>
      <c r="Q20" s="1517">
        <f xml:space="preserve"> IF($C20 = "", "",'App1'!Q20)</f>
        <v>1</v>
      </c>
      <c r="R20" s="1412" t="str">
        <f xml:space="preserve"> IF($C20 = "", "",'App1'!R20)</f>
        <v>Under</v>
      </c>
      <c r="S20" s="1412" t="str">
        <f xml:space="preserve"> IF($C20 = "", "",'App1'!S20)</f>
        <v>Revenue</v>
      </c>
      <c r="T20" s="1498" t="str">
        <f xml:space="preserve"> IF($C20 = "", "",'App1'!T20)</f>
        <v>In-period</v>
      </c>
      <c r="U20" s="1412" t="str">
        <f xml:space="preserve"> IF($C20 = "", "",'App1'!U20)</f>
        <v>WwTW numeric consents</v>
      </c>
      <c r="V20" s="1412" t="str">
        <f xml:space="preserve"> IF($C20 = "", "",'App1'!V20)</f>
        <v>%</v>
      </c>
      <c r="W20" s="1412" t="str">
        <f xml:space="preserve"> IF($C20 = "", "",'App1'!W20)</f>
        <v>Percentage</v>
      </c>
      <c r="X20" s="1412">
        <f xml:space="preserve"> IF($C20 = "", "",'App1'!X20)</f>
        <v>1</v>
      </c>
      <c r="Y20" s="1626" t="str">
        <f xml:space="preserve"> IF($C20 = "", "",'App1'!Y20)</f>
        <v>Up</v>
      </c>
      <c r="Z20" s="1508" t="str">
        <f xml:space="preserve"> IF($C20 = "", "",'App1'!Z20)</f>
        <v>Treatment works compliance</v>
      </c>
      <c r="AA20" s="526" t="s">
        <v>28</v>
      </c>
      <c r="AB20" s="526" t="s">
        <v>2554</v>
      </c>
      <c r="AC20" s="1705">
        <v>1</v>
      </c>
      <c r="AD20" s="1628" t="s">
        <v>25</v>
      </c>
      <c r="AE20" s="539">
        <v>100</v>
      </c>
      <c r="AF20" s="539">
        <v>100</v>
      </c>
      <c r="AG20" s="539">
        <v>100</v>
      </c>
      <c r="AH20" s="539">
        <v>100</v>
      </c>
      <c r="AI20" s="539">
        <v>100</v>
      </c>
      <c r="AJ20" s="1702">
        <v>100</v>
      </c>
      <c r="AK20" s="1703">
        <v>100</v>
      </c>
      <c r="AL20" s="1703">
        <v>100</v>
      </c>
      <c r="AM20" s="1703">
        <v>100</v>
      </c>
      <c r="AN20" s="1703">
        <v>100</v>
      </c>
      <c r="AO20" s="1703">
        <v>100</v>
      </c>
      <c r="AP20" s="1703">
        <v>100</v>
      </c>
      <c r="AQ20" s="1703">
        <v>100</v>
      </c>
      <c r="AR20" s="1703">
        <v>100</v>
      </c>
      <c r="AS20" s="1703">
        <v>100</v>
      </c>
      <c r="AT20" s="1703">
        <v>100</v>
      </c>
      <c r="AU20" s="1703">
        <v>100</v>
      </c>
      <c r="AV20" s="1703">
        <v>100</v>
      </c>
      <c r="AW20" s="1703">
        <v>100</v>
      </c>
      <c r="AX20" s="1703">
        <v>100</v>
      </c>
      <c r="AY20" s="1740">
        <v>100</v>
      </c>
      <c r="AZ20" s="1586" t="str">
        <f xml:space="preserve"> IF($C20 = "", "",'App1'!BL20)</f>
        <v>Yes</v>
      </c>
      <c r="BA20" s="1587" t="str">
        <f xml:space="preserve"> IF($C20 = "", "",'App1'!BM20)</f>
        <v>Yes</v>
      </c>
      <c r="BB20" s="1587" t="str">
        <f xml:space="preserve"> IF($C20 = "", "",'App1'!BN20)</f>
        <v>Yes</v>
      </c>
      <c r="BC20" s="1587" t="str">
        <f xml:space="preserve"> IF($C20 = "", "",'App1'!BO20)</f>
        <v>Yes</v>
      </c>
      <c r="BD20" s="1497" t="str">
        <f xml:space="preserve"> IF($C20 = "", "",'App1'!BP20)</f>
        <v>Yes</v>
      </c>
      <c r="BE20" s="538"/>
      <c r="BF20" s="539"/>
      <c r="BG20" s="539"/>
      <c r="BH20" s="539"/>
      <c r="BI20" s="540"/>
      <c r="BJ20" s="538"/>
      <c r="BK20" s="539"/>
      <c r="BL20" s="539"/>
      <c r="BM20" s="539"/>
      <c r="BN20" s="540"/>
      <c r="BO20" s="1699">
        <v>99</v>
      </c>
      <c r="BP20" s="1700">
        <v>99</v>
      </c>
      <c r="BQ20" s="1700">
        <v>99</v>
      </c>
      <c r="BR20" s="1700">
        <v>99</v>
      </c>
      <c r="BS20" s="1701">
        <v>99</v>
      </c>
      <c r="BT20" s="538"/>
      <c r="BU20" s="539"/>
      <c r="BV20" s="539"/>
      <c r="BW20" s="539"/>
      <c r="BX20" s="539"/>
      <c r="BY20" s="538"/>
      <c r="BZ20" s="539"/>
      <c r="CA20" s="539"/>
      <c r="CB20" s="539"/>
      <c r="CC20" s="540"/>
      <c r="CD20" s="538"/>
      <c r="CE20" s="539"/>
      <c r="CF20" s="539"/>
      <c r="CG20" s="539"/>
      <c r="CH20" s="540"/>
      <c r="CI20" s="1277">
        <v>-0.36499999999999999</v>
      </c>
      <c r="CJ20" s="1278"/>
      <c r="CK20" s="1278"/>
      <c r="CL20" s="1279"/>
      <c r="CM20" s="1278"/>
      <c r="CN20" s="1278"/>
      <c r="CO20" s="1278"/>
      <c r="CP20" s="1279"/>
      <c r="CQ20" s="1606">
        <f xml:space="preserve"> IF($C20 = "", "",'App1'!DC20)</f>
        <v>0</v>
      </c>
      <c r="CR20" s="1656">
        <f xml:space="preserve"> IF($C20 = "", "",'App1'!DD20)</f>
        <v>1</v>
      </c>
      <c r="CS20" s="1606">
        <f xml:space="preserve"> IF($C20 = "", "",'App1'!DE20)</f>
        <v>0</v>
      </c>
      <c r="CT20" s="1600">
        <f xml:space="preserve"> IF($C20 = "", "",'App1'!DF20)</f>
        <v>0</v>
      </c>
      <c r="CU20" s="1600">
        <f xml:space="preserve"> IF($C20 = "", "",'App1'!DG20)</f>
        <v>0</v>
      </c>
      <c r="CV20" s="1600">
        <f xml:space="preserve"> IF($C20 = "", "",'App1'!DH20)</f>
        <v>0</v>
      </c>
      <c r="CW20" s="1600">
        <f xml:space="preserve"> IF($C20 = "", "",'App1'!DI20)</f>
        <v>0</v>
      </c>
      <c r="CX20" s="1600">
        <f xml:space="preserve"> IF($C20 = "", "",'App1'!DJ20)</f>
        <v>0</v>
      </c>
      <c r="CY20" s="1601" t="str">
        <f xml:space="preserve"> IF($C20 = "", "",'App1'!DK20)</f>
        <v/>
      </c>
      <c r="CZ20" s="1600">
        <f xml:space="preserve"> IF($C20 = "", "",'App1'!DL20)</f>
        <v>-36.134999999999998</v>
      </c>
      <c r="DA20" s="1600">
        <f xml:space="preserve"> IF($C20 = "", "",'App1'!DM20)</f>
        <v>-36.134999999999998</v>
      </c>
      <c r="DB20" s="1600">
        <f xml:space="preserve"> IF($C20 = "", "",'App1'!DN20)</f>
        <v>-36.134999999999998</v>
      </c>
      <c r="DC20" s="1600">
        <f xml:space="preserve"> IF($C20 = "", "",'App1'!DO20)</f>
        <v>-36.134999999999998</v>
      </c>
      <c r="DD20" s="1600">
        <f xml:space="preserve"> IF($C20 = "", "",'App1'!DP20)</f>
        <v>-36.134999999999998</v>
      </c>
      <c r="DE20" s="1601">
        <f xml:space="preserve"> IF($C20 = "", "",'App1'!DQ20)</f>
        <v>-180.67499999999998</v>
      </c>
      <c r="DF20" s="1600">
        <f xml:space="preserve"> IF($C20 = "", "",'App1'!DR20)</f>
        <v>0</v>
      </c>
      <c r="DG20" s="1600">
        <f xml:space="preserve"> IF($C20 = "", "",'App1'!DS20)</f>
        <v>0</v>
      </c>
      <c r="DH20" s="1600">
        <f xml:space="preserve"> IF($C20 = "", "",'App1'!DT20)</f>
        <v>0</v>
      </c>
      <c r="DI20" s="1600">
        <f xml:space="preserve"> IF($C20 = "", "",'App1'!DU20)</f>
        <v>0</v>
      </c>
      <c r="DJ20" s="1600">
        <f xml:space="preserve"> IF($C20 = "", "",'App1'!DV20)</f>
        <v>0</v>
      </c>
      <c r="DK20" s="1601" t="str">
        <f xml:space="preserve"> IF($C20 = "", "",'App1'!DW20)</f>
        <v/>
      </c>
      <c r="DL20" s="1600">
        <f xml:space="preserve"> IF($C20 = "", "",'App1'!DX20)</f>
        <v>0</v>
      </c>
      <c r="DM20" s="1600">
        <f xml:space="preserve"> IF($C20 = "", "",'App1'!DY20)</f>
        <v>0</v>
      </c>
      <c r="DN20" s="1600">
        <f xml:space="preserve"> IF($C20 = "", "",'App1'!DZ20)</f>
        <v>0</v>
      </c>
      <c r="DO20" s="1600">
        <f xml:space="preserve"> IF($C20 = "", "",'App1'!EA20)</f>
        <v>0</v>
      </c>
      <c r="DP20" s="1600">
        <f xml:space="preserve"> IF($C20 = "", "",'App1'!EB20)</f>
        <v>0</v>
      </c>
      <c r="DQ20" s="1601" t="str">
        <f xml:space="preserve"> IF($C20 = "", "",'App1'!EC20)</f>
        <v/>
      </c>
      <c r="DR20" s="1600">
        <f xml:space="preserve"> IF($C20 = "", "",'App1'!ED20)</f>
        <v>-1.095</v>
      </c>
      <c r="DS20" s="1600">
        <f xml:space="preserve"> IF($C20 = "", "",'App1'!EE20)</f>
        <v>-1.095</v>
      </c>
      <c r="DT20" s="1600">
        <f xml:space="preserve"> IF($C20 = "", "",'App1'!EF20)</f>
        <v>-1.095</v>
      </c>
      <c r="DU20" s="1600">
        <f xml:space="preserve"> IF($C20 = "", "",'App1'!EG20)</f>
        <v>-1.095</v>
      </c>
      <c r="DV20" s="1600">
        <f xml:space="preserve"> IF($C20 = "", "",'App1'!EH20)</f>
        <v>-1.095</v>
      </c>
      <c r="DW20" s="1601">
        <f xml:space="preserve"> IF($C20 = "", "",'App1'!EI20)</f>
        <v>-5.4749999999999996</v>
      </c>
      <c r="DX20" s="538">
        <v>96</v>
      </c>
      <c r="DY20" s="539">
        <v>96</v>
      </c>
      <c r="DZ20" s="539">
        <v>96</v>
      </c>
      <c r="EA20" s="539">
        <v>96</v>
      </c>
      <c r="EB20" s="539">
        <v>96</v>
      </c>
      <c r="EC20" s="1599">
        <f xml:space="preserve"> IF($C20 = "", "",'App1'!EO20)</f>
        <v>0</v>
      </c>
      <c r="ED20" s="1600">
        <f xml:space="preserve"> IF($C20 = "", "",'App1'!EP20)</f>
        <v>0</v>
      </c>
      <c r="EE20" s="1600">
        <f xml:space="preserve"> IF($C20 = "", "",'App1'!EQ20)</f>
        <v>0</v>
      </c>
      <c r="EF20" s="1600">
        <f xml:space="preserve"> IF($C20 = "", "",'App1'!ER20)</f>
        <v>0</v>
      </c>
      <c r="EG20" s="1600">
        <f xml:space="preserve"> IF($C20 = "", "",'App1'!ES20)</f>
        <v>0</v>
      </c>
      <c r="EH20" s="1601">
        <f xml:space="preserve"> IF($C20 = "", "",'App1'!ET20)</f>
        <v>0</v>
      </c>
      <c r="EI20" s="538"/>
      <c r="EJ20" s="539"/>
      <c r="EK20" s="539"/>
      <c r="EL20" s="539"/>
      <c r="EM20" s="1594"/>
    </row>
    <row r="21" spans="1:143" s="524" customFormat="1" ht="15.75" customHeight="1">
      <c r="A21" s="503"/>
      <c r="B21" s="1421">
        <v>15</v>
      </c>
      <c r="C21" s="1635" t="str">
        <f>'App1'!C21</f>
        <v>PR19SWB_PC B7</v>
      </c>
      <c r="D21" s="1412" t="str">
        <f xml:space="preserve"> IF($C21 = "", "",'App1'!D21)</f>
        <v>Reliable Wastewater Service</v>
      </c>
      <c r="E21" s="1412" t="str">
        <f xml:space="preserve"> IF($C21 = "", "",'App1'!E21)</f>
        <v>PR14 continuation</v>
      </c>
      <c r="F21" s="1412" t="str">
        <f xml:space="preserve"> IF($C21 = "", "",'App1'!F21)</f>
        <v>PC B7</v>
      </c>
      <c r="G21" s="1498" t="str">
        <f xml:space="preserve"> IF($C21 = "", "",'App1'!G21)</f>
        <v>Descriptive compliance</v>
      </c>
      <c r="H21" s="1499" t="str">
        <f xml:space="preserve"> IF($C21 = "", "",'App1'!H21)</f>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
      <c r="I21" s="1516">
        <f xml:space="preserve"> IF($C21 = "", "",'App1'!I21)</f>
        <v>0</v>
      </c>
      <c r="J21" s="1516">
        <f xml:space="preserve"> IF($C21 = "", "",'App1'!J21)</f>
        <v>0</v>
      </c>
      <c r="K21" s="1516">
        <f xml:space="preserve"> IF($C21 = "", "",'App1'!K21)</f>
        <v>1</v>
      </c>
      <c r="L21" s="1516">
        <f xml:space="preserve"> IF($C21 = "", "",'App1'!L21)</f>
        <v>0</v>
      </c>
      <c r="M21" s="1516">
        <f xml:space="preserve"> IF($C21 = "", "",'App1'!M21)</f>
        <v>0</v>
      </c>
      <c r="N21" s="1516">
        <f xml:space="preserve"> IF($C21 = "", "",'App1'!N21)</f>
        <v>0</v>
      </c>
      <c r="O21" s="1516">
        <f xml:space="preserve"> IF($C21 = "", "",'App1'!O21)</f>
        <v>0</v>
      </c>
      <c r="P21" s="1516">
        <f xml:space="preserve"> IF($C21 = "", "",'App1'!P21)</f>
        <v>0</v>
      </c>
      <c r="Q21" s="1517">
        <f xml:space="preserve"> IF($C21 = "", "",'App1'!Q21)</f>
        <v>1</v>
      </c>
      <c r="R21" s="1412" t="str">
        <f xml:space="preserve"> IF($C21 = "", "",'App1'!R21)</f>
        <v>Under</v>
      </c>
      <c r="S21" s="1412" t="str">
        <f xml:space="preserve"> IF($C21 = "", "",'App1'!S21)</f>
        <v>Revenue</v>
      </c>
      <c r="T21" s="1498" t="str">
        <f xml:space="preserve"> IF($C21 = "", "",'App1'!T21)</f>
        <v>In-period</v>
      </c>
      <c r="U21" s="1412" t="str">
        <f xml:space="preserve"> IF($C21 = "", "",'App1'!U21)</f>
        <v>WwTW descriptive consents</v>
      </c>
      <c r="V21" s="1412" t="str">
        <f xml:space="preserve"> IF($C21 = "", "",'App1'!V21)</f>
        <v>%</v>
      </c>
      <c r="W21" s="1412" t="str">
        <f xml:space="preserve"> IF($C21 = "", "",'App1'!W21)</f>
        <v>Percentage</v>
      </c>
      <c r="X21" s="1412">
        <f xml:space="preserve"> IF($C21 = "", "",'App1'!X21)</f>
        <v>1</v>
      </c>
      <c r="Y21" s="1626" t="str">
        <f xml:space="preserve"> IF($C21 = "", "",'App1'!Y21)</f>
        <v>Up</v>
      </c>
      <c r="Z21" s="1508">
        <f xml:space="preserve"> IF($C21 = "", "",'App1'!Z21)</f>
        <v>0</v>
      </c>
      <c r="AA21" s="526"/>
      <c r="AB21" s="526"/>
      <c r="AC21" s="526"/>
      <c r="AD21" s="1628"/>
      <c r="AE21" s="539"/>
      <c r="AF21" s="539"/>
      <c r="AG21" s="539"/>
      <c r="AH21" s="539"/>
      <c r="AI21" s="539"/>
      <c r="AJ21" s="538"/>
      <c r="AK21" s="539"/>
      <c r="AL21" s="539"/>
      <c r="AM21" s="539"/>
      <c r="AN21" s="712"/>
      <c r="AO21" s="715"/>
      <c r="AP21" s="539"/>
      <c r="AQ21" s="539"/>
      <c r="AR21" s="539"/>
      <c r="AS21" s="716"/>
      <c r="AT21" s="721"/>
      <c r="AU21" s="539"/>
      <c r="AV21" s="539"/>
      <c r="AW21" s="539"/>
      <c r="AX21" s="722"/>
      <c r="AY21" s="540"/>
      <c r="AZ21" s="1586" t="str">
        <f xml:space="preserve"> IF($C21 = "", "",'App1'!BL21)</f>
        <v>Yes</v>
      </c>
      <c r="BA21" s="1587" t="str">
        <f xml:space="preserve"> IF($C21 = "", "",'App1'!BM21)</f>
        <v>Yes</v>
      </c>
      <c r="BB21" s="1587" t="str">
        <f xml:space="preserve"> IF($C21 = "", "",'App1'!BN21)</f>
        <v>Yes</v>
      </c>
      <c r="BC21" s="1587" t="str">
        <f xml:space="preserve"> IF($C21 = "", "",'App1'!BO21)</f>
        <v>Yes</v>
      </c>
      <c r="BD21" s="1497" t="str">
        <f xml:space="preserve"> IF($C21 = "", "",'App1'!BP21)</f>
        <v>Yes</v>
      </c>
      <c r="BE21" s="538"/>
      <c r="BF21" s="539"/>
      <c r="BG21" s="539"/>
      <c r="BH21" s="539"/>
      <c r="BI21" s="540"/>
      <c r="BJ21" s="538"/>
      <c r="BK21" s="539"/>
      <c r="BL21" s="539"/>
      <c r="BM21" s="539"/>
      <c r="BN21" s="540"/>
      <c r="BO21" s="538"/>
      <c r="BP21" s="539"/>
      <c r="BQ21" s="539"/>
      <c r="BR21" s="539"/>
      <c r="BS21" s="540"/>
      <c r="BT21" s="538"/>
      <c r="BU21" s="539"/>
      <c r="BV21" s="539"/>
      <c r="BW21" s="539"/>
      <c r="BX21" s="540"/>
      <c r="BY21" s="538"/>
      <c r="BZ21" s="539"/>
      <c r="CA21" s="539"/>
      <c r="CB21" s="539"/>
      <c r="CC21" s="540"/>
      <c r="CD21" s="538"/>
      <c r="CE21" s="539"/>
      <c r="CF21" s="539"/>
      <c r="CG21" s="539"/>
      <c r="CH21" s="540"/>
      <c r="CI21" s="1277"/>
      <c r="CJ21" s="1278"/>
      <c r="CK21" s="1278"/>
      <c r="CL21" s="1279"/>
      <c r="CM21" s="1278"/>
      <c r="CN21" s="1278"/>
      <c r="CO21" s="1278"/>
      <c r="CP21" s="1279"/>
      <c r="CQ21" s="1606">
        <f xml:space="preserve"> IF($C21 = "", "",'App1'!DC21)</f>
        <v>0</v>
      </c>
      <c r="CR21" s="1656">
        <f xml:space="preserve"> IF($C21 = "", "",'App1'!DD21)</f>
        <v>1</v>
      </c>
      <c r="CS21" s="1606">
        <f xml:space="preserve"> IF($C21 = "", "",'App1'!DE21)</f>
        <v>0</v>
      </c>
      <c r="CT21" s="1600">
        <f xml:space="preserve"> IF($C21 = "", "",'App1'!DF21)</f>
        <v>0</v>
      </c>
      <c r="CU21" s="1600">
        <f xml:space="preserve"> IF($C21 = "", "",'App1'!DG21)</f>
        <v>0</v>
      </c>
      <c r="CV21" s="1600">
        <f xml:space="preserve"> IF($C21 = "", "",'App1'!DH21)</f>
        <v>0</v>
      </c>
      <c r="CW21" s="1600">
        <f xml:space="preserve"> IF($C21 = "", "",'App1'!DI21)</f>
        <v>0</v>
      </c>
      <c r="CX21" s="1600">
        <f xml:space="preserve"> IF($C21 = "", "",'App1'!DJ21)</f>
        <v>0</v>
      </c>
      <c r="CY21" s="1601" t="str">
        <f xml:space="preserve"> IF($C21 = "", "",'App1'!DK21)</f>
        <v/>
      </c>
      <c r="CZ21" s="1600">
        <f xml:space="preserve"> IF($C21 = "", "",'App1'!DL21)</f>
        <v>-27.554472000000001</v>
      </c>
      <c r="DA21" s="1600">
        <f xml:space="preserve"> IF($C21 = "", "",'App1'!DM21)</f>
        <v>-27.554472000000001</v>
      </c>
      <c r="DB21" s="1600">
        <f xml:space="preserve"> IF($C21 = "", "",'App1'!DN21)</f>
        <v>-27.554472000000001</v>
      </c>
      <c r="DC21" s="1600">
        <f xml:space="preserve"> IF($C21 = "", "",'App1'!DO21)</f>
        <v>-27.554472000000001</v>
      </c>
      <c r="DD21" s="1600">
        <f xml:space="preserve"> IF($C21 = "", "",'App1'!DP21)</f>
        <v>-27.554472000000001</v>
      </c>
      <c r="DE21" s="1601">
        <f xml:space="preserve"> IF($C21 = "", "",'App1'!DQ21)</f>
        <v>-137.77235999999999</v>
      </c>
      <c r="DF21" s="1600">
        <f xml:space="preserve"> IF($C21 = "", "",'App1'!DR21)</f>
        <v>0</v>
      </c>
      <c r="DG21" s="1600">
        <f xml:space="preserve"> IF($C21 = "", "",'App1'!DS21)</f>
        <v>0</v>
      </c>
      <c r="DH21" s="1600">
        <f xml:space="preserve"> IF($C21 = "", "",'App1'!DT21)</f>
        <v>0</v>
      </c>
      <c r="DI21" s="1600">
        <f xml:space="preserve"> IF($C21 = "", "",'App1'!DU21)</f>
        <v>0</v>
      </c>
      <c r="DJ21" s="1600">
        <f xml:space="preserve"> IF($C21 = "", "",'App1'!DV21)</f>
        <v>0</v>
      </c>
      <c r="DK21" s="1601" t="str">
        <f xml:space="preserve"> IF($C21 = "", "",'App1'!DW21)</f>
        <v/>
      </c>
      <c r="DL21" s="1600">
        <f xml:space="preserve"> IF($C21 = "", "",'App1'!DX21)</f>
        <v>0</v>
      </c>
      <c r="DM21" s="1600">
        <f xml:space="preserve"> IF($C21 = "", "",'App1'!DY21)</f>
        <v>0</v>
      </c>
      <c r="DN21" s="1600">
        <f xml:space="preserve"> IF($C21 = "", "",'App1'!DZ21)</f>
        <v>0</v>
      </c>
      <c r="DO21" s="1600">
        <f xml:space="preserve"> IF($C21 = "", "",'App1'!EA21)</f>
        <v>0</v>
      </c>
      <c r="DP21" s="1600">
        <f xml:space="preserve"> IF($C21 = "", "",'App1'!EB21)</f>
        <v>0</v>
      </c>
      <c r="DQ21" s="1601" t="str">
        <f xml:space="preserve"> IF($C21 = "", "",'App1'!EC21)</f>
        <v/>
      </c>
      <c r="DR21" s="1600">
        <f xml:space="preserve"> IF($C21 = "", "",'App1'!ED21)</f>
        <v>-0.55669999999999997</v>
      </c>
      <c r="DS21" s="1600">
        <f xml:space="preserve"> IF($C21 = "", "",'App1'!EE21)</f>
        <v>-0.55669999999999997</v>
      </c>
      <c r="DT21" s="1600">
        <f xml:space="preserve"> IF($C21 = "", "",'App1'!EF21)</f>
        <v>-0.55669999999999997</v>
      </c>
      <c r="DU21" s="1600">
        <f xml:space="preserve"> IF($C21 = "", "",'App1'!EG21)</f>
        <v>-0.55669999999999997</v>
      </c>
      <c r="DV21" s="1600">
        <f xml:space="preserve"> IF($C21 = "", "",'App1'!EH21)</f>
        <v>-0.55669999999999997</v>
      </c>
      <c r="DW21" s="1601">
        <f xml:space="preserve"> IF($C21 = "", "",'App1'!EI21)</f>
        <v>-2.7833000000000001</v>
      </c>
      <c r="DX21" s="538"/>
      <c r="DY21" s="539"/>
      <c r="DZ21" s="539"/>
      <c r="EA21" s="539"/>
      <c r="EB21" s="539"/>
      <c r="EC21" s="1599">
        <f xml:space="preserve"> IF($C21 = "", "",'App1'!EO21)</f>
        <v>0</v>
      </c>
      <c r="ED21" s="1600">
        <f xml:space="preserve"> IF($C21 = "", "",'App1'!EP21)</f>
        <v>0</v>
      </c>
      <c r="EE21" s="1600">
        <f xml:space="preserve"> IF($C21 = "", "",'App1'!EQ21)</f>
        <v>0</v>
      </c>
      <c r="EF21" s="1600">
        <f xml:space="preserve"> IF($C21 = "", "",'App1'!ER21)</f>
        <v>0</v>
      </c>
      <c r="EG21" s="1600">
        <f xml:space="preserve"> IF($C21 = "", "",'App1'!ES21)</f>
        <v>0</v>
      </c>
      <c r="EH21" s="1601">
        <f xml:space="preserve"> IF($C21 = "", "",'App1'!ET21)</f>
        <v>0</v>
      </c>
      <c r="EI21" s="538"/>
      <c r="EJ21" s="539"/>
      <c r="EK21" s="539"/>
      <c r="EL21" s="539"/>
      <c r="EM21" s="1594"/>
    </row>
    <row r="22" spans="1:143" s="524" customFormat="1" ht="15.75" customHeight="1">
      <c r="A22" s="503"/>
      <c r="B22" s="1421">
        <v>16</v>
      </c>
      <c r="C22" s="1635" t="str">
        <f>'App1'!C22</f>
        <v>PR19SWB_PC B8</v>
      </c>
      <c r="D22" s="1412" t="str">
        <f xml:space="preserve"> IF($C22 = "", "",'App1'!D22)</f>
        <v>Reliable Wastewater Service</v>
      </c>
      <c r="E22" s="1412" t="str">
        <f xml:space="preserve"> IF($C22 = "", "",'App1'!E22)</f>
        <v>PR19 new</v>
      </c>
      <c r="F22" s="1412" t="str">
        <f xml:space="preserve"> IF($C22 = "", "",'App1'!F22)</f>
        <v>PC B8</v>
      </c>
      <c r="G22" s="1498" t="str">
        <f xml:space="preserve"> IF($C22 = "", "",'App1'!G22)</f>
        <v>Total wastewater treatment works (WWTW) compliance</v>
      </c>
      <c r="H22" s="1499" t="str">
        <f xml:space="preserve"> IF($C22 = "", "",'App1'!H22)</f>
        <v>Water and sewerage companies treat wastewater and return it to the environment. Legal permit standards are set for treated sewage discharges and this measure is for overall compliance with those standards.</v>
      </c>
      <c r="I22" s="1516">
        <f xml:space="preserve"> IF($C22 = "", "",'App1'!I22)</f>
        <v>0</v>
      </c>
      <c r="J22" s="1516">
        <f xml:space="preserve"> IF($C22 = "", "",'App1'!J22)</f>
        <v>0</v>
      </c>
      <c r="K22" s="1516">
        <f xml:space="preserve"> IF($C22 = "", "",'App1'!K22)</f>
        <v>1</v>
      </c>
      <c r="L22" s="1516">
        <f xml:space="preserve"> IF($C22 = "", "",'App1'!L22)</f>
        <v>0</v>
      </c>
      <c r="M22" s="1516">
        <f xml:space="preserve"> IF($C22 = "", "",'App1'!M22)</f>
        <v>0</v>
      </c>
      <c r="N22" s="1516">
        <f xml:space="preserve"> IF($C22 = "", "",'App1'!N22)</f>
        <v>0</v>
      </c>
      <c r="O22" s="1516">
        <f xml:space="preserve"> IF($C22 = "", "",'App1'!O22)</f>
        <v>0</v>
      </c>
      <c r="P22" s="1516">
        <f xml:space="preserve"> IF($C22 = "", "",'App1'!P22)</f>
        <v>0</v>
      </c>
      <c r="Q22" s="1517">
        <f xml:space="preserve"> IF($C22 = "", "",'App1'!Q22)</f>
        <v>1</v>
      </c>
      <c r="R22" s="1412" t="str">
        <f xml:space="preserve"> IF($C22 = "", "",'App1'!R22)</f>
        <v>NFI</v>
      </c>
      <c r="S22" s="1412">
        <f xml:space="preserve"> IF($C22 = "", "",'App1'!S22)</f>
        <v>0</v>
      </c>
      <c r="T22" s="1498">
        <f xml:space="preserve"> IF($C22 = "", "",'App1'!T22)</f>
        <v>0</v>
      </c>
      <c r="U22" s="1412" t="str">
        <f xml:space="preserve"> IF($C22 = "", "",'App1'!U22)</f>
        <v>Environmental</v>
      </c>
      <c r="V22" s="1412" t="str">
        <f xml:space="preserve"> IF($C22 = "", "",'App1'!V22)</f>
        <v>%</v>
      </c>
      <c r="W22" s="1412" t="str">
        <f xml:space="preserve"> IF($C22 = "", "",'App1'!W22)</f>
        <v>Percentage</v>
      </c>
      <c r="X22" s="1412">
        <f xml:space="preserve"> IF($C22 = "", "",'App1'!X22)</f>
        <v>1</v>
      </c>
      <c r="Y22" s="1626" t="str">
        <f xml:space="preserve"> IF($C22 = "", "",'App1'!Y22)</f>
        <v>Up</v>
      </c>
      <c r="Z22" s="1508">
        <f xml:space="preserve"> IF($C22 = "", "",'App1'!Z22)</f>
        <v>0</v>
      </c>
      <c r="AA22" s="526"/>
      <c r="AB22" s="526"/>
      <c r="AC22" s="526"/>
      <c r="AD22" s="1628"/>
      <c r="AE22" s="539"/>
      <c r="AF22" s="539"/>
      <c r="AG22" s="539"/>
      <c r="AH22" s="539"/>
      <c r="AI22" s="539"/>
      <c r="AJ22" s="538"/>
      <c r="AK22" s="539"/>
      <c r="AL22" s="539"/>
      <c r="AM22" s="539"/>
      <c r="AN22" s="712"/>
      <c r="AO22" s="715"/>
      <c r="AP22" s="539"/>
      <c r="AQ22" s="539"/>
      <c r="AR22" s="539"/>
      <c r="AS22" s="716"/>
      <c r="AT22" s="721"/>
      <c r="AU22" s="539"/>
      <c r="AV22" s="539"/>
      <c r="AW22" s="539"/>
      <c r="AX22" s="722"/>
      <c r="AY22" s="540"/>
      <c r="AZ22" s="1586">
        <f xml:space="preserve"> IF($C22 = "", "",'App1'!BL22)</f>
        <v>0</v>
      </c>
      <c r="BA22" s="1587">
        <f xml:space="preserve"> IF($C22 = "", "",'App1'!BM22)</f>
        <v>0</v>
      </c>
      <c r="BB22" s="1587">
        <f xml:space="preserve"> IF($C22 = "", "",'App1'!BN22)</f>
        <v>0</v>
      </c>
      <c r="BC22" s="1587">
        <f xml:space="preserve"> IF($C22 = "", "",'App1'!BO22)</f>
        <v>0</v>
      </c>
      <c r="BD22" s="1497">
        <f xml:space="preserve"> IF($C22 = "", "",'App1'!BP22)</f>
        <v>0</v>
      </c>
      <c r="BE22" s="538"/>
      <c r="BF22" s="539"/>
      <c r="BG22" s="539"/>
      <c r="BH22" s="539"/>
      <c r="BI22" s="540"/>
      <c r="BJ22" s="538"/>
      <c r="BK22" s="539"/>
      <c r="BL22" s="539"/>
      <c r="BM22" s="539"/>
      <c r="BN22" s="540"/>
      <c r="BO22" s="538"/>
      <c r="BP22" s="539"/>
      <c r="BQ22" s="539"/>
      <c r="BR22" s="539"/>
      <c r="BS22" s="540"/>
      <c r="BT22" s="538"/>
      <c r="BU22" s="539"/>
      <c r="BV22" s="539"/>
      <c r="BW22" s="539"/>
      <c r="BX22" s="540"/>
      <c r="BY22" s="538"/>
      <c r="BZ22" s="539"/>
      <c r="CA22" s="539"/>
      <c r="CB22" s="539"/>
      <c r="CC22" s="540"/>
      <c r="CD22" s="538"/>
      <c r="CE22" s="539"/>
      <c r="CF22" s="539"/>
      <c r="CG22" s="539"/>
      <c r="CH22" s="540"/>
      <c r="CI22" s="1277"/>
      <c r="CJ22" s="1278"/>
      <c r="CK22" s="1278"/>
      <c r="CL22" s="1279"/>
      <c r="CM22" s="1278"/>
      <c r="CN22" s="1278"/>
      <c r="CO22" s="1278"/>
      <c r="CP22" s="1279"/>
      <c r="CQ22" s="1606">
        <f xml:space="preserve"> IF($C22 = "", "",'App1'!DC22)</f>
        <v>0</v>
      </c>
      <c r="CR22" s="1656">
        <f xml:space="preserve"> IF($C22 = "", "",'App1'!DD22)</f>
        <v>1</v>
      </c>
      <c r="CS22" s="1606">
        <f xml:space="preserve"> IF($C22 = "", "",'App1'!DE22)</f>
        <v>0</v>
      </c>
      <c r="CT22" s="1600" t="str">
        <f xml:space="preserve"> IF($C22 = "", "",'App1'!DF22)</f>
        <v/>
      </c>
      <c r="CU22" s="1600" t="str">
        <f xml:space="preserve"> IF($C22 = "", "",'App1'!DG22)</f>
        <v/>
      </c>
      <c r="CV22" s="1600" t="str">
        <f xml:space="preserve"> IF($C22 = "", "",'App1'!DH22)</f>
        <v/>
      </c>
      <c r="CW22" s="1600" t="str">
        <f xml:space="preserve"> IF($C22 = "", "",'App1'!DI22)</f>
        <v/>
      </c>
      <c r="CX22" s="1600" t="str">
        <f xml:space="preserve"> IF($C22 = "", "",'App1'!DJ22)</f>
        <v/>
      </c>
      <c r="CY22" s="1601" t="str">
        <f xml:space="preserve"> IF($C22 = "", "",'App1'!DK22)</f>
        <v/>
      </c>
      <c r="CZ22" s="1600" t="str">
        <f xml:space="preserve"> IF($C22 = "", "",'App1'!DL22)</f>
        <v/>
      </c>
      <c r="DA22" s="1600" t="str">
        <f xml:space="preserve"> IF($C22 = "", "",'App1'!DM22)</f>
        <v/>
      </c>
      <c r="DB22" s="1600" t="str">
        <f xml:space="preserve"> IF($C22 = "", "",'App1'!DN22)</f>
        <v/>
      </c>
      <c r="DC22" s="1600" t="str">
        <f xml:space="preserve"> IF($C22 = "", "",'App1'!DO22)</f>
        <v/>
      </c>
      <c r="DD22" s="1600" t="str">
        <f xml:space="preserve"> IF($C22 = "", "",'App1'!DP22)</f>
        <v/>
      </c>
      <c r="DE22" s="1601" t="str">
        <f xml:space="preserve"> IF($C22 = "", "",'App1'!DQ22)</f>
        <v/>
      </c>
      <c r="DF22" s="1600" t="str">
        <f xml:space="preserve"> IF($C22 = "", "",'App1'!DR22)</f>
        <v/>
      </c>
      <c r="DG22" s="1600" t="str">
        <f xml:space="preserve"> IF($C22 = "", "",'App1'!DS22)</f>
        <v/>
      </c>
      <c r="DH22" s="1600" t="str">
        <f xml:space="preserve"> IF($C22 = "", "",'App1'!DT22)</f>
        <v/>
      </c>
      <c r="DI22" s="1600" t="str">
        <f xml:space="preserve"> IF($C22 = "", "",'App1'!DU22)</f>
        <v/>
      </c>
      <c r="DJ22" s="1600" t="str">
        <f xml:space="preserve"> IF($C22 = "", "",'App1'!DV22)</f>
        <v/>
      </c>
      <c r="DK22" s="1601" t="str">
        <f xml:space="preserve"> IF($C22 = "", "",'App1'!DW22)</f>
        <v/>
      </c>
      <c r="DL22" s="1600" t="str">
        <f xml:space="preserve"> IF($C22 = "", "",'App1'!DX22)</f>
        <v/>
      </c>
      <c r="DM22" s="1600" t="str">
        <f xml:space="preserve"> IF($C22 = "", "",'App1'!DY22)</f>
        <v/>
      </c>
      <c r="DN22" s="1600" t="str">
        <f xml:space="preserve"> IF($C22 = "", "",'App1'!DZ22)</f>
        <v/>
      </c>
      <c r="DO22" s="1600" t="str">
        <f xml:space="preserve"> IF($C22 = "", "",'App1'!EA22)</f>
        <v/>
      </c>
      <c r="DP22" s="1600" t="str">
        <f xml:space="preserve"> IF($C22 = "", "",'App1'!EB22)</f>
        <v/>
      </c>
      <c r="DQ22" s="1601" t="str">
        <f xml:space="preserve"> IF($C22 = "", "",'App1'!EC22)</f>
        <v/>
      </c>
      <c r="DR22" s="1600">
        <f xml:space="preserve"> IF($C22 = "", "",'App1'!ED22)</f>
        <v>0</v>
      </c>
      <c r="DS22" s="1600">
        <f xml:space="preserve"> IF($C22 = "", "",'App1'!EE22)</f>
        <v>0</v>
      </c>
      <c r="DT22" s="1600">
        <f xml:space="preserve"> IF($C22 = "", "",'App1'!EF22)</f>
        <v>0</v>
      </c>
      <c r="DU22" s="1600">
        <f xml:space="preserve"> IF($C22 = "", "",'App1'!EG22)</f>
        <v>0</v>
      </c>
      <c r="DV22" s="1600">
        <f xml:space="preserve"> IF($C22 = "", "",'App1'!EH22)</f>
        <v>0</v>
      </c>
      <c r="DW22" s="1601">
        <f xml:space="preserve"> IF($C22 = "", "",'App1'!EI22)</f>
        <v>0</v>
      </c>
      <c r="DX22" s="538"/>
      <c r="DY22" s="539"/>
      <c r="DZ22" s="539"/>
      <c r="EA22" s="539"/>
      <c r="EB22" s="539"/>
      <c r="EC22" s="1599">
        <f xml:space="preserve"> IF($C22 = "", "",'App1'!EO22)</f>
        <v>0</v>
      </c>
      <c r="ED22" s="1600">
        <f xml:space="preserve"> IF($C22 = "", "",'App1'!EP22)</f>
        <v>0</v>
      </c>
      <c r="EE22" s="1600">
        <f xml:space="preserve"> IF($C22 = "", "",'App1'!EQ22)</f>
        <v>0</v>
      </c>
      <c r="EF22" s="1600">
        <f xml:space="preserve"> IF($C22 = "", "",'App1'!ER22)</f>
        <v>0</v>
      </c>
      <c r="EG22" s="1600">
        <f xml:space="preserve"> IF($C22 = "", "",'App1'!ES22)</f>
        <v>0</v>
      </c>
      <c r="EH22" s="1601">
        <f xml:space="preserve"> IF($C22 = "", "",'App1'!ET22)</f>
        <v>0</v>
      </c>
      <c r="EI22" s="538"/>
      <c r="EJ22" s="539"/>
      <c r="EK22" s="539"/>
      <c r="EL22" s="539"/>
      <c r="EM22" s="1594"/>
    </row>
    <row r="23" spans="1:143" s="524" customFormat="1" ht="15.75" customHeight="1">
      <c r="A23" s="503"/>
      <c r="B23" s="1421">
        <v>17</v>
      </c>
      <c r="C23" s="1635" t="str">
        <f>'App1'!C23</f>
        <v>PR19SWB_PC B9</v>
      </c>
      <c r="D23" s="1412" t="str">
        <f xml:space="preserve"> IF($C23 = "", "",'App1'!D23)</f>
        <v>Reliable Wastewater Service</v>
      </c>
      <c r="E23" s="1412" t="str">
        <f xml:space="preserve"> IF($C23 = "", "",'App1'!E23)</f>
        <v>PR14 continuation</v>
      </c>
      <c r="F23" s="1412" t="str">
        <f xml:space="preserve"> IF($C23 = "", "",'App1'!F23)</f>
        <v>PC B9</v>
      </c>
      <c r="G23" s="1498" t="str">
        <f xml:space="preserve"> IF($C23 = "", "",'App1'!G23)</f>
        <v>Compliance with sludge standard</v>
      </c>
      <c r="H23" s="1499" t="str">
        <f xml:space="preserve"> IF($C23 = "", "",'App1'!H23)</f>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
      <c r="I23" s="1516">
        <f xml:space="preserve"> IF($C23 = "", "",'App1'!I23)</f>
        <v>0</v>
      </c>
      <c r="J23" s="1516">
        <f xml:space="preserve"> IF($C23 = "", "",'App1'!J23)</f>
        <v>0</v>
      </c>
      <c r="K23" s="1516">
        <f xml:space="preserve"> IF($C23 = "", "",'App1'!K23)</f>
        <v>0</v>
      </c>
      <c r="L23" s="1516">
        <f xml:space="preserve"> IF($C23 = "", "",'App1'!L23)</f>
        <v>1</v>
      </c>
      <c r="M23" s="1516">
        <f xml:space="preserve"> IF($C23 = "", "",'App1'!M23)</f>
        <v>0</v>
      </c>
      <c r="N23" s="1516">
        <f xml:space="preserve"> IF($C23 = "", "",'App1'!N23)</f>
        <v>0</v>
      </c>
      <c r="O23" s="1516">
        <f xml:space="preserve"> IF($C23 = "", "",'App1'!O23)</f>
        <v>0</v>
      </c>
      <c r="P23" s="1516">
        <f xml:space="preserve"> IF($C23 = "", "",'App1'!P23)</f>
        <v>0</v>
      </c>
      <c r="Q23" s="1517">
        <f xml:space="preserve"> IF($C23 = "", "",'App1'!Q23)</f>
        <v>1</v>
      </c>
      <c r="R23" s="1412" t="str">
        <f xml:space="preserve"> IF($C23 = "", "",'App1'!R23)</f>
        <v>Under</v>
      </c>
      <c r="S23" s="1412" t="str">
        <f xml:space="preserve"> IF($C23 = "", "",'App1'!S23)</f>
        <v>Revenue</v>
      </c>
      <c r="T23" s="1498" t="str">
        <f xml:space="preserve"> IF($C23 = "", "",'App1'!T23)</f>
        <v>In-period</v>
      </c>
      <c r="U23" s="1412" t="str">
        <f xml:space="preserve"> IF($C23 = "", "",'App1'!U23)</f>
        <v>Bioresources (sludge)</v>
      </c>
      <c r="V23" s="1412" t="str">
        <f xml:space="preserve"> IF($C23 = "", "",'App1'!V23)</f>
        <v>%</v>
      </c>
      <c r="W23" s="1412" t="str">
        <f xml:space="preserve"> IF($C23 = "", "",'App1'!W23)</f>
        <v>Percentage</v>
      </c>
      <c r="X23" s="1412">
        <f xml:space="preserve"> IF($C23 = "", "",'App1'!X23)</f>
        <v>2</v>
      </c>
      <c r="Y23" s="1626" t="str">
        <f xml:space="preserve"> IF($C23 = "", "",'App1'!Y23)</f>
        <v>Up</v>
      </c>
      <c r="Z23" s="1508">
        <f xml:space="preserve"> IF($C23 = "", "",'App1'!Z23)</f>
        <v>0</v>
      </c>
      <c r="AA23" s="526"/>
      <c r="AB23" s="526"/>
      <c r="AC23" s="526"/>
      <c r="AD23" s="1628"/>
      <c r="AE23" s="539"/>
      <c r="AF23" s="539"/>
      <c r="AG23" s="539"/>
      <c r="AH23" s="539"/>
      <c r="AI23" s="539"/>
      <c r="AJ23" s="538"/>
      <c r="AK23" s="539"/>
      <c r="AL23" s="539"/>
      <c r="AM23" s="539"/>
      <c r="AN23" s="712"/>
      <c r="AO23" s="715"/>
      <c r="AP23" s="539"/>
      <c r="AQ23" s="539"/>
      <c r="AR23" s="539"/>
      <c r="AS23" s="716"/>
      <c r="AT23" s="721"/>
      <c r="AU23" s="539"/>
      <c r="AV23" s="539"/>
      <c r="AW23" s="539"/>
      <c r="AX23" s="722"/>
      <c r="AY23" s="540"/>
      <c r="AZ23" s="1586" t="str">
        <f xml:space="preserve"> IF($C23 = "", "",'App1'!BL23)</f>
        <v>Yes</v>
      </c>
      <c r="BA23" s="1587" t="str">
        <f xml:space="preserve"> IF($C23 = "", "",'App1'!BM23)</f>
        <v>Yes</v>
      </c>
      <c r="BB23" s="1587" t="str">
        <f xml:space="preserve"> IF($C23 = "", "",'App1'!BN23)</f>
        <v>Yes</v>
      </c>
      <c r="BC23" s="1587" t="str">
        <f xml:space="preserve"> IF($C23 = "", "",'App1'!BO23)</f>
        <v>Yes</v>
      </c>
      <c r="BD23" s="1497" t="str">
        <f xml:space="preserve"> IF($C23 = "", "",'App1'!BP23)</f>
        <v>Yes</v>
      </c>
      <c r="BE23" s="538"/>
      <c r="BF23" s="539"/>
      <c r="BG23" s="539"/>
      <c r="BH23" s="539"/>
      <c r="BI23" s="540"/>
      <c r="BJ23" s="538"/>
      <c r="BK23" s="539"/>
      <c r="BL23" s="539"/>
      <c r="BM23" s="539"/>
      <c r="BN23" s="540"/>
      <c r="BO23" s="538"/>
      <c r="BP23" s="539"/>
      <c r="BQ23" s="539"/>
      <c r="BR23" s="539"/>
      <c r="BS23" s="540"/>
      <c r="BT23" s="538"/>
      <c r="BU23" s="539"/>
      <c r="BV23" s="539"/>
      <c r="BW23" s="539"/>
      <c r="BX23" s="540"/>
      <c r="BY23" s="538"/>
      <c r="BZ23" s="539"/>
      <c r="CA23" s="539"/>
      <c r="CB23" s="539"/>
      <c r="CC23" s="540"/>
      <c r="CD23" s="538"/>
      <c r="CE23" s="539"/>
      <c r="CF23" s="539"/>
      <c r="CG23" s="539"/>
      <c r="CH23" s="540"/>
      <c r="CI23" s="1277"/>
      <c r="CJ23" s="1278"/>
      <c r="CK23" s="1278"/>
      <c r="CL23" s="1279"/>
      <c r="CM23" s="1278"/>
      <c r="CN23" s="1278"/>
      <c r="CO23" s="1278"/>
      <c r="CP23" s="1279"/>
      <c r="CQ23" s="1606">
        <f xml:space="preserve"> IF($C23 = "", "",'App1'!DC23)</f>
        <v>0</v>
      </c>
      <c r="CR23" s="1656">
        <f xml:space="preserve"> IF($C23 = "", "",'App1'!DD23)</f>
        <v>1</v>
      </c>
      <c r="CS23" s="1606">
        <f xml:space="preserve"> IF($C23 = "", "",'App1'!DE23)</f>
        <v>0</v>
      </c>
      <c r="CT23" s="1600">
        <f xml:space="preserve"> IF($C23 = "", "",'App1'!DF23)</f>
        <v>0</v>
      </c>
      <c r="CU23" s="1600">
        <f xml:space="preserve"> IF($C23 = "", "",'App1'!DG23)</f>
        <v>0</v>
      </c>
      <c r="CV23" s="1600">
        <f xml:space="preserve"> IF($C23 = "", "",'App1'!DH23)</f>
        <v>0</v>
      </c>
      <c r="CW23" s="1600">
        <f xml:space="preserve"> IF($C23 = "", "",'App1'!DI23)</f>
        <v>0</v>
      </c>
      <c r="CX23" s="1600">
        <f xml:space="preserve"> IF($C23 = "", "",'App1'!DJ23)</f>
        <v>0</v>
      </c>
      <c r="CY23" s="1601" t="str">
        <f xml:space="preserve"> IF($C23 = "", "",'App1'!DK23)</f>
        <v/>
      </c>
      <c r="CZ23" s="1600">
        <f xml:space="preserve"> IF($C23 = "", "",'App1'!DL23)</f>
        <v>-7.9951999999999996</v>
      </c>
      <c r="DA23" s="1600">
        <f xml:space="preserve"> IF($C23 = "", "",'App1'!DM23)</f>
        <v>-7.9951999999999996</v>
      </c>
      <c r="DB23" s="1600">
        <f xml:space="preserve"> IF($C23 = "", "",'App1'!DN23)</f>
        <v>-7.9951999999999996</v>
      </c>
      <c r="DC23" s="1600">
        <f xml:space="preserve"> IF($C23 = "", "",'App1'!DO23)</f>
        <v>-7.9951999999999996</v>
      </c>
      <c r="DD23" s="1600">
        <f xml:space="preserve"> IF($C23 = "", "",'App1'!DP23)</f>
        <v>-7.9951999999999996</v>
      </c>
      <c r="DE23" s="1601">
        <f xml:space="preserve"> IF($C23 = "", "",'App1'!DQ23)</f>
        <v>-39.975999999999999</v>
      </c>
      <c r="DF23" s="1600">
        <f xml:space="preserve"> IF($C23 = "", "",'App1'!DR23)</f>
        <v>0</v>
      </c>
      <c r="DG23" s="1600">
        <f xml:space="preserve"> IF($C23 = "", "",'App1'!DS23)</f>
        <v>0</v>
      </c>
      <c r="DH23" s="1600">
        <f xml:space="preserve"> IF($C23 = "", "",'App1'!DT23)</f>
        <v>0</v>
      </c>
      <c r="DI23" s="1600">
        <f xml:space="preserve"> IF($C23 = "", "",'App1'!DU23)</f>
        <v>0</v>
      </c>
      <c r="DJ23" s="1600">
        <f xml:space="preserve"> IF($C23 = "", "",'App1'!DV23)</f>
        <v>0</v>
      </c>
      <c r="DK23" s="1601" t="str">
        <f xml:space="preserve"> IF($C23 = "", "",'App1'!DW23)</f>
        <v/>
      </c>
      <c r="DL23" s="1600">
        <f xml:space="preserve"> IF($C23 = "", "",'App1'!DX23)</f>
        <v>0</v>
      </c>
      <c r="DM23" s="1600">
        <f xml:space="preserve"> IF($C23 = "", "",'App1'!DY23)</f>
        <v>0</v>
      </c>
      <c r="DN23" s="1600">
        <f xml:space="preserve"> IF($C23 = "", "",'App1'!DZ23)</f>
        <v>0</v>
      </c>
      <c r="DO23" s="1600">
        <f xml:space="preserve"> IF($C23 = "", "",'App1'!EA23)</f>
        <v>0</v>
      </c>
      <c r="DP23" s="1600">
        <f xml:space="preserve"> IF($C23 = "", "",'App1'!EB23)</f>
        <v>0</v>
      </c>
      <c r="DQ23" s="1601" t="str">
        <f xml:space="preserve"> IF($C23 = "", "",'App1'!EC23)</f>
        <v/>
      </c>
      <c r="DR23" s="1600">
        <f xml:space="preserve"> IF($C23 = "", "",'App1'!ED23)</f>
        <v>-9.1200000000000003E-2</v>
      </c>
      <c r="DS23" s="1600">
        <f xml:space="preserve"> IF($C23 = "", "",'App1'!EE23)</f>
        <v>-9.1200000000000003E-2</v>
      </c>
      <c r="DT23" s="1600">
        <f xml:space="preserve"> IF($C23 = "", "",'App1'!EF23)</f>
        <v>-9.1200000000000003E-2</v>
      </c>
      <c r="DU23" s="1600">
        <f xml:space="preserve"> IF($C23 = "", "",'App1'!EG23)</f>
        <v>-9.1200000000000003E-2</v>
      </c>
      <c r="DV23" s="1600">
        <f xml:space="preserve"> IF($C23 = "", "",'App1'!EH23)</f>
        <v>-9.1200000000000003E-2</v>
      </c>
      <c r="DW23" s="1601">
        <f xml:space="preserve"> IF($C23 = "", "",'App1'!EI23)</f>
        <v>-0.45600000000000002</v>
      </c>
      <c r="DX23" s="538"/>
      <c r="DY23" s="539"/>
      <c r="DZ23" s="539"/>
      <c r="EA23" s="539"/>
      <c r="EB23" s="539"/>
      <c r="EC23" s="1599">
        <f xml:space="preserve"> IF($C23 = "", "",'App1'!EO23)</f>
        <v>0</v>
      </c>
      <c r="ED23" s="1600">
        <f xml:space="preserve"> IF($C23 = "", "",'App1'!EP23)</f>
        <v>0</v>
      </c>
      <c r="EE23" s="1600">
        <f xml:space="preserve"> IF($C23 = "", "",'App1'!EQ23)</f>
        <v>0</v>
      </c>
      <c r="EF23" s="1600">
        <f xml:space="preserve"> IF($C23 = "", "",'App1'!ER23)</f>
        <v>0</v>
      </c>
      <c r="EG23" s="1600">
        <f xml:space="preserve"> IF($C23 = "", "",'App1'!ES23)</f>
        <v>0</v>
      </c>
      <c r="EH23" s="1601">
        <f xml:space="preserve"> IF($C23 = "", "",'App1'!ET23)</f>
        <v>0</v>
      </c>
      <c r="EI23" s="538"/>
      <c r="EJ23" s="539"/>
      <c r="EK23" s="539"/>
      <c r="EL23" s="539"/>
      <c r="EM23" s="1594"/>
    </row>
    <row r="24" spans="1:143" s="524" customFormat="1" ht="15.75" customHeight="1">
      <c r="A24" s="503"/>
      <c r="B24" s="1421">
        <v>18</v>
      </c>
      <c r="C24" s="1635" t="str">
        <f>'App1'!C24</f>
        <v>PR19SWB_PC D1</v>
      </c>
      <c r="D24" s="1412" t="str">
        <f xml:space="preserve"> IF($C24 = "", "",'App1'!D24)</f>
        <v>Resilience</v>
      </c>
      <c r="E24" s="1412" t="str">
        <f xml:space="preserve"> IF($C24 = "", "",'App1'!E24)</f>
        <v>PR19 new</v>
      </c>
      <c r="F24" s="1412" t="str">
        <f xml:space="preserve"> IF($C24 = "", "",'App1'!F24)</f>
        <v>PC D1</v>
      </c>
      <c r="G24" s="1498" t="str">
        <f xml:space="preserve"> IF($C24 = "", "",'App1'!G24)</f>
        <v>Drought risk</v>
      </c>
      <c r="H24" s="1499" t="str">
        <f xml:space="preserve"> IF($C24 = "", "",'App1'!H24)</f>
        <v>In an extreme drought, there is a risk that the company would not have enough water to supply all customers. This measure is the percentage of the population that would experience water restrictions in a drought.</v>
      </c>
      <c r="I24" s="1516">
        <f xml:space="preserve"> IF($C24 = "", "",'App1'!I24)</f>
        <v>1</v>
      </c>
      <c r="J24" s="1516">
        <f xml:space="preserve"> IF($C24 = "", "",'App1'!J24)</f>
        <v>0</v>
      </c>
      <c r="K24" s="1516">
        <f xml:space="preserve"> IF($C24 = "", "",'App1'!K24)</f>
        <v>0</v>
      </c>
      <c r="L24" s="1516">
        <f xml:space="preserve"> IF($C24 = "", "",'App1'!L24)</f>
        <v>0</v>
      </c>
      <c r="M24" s="1516">
        <f xml:space="preserve"> IF($C24 = "", "",'App1'!M24)</f>
        <v>0</v>
      </c>
      <c r="N24" s="1516">
        <f xml:space="preserve"> IF($C24 = "", "",'App1'!N24)</f>
        <v>0</v>
      </c>
      <c r="O24" s="1516">
        <f xml:space="preserve"> IF($C24 = "", "",'App1'!O24)</f>
        <v>0</v>
      </c>
      <c r="P24" s="1516">
        <f xml:space="preserve"> IF($C24 = "", "",'App1'!P24)</f>
        <v>0</v>
      </c>
      <c r="Q24" s="1517">
        <f xml:space="preserve"> IF($C24 = "", "",'App1'!Q24)</f>
        <v>1</v>
      </c>
      <c r="R24" s="1412" t="str">
        <f xml:space="preserve"> IF($C24 = "", "",'App1'!R24)</f>
        <v>NFI</v>
      </c>
      <c r="S24" s="1412">
        <f xml:space="preserve"> IF($C24 = "", "",'App1'!S24)</f>
        <v>0</v>
      </c>
      <c r="T24" s="1498">
        <f xml:space="preserve"> IF($C24 = "", "",'App1'!T24)</f>
        <v>0</v>
      </c>
      <c r="U24" s="1412" t="str">
        <f xml:space="preserve"> IF($C24 = "", "",'App1'!U24)</f>
        <v>Resilience</v>
      </c>
      <c r="V24" s="1412" t="str">
        <f xml:space="preserve"> IF($C24 = "", "",'App1'!V24)</f>
        <v>%</v>
      </c>
      <c r="W24" s="1412" t="str">
        <f xml:space="preserve"> IF($C24 = "", "",'App1'!W24)</f>
        <v>% of the population that would experience severe supply restrictions in a 1 in 200 year drought</v>
      </c>
      <c r="X24" s="1412">
        <f xml:space="preserve"> IF($C24 = "", "",'App1'!X24)</f>
        <v>0</v>
      </c>
      <c r="Y24" s="1626" t="str">
        <f xml:space="preserve"> IF($C24 = "", "",'App1'!Y24)</f>
        <v>Down</v>
      </c>
      <c r="Z24" s="1508" t="str">
        <f xml:space="preserve"> IF($C24 = "", "",'App1'!Z24)</f>
        <v>Risk of severe restrictions in a drought</v>
      </c>
      <c r="AA24" s="526" t="s">
        <v>28</v>
      </c>
      <c r="AB24" s="526" t="s">
        <v>2570</v>
      </c>
      <c r="AC24" s="1705">
        <v>0</v>
      </c>
      <c r="AD24" s="1628" t="s">
        <v>40</v>
      </c>
      <c r="AE24" s="539">
        <v>0</v>
      </c>
      <c r="AF24" s="539">
        <v>0</v>
      </c>
      <c r="AG24" s="539">
        <v>0</v>
      </c>
      <c r="AH24" s="539">
        <v>0</v>
      </c>
      <c r="AI24" s="539">
        <v>0</v>
      </c>
      <c r="AJ24" s="538">
        <v>0</v>
      </c>
      <c r="AK24" s="539">
        <v>0</v>
      </c>
      <c r="AL24" s="539">
        <v>0</v>
      </c>
      <c r="AM24" s="539">
        <v>0</v>
      </c>
      <c r="AN24" s="712">
        <v>0</v>
      </c>
      <c r="AO24" s="715">
        <v>0</v>
      </c>
      <c r="AP24" s="539">
        <v>0</v>
      </c>
      <c r="AQ24" s="539">
        <v>0</v>
      </c>
      <c r="AR24" s="539">
        <v>0</v>
      </c>
      <c r="AS24" s="716">
        <v>0</v>
      </c>
      <c r="AT24" s="721">
        <v>0</v>
      </c>
      <c r="AU24" s="539">
        <v>0</v>
      </c>
      <c r="AV24" s="539">
        <v>0</v>
      </c>
      <c r="AW24" s="539">
        <v>0</v>
      </c>
      <c r="AX24" s="722">
        <v>0</v>
      </c>
      <c r="AY24" s="540">
        <v>0</v>
      </c>
      <c r="AZ24" s="1586">
        <f xml:space="preserve"> IF($C24 = "", "",'App1'!BL24)</f>
        <v>0</v>
      </c>
      <c r="BA24" s="1587">
        <f xml:space="preserve"> IF($C24 = "", "",'App1'!BM24)</f>
        <v>0</v>
      </c>
      <c r="BB24" s="1587">
        <f xml:space="preserve"> IF($C24 = "", "",'App1'!BN24)</f>
        <v>0</v>
      </c>
      <c r="BC24" s="1587">
        <f xml:space="preserve"> IF($C24 = "", "",'App1'!BO24)</f>
        <v>0</v>
      </c>
      <c r="BD24" s="1497">
        <f xml:space="preserve"> IF($C24 = "", "",'App1'!BP24)</f>
        <v>0</v>
      </c>
      <c r="BE24" s="538"/>
      <c r="BF24" s="539"/>
      <c r="BG24" s="539"/>
      <c r="BH24" s="539"/>
      <c r="BI24" s="540"/>
      <c r="BJ24" s="538"/>
      <c r="BK24" s="539"/>
      <c r="BL24" s="539"/>
      <c r="BM24" s="539"/>
      <c r="BN24" s="540"/>
      <c r="BO24" s="538"/>
      <c r="BP24" s="539"/>
      <c r="BQ24" s="539"/>
      <c r="BR24" s="539"/>
      <c r="BS24" s="540"/>
      <c r="BT24" s="538"/>
      <c r="BU24" s="539"/>
      <c r="BV24" s="539"/>
      <c r="BW24" s="539"/>
      <c r="BX24" s="540"/>
      <c r="BY24" s="538"/>
      <c r="BZ24" s="539"/>
      <c r="CA24" s="539"/>
      <c r="CB24" s="539"/>
      <c r="CC24" s="540"/>
      <c r="CD24" s="538"/>
      <c r="CE24" s="539"/>
      <c r="CF24" s="539"/>
      <c r="CG24" s="539"/>
      <c r="CH24" s="540"/>
      <c r="CI24" s="1277">
        <v>0</v>
      </c>
      <c r="CJ24" s="1278"/>
      <c r="CK24" s="1278"/>
      <c r="CL24" s="1279"/>
      <c r="CM24" s="1278"/>
      <c r="CN24" s="1278"/>
      <c r="CO24" s="1278"/>
      <c r="CP24" s="1279"/>
      <c r="CQ24" s="1606">
        <f xml:space="preserve"> IF($C24 = "", "",'App1'!DC24)</f>
        <v>0</v>
      </c>
      <c r="CR24" s="1656">
        <f xml:space="preserve"> IF($C24 = "", "",'App1'!DD24)</f>
        <v>1</v>
      </c>
      <c r="CS24" s="1606">
        <f xml:space="preserve"> IF($C24 = "", "",'App1'!DE24)</f>
        <v>0</v>
      </c>
      <c r="CT24" s="1600" t="str">
        <f xml:space="preserve"> IF($C24 = "", "",'App1'!DF24)</f>
        <v/>
      </c>
      <c r="CU24" s="1600" t="str">
        <f xml:space="preserve"> IF($C24 = "", "",'App1'!DG24)</f>
        <v/>
      </c>
      <c r="CV24" s="1600" t="str">
        <f xml:space="preserve"> IF($C24 = "", "",'App1'!DH24)</f>
        <v/>
      </c>
      <c r="CW24" s="1600" t="str">
        <f xml:space="preserve"> IF($C24 = "", "",'App1'!DI24)</f>
        <v/>
      </c>
      <c r="CX24" s="1600" t="str">
        <f xml:space="preserve"> IF($C24 = "", "",'App1'!DJ24)</f>
        <v/>
      </c>
      <c r="CY24" s="1601" t="str">
        <f xml:space="preserve"> IF($C24 = "", "",'App1'!DK24)</f>
        <v/>
      </c>
      <c r="CZ24" s="1600" t="str">
        <f xml:space="preserve"> IF($C24 = "", "",'App1'!DL24)</f>
        <v/>
      </c>
      <c r="DA24" s="1600" t="str">
        <f xml:space="preserve"> IF($C24 = "", "",'App1'!DM24)</f>
        <v/>
      </c>
      <c r="DB24" s="1600" t="str">
        <f xml:space="preserve"> IF($C24 = "", "",'App1'!DN24)</f>
        <v/>
      </c>
      <c r="DC24" s="1600" t="str">
        <f xml:space="preserve"> IF($C24 = "", "",'App1'!DO24)</f>
        <v/>
      </c>
      <c r="DD24" s="1600" t="str">
        <f xml:space="preserve"> IF($C24 = "", "",'App1'!DP24)</f>
        <v/>
      </c>
      <c r="DE24" s="1601" t="str">
        <f xml:space="preserve"> IF($C24 = "", "",'App1'!DQ24)</f>
        <v/>
      </c>
      <c r="DF24" s="1600" t="str">
        <f xml:space="preserve"> IF($C24 = "", "",'App1'!DR24)</f>
        <v/>
      </c>
      <c r="DG24" s="1600" t="str">
        <f xml:space="preserve"> IF($C24 = "", "",'App1'!DS24)</f>
        <v/>
      </c>
      <c r="DH24" s="1600" t="str">
        <f xml:space="preserve"> IF($C24 = "", "",'App1'!DT24)</f>
        <v/>
      </c>
      <c r="DI24" s="1600" t="str">
        <f xml:space="preserve"> IF($C24 = "", "",'App1'!DU24)</f>
        <v/>
      </c>
      <c r="DJ24" s="1600" t="str">
        <f xml:space="preserve"> IF($C24 = "", "",'App1'!DV24)</f>
        <v/>
      </c>
      <c r="DK24" s="1601" t="str">
        <f xml:space="preserve"> IF($C24 = "", "",'App1'!DW24)</f>
        <v/>
      </c>
      <c r="DL24" s="1600" t="str">
        <f xml:space="preserve"> IF($C24 = "", "",'App1'!DX24)</f>
        <v/>
      </c>
      <c r="DM24" s="1600" t="str">
        <f xml:space="preserve"> IF($C24 = "", "",'App1'!DY24)</f>
        <v/>
      </c>
      <c r="DN24" s="1600" t="str">
        <f xml:space="preserve"> IF($C24 = "", "",'App1'!DZ24)</f>
        <v/>
      </c>
      <c r="DO24" s="1600" t="str">
        <f xml:space="preserve"> IF($C24 = "", "",'App1'!EA24)</f>
        <v/>
      </c>
      <c r="DP24" s="1600" t="str">
        <f xml:space="preserve"> IF($C24 = "", "",'App1'!EB24)</f>
        <v/>
      </c>
      <c r="DQ24" s="1601" t="str">
        <f xml:space="preserve"> IF($C24 = "", "",'App1'!EC24)</f>
        <v/>
      </c>
      <c r="DR24" s="1600">
        <f xml:space="preserve"> IF($C24 = "", "",'App1'!ED24)</f>
        <v>0</v>
      </c>
      <c r="DS24" s="1600">
        <f xml:space="preserve"> IF($C24 = "", "",'App1'!EE24)</f>
        <v>0</v>
      </c>
      <c r="DT24" s="1600">
        <f xml:space="preserve"> IF($C24 = "", "",'App1'!EF24)</f>
        <v>0</v>
      </c>
      <c r="DU24" s="1600">
        <f xml:space="preserve"> IF($C24 = "", "",'App1'!EG24)</f>
        <v>0</v>
      </c>
      <c r="DV24" s="1600">
        <f xml:space="preserve"> IF($C24 = "", "",'App1'!EH24)</f>
        <v>0</v>
      </c>
      <c r="DW24" s="1601">
        <f xml:space="preserve"> IF($C24 = "", "",'App1'!EI24)</f>
        <v>0</v>
      </c>
      <c r="DX24" s="538">
        <v>0</v>
      </c>
      <c r="DY24" s="539">
        <v>0</v>
      </c>
      <c r="DZ24" s="539">
        <v>0</v>
      </c>
      <c r="EA24" s="539">
        <v>0</v>
      </c>
      <c r="EB24" s="539">
        <v>0</v>
      </c>
      <c r="EC24" s="1599">
        <f xml:space="preserve"> IF($C24 = "", "",'App1'!EO24)</f>
        <v>0</v>
      </c>
      <c r="ED24" s="1600">
        <f xml:space="preserve"> IF($C24 = "", "",'App1'!EP24)</f>
        <v>0</v>
      </c>
      <c r="EE24" s="1600">
        <f xml:space="preserve"> IF($C24 = "", "",'App1'!EQ24)</f>
        <v>0</v>
      </c>
      <c r="EF24" s="1600">
        <f xml:space="preserve"> IF($C24 = "", "",'App1'!ER24)</f>
        <v>0</v>
      </c>
      <c r="EG24" s="1600">
        <f xml:space="preserve"> IF($C24 = "", "",'App1'!ES24)</f>
        <v>0</v>
      </c>
      <c r="EH24" s="1601">
        <f xml:space="preserve"> IF($C24 = "", "",'App1'!ET24)</f>
        <v>0</v>
      </c>
      <c r="EI24" s="538"/>
      <c r="EJ24" s="539"/>
      <c r="EK24" s="539"/>
      <c r="EL24" s="539"/>
      <c r="EM24" s="1594"/>
    </row>
    <row r="25" spans="1:143" s="524" customFormat="1" ht="15.75" customHeight="1">
      <c r="A25" s="503"/>
      <c r="B25" s="1421">
        <v>19</v>
      </c>
      <c r="C25" s="1635" t="str">
        <f>'App1'!C25</f>
        <v>PR19SWB_PC D2</v>
      </c>
      <c r="D25" s="1412" t="str">
        <f xml:space="preserve"> IF($C25 = "", "",'App1'!D25)</f>
        <v>Resilience</v>
      </c>
      <c r="E25" s="1412" t="str">
        <f xml:space="preserve"> IF($C25 = "", "",'App1'!E25)</f>
        <v>PR19 new</v>
      </c>
      <c r="F25" s="1412" t="str">
        <f xml:space="preserve"> IF($C25 = "", "",'App1'!F25)</f>
        <v>PC D2</v>
      </c>
      <c r="G25" s="1498" t="str">
        <f xml:space="preserve"> IF($C25 = "", "",'App1'!G25)</f>
        <v>Flooding risk</v>
      </c>
      <c r="H25" s="1499" t="str">
        <f xml:space="preserve"> IF($C25 = "", "",'App1'!H25)</f>
        <v xml:space="preserve">Customers may be at risk of sewer flooding in an extreme storm. This measure is the percentage of the population at risk of experiencing sewer flooding in such an event. </v>
      </c>
      <c r="I25" s="1516">
        <f xml:space="preserve"> IF($C25 = "", "",'App1'!I25)</f>
        <v>0</v>
      </c>
      <c r="J25" s="1516">
        <f xml:space="preserve"> IF($C25 = "", "",'App1'!J25)</f>
        <v>0</v>
      </c>
      <c r="K25" s="1516">
        <f xml:space="preserve"> IF($C25 = "", "",'App1'!K25)</f>
        <v>1</v>
      </c>
      <c r="L25" s="1516">
        <f xml:space="preserve"> IF($C25 = "", "",'App1'!L25)</f>
        <v>0</v>
      </c>
      <c r="M25" s="1516">
        <f xml:space="preserve"> IF($C25 = "", "",'App1'!M25)</f>
        <v>0</v>
      </c>
      <c r="N25" s="1516">
        <f xml:space="preserve"> IF($C25 = "", "",'App1'!N25)</f>
        <v>0</v>
      </c>
      <c r="O25" s="1516">
        <f xml:space="preserve"> IF($C25 = "", "",'App1'!O25)</f>
        <v>0</v>
      </c>
      <c r="P25" s="1516">
        <f xml:space="preserve"> IF($C25 = "", "",'App1'!P25)</f>
        <v>0</v>
      </c>
      <c r="Q25" s="1517">
        <f xml:space="preserve"> IF($C25 = "", "",'App1'!Q25)</f>
        <v>1</v>
      </c>
      <c r="R25" s="1412" t="str">
        <f xml:space="preserve"> IF($C25 = "", "",'App1'!R25)</f>
        <v>NFI</v>
      </c>
      <c r="S25" s="1412">
        <f xml:space="preserve"> IF($C25 = "", "",'App1'!S25)</f>
        <v>0</v>
      </c>
      <c r="T25" s="1498">
        <f xml:space="preserve"> IF($C25 = "", "",'App1'!T25)</f>
        <v>0</v>
      </c>
      <c r="U25" s="1412" t="str">
        <f xml:space="preserve"> IF($C25 = "", "",'App1'!U25)</f>
        <v>Resilience</v>
      </c>
      <c r="V25" s="1412" t="str">
        <f xml:space="preserve"> IF($C25 = "", "",'App1'!V25)</f>
        <v>%</v>
      </c>
      <c r="W25" s="1412" t="str">
        <f xml:space="preserve"> IF($C25 = "", "",'App1'!W25)</f>
        <v>% of population at risk of sewer flooding in 1 in 50 year storm</v>
      </c>
      <c r="X25" s="1412">
        <f xml:space="preserve"> IF($C25 = "", "",'App1'!X25)</f>
        <v>1</v>
      </c>
      <c r="Y25" s="1626" t="str">
        <f xml:space="preserve"> IF($C25 = "", "",'App1'!Y25)</f>
        <v>Down</v>
      </c>
      <c r="Z25" s="1508" t="str">
        <f xml:space="preserve"> IF($C25 = "", "",'App1'!Z25)</f>
        <v>Risk of sewer flooding in a storm</v>
      </c>
      <c r="AA25" s="526" t="s">
        <v>28</v>
      </c>
      <c r="AB25" s="526" t="s">
        <v>2572</v>
      </c>
      <c r="AC25" s="1705">
        <v>1</v>
      </c>
      <c r="AD25" s="1628" t="s">
        <v>40</v>
      </c>
      <c r="AE25" s="1721">
        <v>31</v>
      </c>
      <c r="AF25" s="539">
        <v>30.3</v>
      </c>
      <c r="AG25" s="539">
        <v>29.7</v>
      </c>
      <c r="AH25" s="1721">
        <v>29</v>
      </c>
      <c r="AI25" s="539">
        <v>28.3</v>
      </c>
      <c r="AJ25" s="538">
        <v>27.7</v>
      </c>
      <c r="AK25" s="1721">
        <v>27</v>
      </c>
      <c r="AL25" s="539">
        <v>26.3</v>
      </c>
      <c r="AM25" s="539">
        <v>25.7</v>
      </c>
      <c r="AN25" s="1722">
        <v>25</v>
      </c>
      <c r="AO25" s="715">
        <v>24.3</v>
      </c>
      <c r="AP25" s="539">
        <v>23.7</v>
      </c>
      <c r="AQ25" s="1721">
        <v>23</v>
      </c>
      <c r="AR25" s="539">
        <v>22.3</v>
      </c>
      <c r="AS25" s="716">
        <v>21.7</v>
      </c>
      <c r="AT25" s="1725">
        <v>21</v>
      </c>
      <c r="AU25" s="539">
        <v>20.3</v>
      </c>
      <c r="AV25" s="539">
        <v>19.600000000000001</v>
      </c>
      <c r="AW25" s="1721">
        <v>19</v>
      </c>
      <c r="AX25" s="722">
        <v>18.3</v>
      </c>
      <c r="AY25" s="1727">
        <v>15</v>
      </c>
      <c r="AZ25" s="1586">
        <f xml:space="preserve"> IF($C25 = "", "",'App1'!BL25)</f>
        <v>0</v>
      </c>
      <c r="BA25" s="1587">
        <f xml:space="preserve"> IF($C25 = "", "",'App1'!BM25)</f>
        <v>0</v>
      </c>
      <c r="BB25" s="1587">
        <f xml:space="preserve"> IF($C25 = "", "",'App1'!BN25)</f>
        <v>0</v>
      </c>
      <c r="BC25" s="1587">
        <f xml:space="preserve"> IF($C25 = "", "",'App1'!BO25)</f>
        <v>0</v>
      </c>
      <c r="BD25" s="1497">
        <f xml:space="preserve"> IF($C25 = "", "",'App1'!BP25)</f>
        <v>0</v>
      </c>
      <c r="BE25" s="538"/>
      <c r="BF25" s="539"/>
      <c r="BG25" s="539"/>
      <c r="BH25" s="539"/>
      <c r="BI25" s="540"/>
      <c r="BJ25" s="538"/>
      <c r="BK25" s="539"/>
      <c r="BL25" s="539"/>
      <c r="BM25" s="539"/>
      <c r="BN25" s="540"/>
      <c r="BO25" s="538"/>
      <c r="BP25" s="539"/>
      <c r="BQ25" s="539"/>
      <c r="BR25" s="539"/>
      <c r="BS25" s="540"/>
      <c r="BT25" s="538"/>
      <c r="BU25" s="539"/>
      <c r="BV25" s="539"/>
      <c r="BW25" s="539"/>
      <c r="BX25" s="540"/>
      <c r="BY25" s="538"/>
      <c r="BZ25" s="539"/>
      <c r="CA25" s="539"/>
      <c r="CB25" s="539"/>
      <c r="CC25" s="540"/>
      <c r="CD25" s="538"/>
      <c r="CE25" s="539"/>
      <c r="CF25" s="539"/>
      <c r="CG25" s="539"/>
      <c r="CH25" s="540"/>
      <c r="CI25" s="1277">
        <v>0</v>
      </c>
      <c r="CJ25" s="1278"/>
      <c r="CK25" s="1278"/>
      <c r="CL25" s="1279"/>
      <c r="CM25" s="1278"/>
      <c r="CN25" s="1278"/>
      <c r="CO25" s="1278"/>
      <c r="CP25" s="1279"/>
      <c r="CQ25" s="1606">
        <f xml:space="preserve"> IF($C25 = "", "",'App1'!DC25)</f>
        <v>0</v>
      </c>
      <c r="CR25" s="1656">
        <f xml:space="preserve"> IF($C25 = "", "",'App1'!DD25)</f>
        <v>0</v>
      </c>
      <c r="CS25" s="1606">
        <f xml:space="preserve"> IF($C25 = "", "",'App1'!DE25)</f>
        <v>0</v>
      </c>
      <c r="CT25" s="1600" t="str">
        <f xml:space="preserve"> IF($C25 = "", "",'App1'!DF25)</f>
        <v/>
      </c>
      <c r="CU25" s="1600" t="str">
        <f xml:space="preserve"> IF($C25 = "", "",'App1'!DG25)</f>
        <v/>
      </c>
      <c r="CV25" s="1600" t="str">
        <f xml:space="preserve"> IF($C25 = "", "",'App1'!DH25)</f>
        <v/>
      </c>
      <c r="CW25" s="1600" t="str">
        <f xml:space="preserve"> IF($C25 = "", "",'App1'!DI25)</f>
        <v/>
      </c>
      <c r="CX25" s="1600" t="str">
        <f xml:space="preserve"> IF($C25 = "", "",'App1'!DJ25)</f>
        <v/>
      </c>
      <c r="CY25" s="1601" t="str">
        <f xml:space="preserve"> IF($C25 = "", "",'App1'!DK25)</f>
        <v/>
      </c>
      <c r="CZ25" s="1600" t="str">
        <f xml:space="preserve"> IF($C25 = "", "",'App1'!DL25)</f>
        <v/>
      </c>
      <c r="DA25" s="1600" t="str">
        <f xml:space="preserve"> IF($C25 = "", "",'App1'!DM25)</f>
        <v/>
      </c>
      <c r="DB25" s="1600" t="str">
        <f xml:space="preserve"> IF($C25 = "", "",'App1'!DN25)</f>
        <v/>
      </c>
      <c r="DC25" s="1600" t="str">
        <f xml:space="preserve"> IF($C25 = "", "",'App1'!DO25)</f>
        <v/>
      </c>
      <c r="DD25" s="1600" t="str">
        <f xml:space="preserve"> IF($C25 = "", "",'App1'!DP25)</f>
        <v/>
      </c>
      <c r="DE25" s="1601" t="str">
        <f xml:space="preserve"> IF($C25 = "", "",'App1'!DQ25)</f>
        <v/>
      </c>
      <c r="DF25" s="1600" t="str">
        <f xml:space="preserve"> IF($C25 = "", "",'App1'!DR25)</f>
        <v/>
      </c>
      <c r="DG25" s="1600" t="str">
        <f xml:space="preserve"> IF($C25 = "", "",'App1'!DS25)</f>
        <v/>
      </c>
      <c r="DH25" s="1600" t="str">
        <f xml:space="preserve"> IF($C25 = "", "",'App1'!DT25)</f>
        <v/>
      </c>
      <c r="DI25" s="1600" t="str">
        <f xml:space="preserve"> IF($C25 = "", "",'App1'!DU25)</f>
        <v/>
      </c>
      <c r="DJ25" s="1600" t="str">
        <f xml:space="preserve"> IF($C25 = "", "",'App1'!DV25)</f>
        <v/>
      </c>
      <c r="DK25" s="1601" t="str">
        <f xml:space="preserve"> IF($C25 = "", "",'App1'!DW25)</f>
        <v/>
      </c>
      <c r="DL25" s="1600" t="str">
        <f xml:space="preserve"> IF($C25 = "", "",'App1'!DX25)</f>
        <v/>
      </c>
      <c r="DM25" s="1600" t="str">
        <f xml:space="preserve"> IF($C25 = "", "",'App1'!DY25)</f>
        <v/>
      </c>
      <c r="DN25" s="1600" t="str">
        <f xml:space="preserve"> IF($C25 = "", "",'App1'!DZ25)</f>
        <v/>
      </c>
      <c r="DO25" s="1600" t="str">
        <f xml:space="preserve"> IF($C25 = "", "",'App1'!EA25)</f>
        <v/>
      </c>
      <c r="DP25" s="1600" t="str">
        <f xml:space="preserve"> IF($C25 = "", "",'App1'!EB25)</f>
        <v/>
      </c>
      <c r="DQ25" s="1601" t="str">
        <f xml:space="preserve"> IF($C25 = "", "",'App1'!EC25)</f>
        <v/>
      </c>
      <c r="DR25" s="1600">
        <f xml:space="preserve"> IF($C25 = "", "",'App1'!ED25)</f>
        <v>0</v>
      </c>
      <c r="DS25" s="1600">
        <f xml:space="preserve"> IF($C25 = "", "",'App1'!EE25)</f>
        <v>0</v>
      </c>
      <c r="DT25" s="1600">
        <f xml:space="preserve"> IF($C25 = "", "",'App1'!EF25)</f>
        <v>0</v>
      </c>
      <c r="DU25" s="1600">
        <f xml:space="preserve"> IF($C25 = "", "",'App1'!EG25)</f>
        <v>0</v>
      </c>
      <c r="DV25" s="1600">
        <f xml:space="preserve"> IF($C25 = "", "",'App1'!EH25)</f>
        <v>0</v>
      </c>
      <c r="DW25" s="1601">
        <f xml:space="preserve"> IF($C25 = "", "",'App1'!EI25)</f>
        <v>0</v>
      </c>
      <c r="DX25" s="538">
        <v>0</v>
      </c>
      <c r="DY25" s="539">
        <v>0</v>
      </c>
      <c r="DZ25" s="539">
        <v>0</v>
      </c>
      <c r="EA25" s="539">
        <v>0</v>
      </c>
      <c r="EB25" s="539">
        <v>0</v>
      </c>
      <c r="EC25" s="1599">
        <f xml:space="preserve"> IF($C25 = "", "",'App1'!EO25)</f>
        <v>0</v>
      </c>
      <c r="ED25" s="1600">
        <f xml:space="preserve"> IF($C25 = "", "",'App1'!EP25)</f>
        <v>0</v>
      </c>
      <c r="EE25" s="1600">
        <f xml:space="preserve"> IF($C25 = "", "",'App1'!EQ25)</f>
        <v>0</v>
      </c>
      <c r="EF25" s="1600">
        <f xml:space="preserve"> IF($C25 = "", "",'App1'!ER25)</f>
        <v>0</v>
      </c>
      <c r="EG25" s="1600">
        <f xml:space="preserve"> IF($C25 = "", "",'App1'!ES25)</f>
        <v>0</v>
      </c>
      <c r="EH25" s="1601">
        <f xml:space="preserve"> IF($C25 = "", "",'App1'!ET25)</f>
        <v>0</v>
      </c>
      <c r="EI25" s="538"/>
      <c r="EJ25" s="539"/>
      <c r="EK25" s="539"/>
      <c r="EL25" s="539"/>
      <c r="EM25" s="1594"/>
    </row>
    <row r="26" spans="1:143" s="524" customFormat="1" ht="15.75" customHeight="1">
      <c r="A26" s="503"/>
      <c r="B26" s="1421">
        <v>20</v>
      </c>
      <c r="C26" s="1635" t="str">
        <f>'App1'!C26</f>
        <v>PR19SWB_PC D3</v>
      </c>
      <c r="D26" s="1412" t="str">
        <f xml:space="preserve"> IF($C26 = "", "",'App1'!D26)</f>
        <v>Resilience</v>
      </c>
      <c r="E26" s="1412" t="str">
        <f xml:space="preserve"> IF($C26 = "", "",'App1'!E26)</f>
        <v>PR19 new</v>
      </c>
      <c r="F26" s="1412" t="str">
        <f xml:space="preserve"> IF($C26 = "", "",'App1'!F26)</f>
        <v>PC D3</v>
      </c>
      <c r="G26" s="1498" t="str">
        <f xml:space="preserve"> IF($C26 = "", "",'App1'!G26)</f>
        <v>Resilience in the round - wastewater</v>
      </c>
      <c r="H26" s="1499" t="str">
        <f xml:space="preserve"> IF($C26 = "", "",'App1'!H26)</f>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
      <c r="I26" s="1516">
        <f xml:space="preserve"> IF($C26 = "", "",'App1'!I26)</f>
        <v>0</v>
      </c>
      <c r="J26" s="1516">
        <f xml:space="preserve"> IF($C26 = "", "",'App1'!J26)</f>
        <v>0</v>
      </c>
      <c r="K26" s="1516">
        <f xml:space="preserve"> IF($C26 = "", "",'App1'!K26)</f>
        <v>1</v>
      </c>
      <c r="L26" s="1516">
        <f xml:space="preserve"> IF($C26 = "", "",'App1'!L26)</f>
        <v>0</v>
      </c>
      <c r="M26" s="1516">
        <f xml:space="preserve"> IF($C26 = "", "",'App1'!M26)</f>
        <v>0</v>
      </c>
      <c r="N26" s="1516">
        <f xml:space="preserve"> IF($C26 = "", "",'App1'!N26)</f>
        <v>0</v>
      </c>
      <c r="O26" s="1516">
        <f xml:space="preserve"> IF($C26 = "", "",'App1'!O26)</f>
        <v>0</v>
      </c>
      <c r="P26" s="1516">
        <f xml:space="preserve"> IF($C26 = "", "",'App1'!P26)</f>
        <v>0</v>
      </c>
      <c r="Q26" s="1517">
        <f xml:space="preserve"> IF($C26 = "", "",'App1'!Q26)</f>
        <v>1</v>
      </c>
      <c r="R26" s="1412" t="str">
        <f xml:space="preserve"> IF($C26 = "", "",'App1'!R26)</f>
        <v>Out &amp; under</v>
      </c>
      <c r="S26" s="1412" t="str">
        <f xml:space="preserve"> IF($C26 = "", "",'App1'!S26)</f>
        <v>Revenue</v>
      </c>
      <c r="T26" s="1498" t="str">
        <f xml:space="preserve"> IF($C26 = "", "",'App1'!T26)</f>
        <v>In-period</v>
      </c>
      <c r="U26" s="1412" t="str">
        <f xml:space="preserve"> IF($C26 = "", "",'App1'!U26)</f>
        <v>Resilience</v>
      </c>
      <c r="V26" s="1412" t="str">
        <f xml:space="preserve"> IF($C26 = "", "",'App1'!V26)</f>
        <v>Nr</v>
      </c>
      <c r="W26" s="1412" t="str">
        <f xml:space="preserve"> IF($C26 = "", "",'App1'!W26)</f>
        <v>Number</v>
      </c>
      <c r="X26" s="1412">
        <f xml:space="preserve"> IF($C26 = "", "",'App1'!X26)</f>
        <v>0</v>
      </c>
      <c r="Y26" s="1626" t="str">
        <f xml:space="preserve"> IF($C26 = "", "",'App1'!Y26)</f>
        <v>Up</v>
      </c>
      <c r="Z26" s="1508">
        <f xml:space="preserve"> IF($C26 = "", "",'App1'!Z26)</f>
        <v>0</v>
      </c>
      <c r="AA26" s="526"/>
      <c r="AB26" s="526"/>
      <c r="AC26" s="526"/>
      <c r="AD26" s="1628"/>
      <c r="AE26" s="539"/>
      <c r="AF26" s="539"/>
      <c r="AG26" s="539"/>
      <c r="AH26" s="539"/>
      <c r="AI26" s="539"/>
      <c r="AJ26" s="538"/>
      <c r="AK26" s="539"/>
      <c r="AL26" s="539"/>
      <c r="AM26" s="539"/>
      <c r="AN26" s="712"/>
      <c r="AO26" s="715"/>
      <c r="AP26" s="539"/>
      <c r="AQ26" s="539"/>
      <c r="AR26" s="539"/>
      <c r="AS26" s="716"/>
      <c r="AT26" s="721"/>
      <c r="AU26" s="539"/>
      <c r="AV26" s="539"/>
      <c r="AW26" s="539"/>
      <c r="AX26" s="722"/>
      <c r="AY26" s="540"/>
      <c r="AZ26" s="1586" t="str">
        <f xml:space="preserve"> IF($C26 = "", "",'App1'!BL26)</f>
        <v>Yes</v>
      </c>
      <c r="BA26" s="1587" t="str">
        <f xml:space="preserve"> IF($C26 = "", "",'App1'!BM26)</f>
        <v>Yes</v>
      </c>
      <c r="BB26" s="1587" t="str">
        <f xml:space="preserve"> IF($C26 = "", "",'App1'!BN26)</f>
        <v>Yes</v>
      </c>
      <c r="BC26" s="1587" t="str">
        <f xml:space="preserve"> IF($C26 = "", "",'App1'!BO26)</f>
        <v>Yes</v>
      </c>
      <c r="BD26" s="1497" t="str">
        <f xml:space="preserve"> IF($C26 = "", "",'App1'!BP26)</f>
        <v>Yes</v>
      </c>
      <c r="BE26" s="538"/>
      <c r="BF26" s="539"/>
      <c r="BG26" s="539"/>
      <c r="BH26" s="539"/>
      <c r="BI26" s="540"/>
      <c r="BJ26" s="538"/>
      <c r="BK26" s="539"/>
      <c r="BL26" s="539"/>
      <c r="BM26" s="539"/>
      <c r="BN26" s="540"/>
      <c r="BO26" s="538"/>
      <c r="BP26" s="539"/>
      <c r="BQ26" s="539"/>
      <c r="BR26" s="539"/>
      <c r="BS26" s="540"/>
      <c r="BT26" s="538"/>
      <c r="BU26" s="539"/>
      <c r="BV26" s="539"/>
      <c r="BW26" s="539"/>
      <c r="BX26" s="540"/>
      <c r="BY26" s="538"/>
      <c r="BZ26" s="539"/>
      <c r="CA26" s="539"/>
      <c r="CB26" s="539"/>
      <c r="CC26" s="540"/>
      <c r="CD26" s="538"/>
      <c r="CE26" s="539"/>
      <c r="CF26" s="539"/>
      <c r="CG26" s="539"/>
      <c r="CH26" s="540"/>
      <c r="CI26" s="1277"/>
      <c r="CJ26" s="1278"/>
      <c r="CK26" s="1278"/>
      <c r="CL26" s="1279"/>
      <c r="CM26" s="1278"/>
      <c r="CN26" s="1278"/>
      <c r="CO26" s="1278"/>
      <c r="CP26" s="1279"/>
      <c r="CQ26" s="1606">
        <f xml:space="preserve"> IF($C26 = "", "",'App1'!DC26)</f>
        <v>0</v>
      </c>
      <c r="CR26" s="1656">
        <f xml:space="preserve"> IF($C26 = "", "",'App1'!DD26)</f>
        <v>0</v>
      </c>
      <c r="CS26" s="1606">
        <f xml:space="preserve"> IF($C26 = "", "",'App1'!DE26)</f>
        <v>0</v>
      </c>
      <c r="CT26" s="1600">
        <f xml:space="preserve"> IF($C26 = "", "",'App1'!DF26)</f>
        <v>0</v>
      </c>
      <c r="CU26" s="1600">
        <f xml:space="preserve"> IF($C26 = "", "",'App1'!DG26)</f>
        <v>0</v>
      </c>
      <c r="CV26" s="1600">
        <f xml:space="preserve"> IF($C26 = "", "",'App1'!DH26)</f>
        <v>0</v>
      </c>
      <c r="CW26" s="1600">
        <f xml:space="preserve"> IF($C26 = "", "",'App1'!DI26)</f>
        <v>0</v>
      </c>
      <c r="CX26" s="1600">
        <f xml:space="preserve"> IF($C26 = "", "",'App1'!DJ26)</f>
        <v>0</v>
      </c>
      <c r="CY26" s="1601" t="str">
        <f xml:space="preserve"> IF($C26 = "", "",'App1'!DK26)</f>
        <v/>
      </c>
      <c r="CZ26" s="1600">
        <f xml:space="preserve"> IF($C26 = "", "",'App1'!DL26)</f>
        <v>0</v>
      </c>
      <c r="DA26" s="1600">
        <f xml:space="preserve"> IF($C26 = "", "",'App1'!DM26)</f>
        <v>0</v>
      </c>
      <c r="DB26" s="1600">
        <f xml:space="preserve"> IF($C26 = "", "",'App1'!DN26)</f>
        <v>0</v>
      </c>
      <c r="DC26" s="1600">
        <f xml:space="preserve"> IF($C26 = "", "",'App1'!DO26)</f>
        <v>0</v>
      </c>
      <c r="DD26" s="1600">
        <f xml:space="preserve"> IF($C26 = "", "",'App1'!DP26)</f>
        <v>0</v>
      </c>
      <c r="DE26" s="1601" t="str">
        <f xml:space="preserve"> IF($C26 = "", "",'App1'!DQ26)</f>
        <v/>
      </c>
      <c r="DF26" s="1600">
        <f xml:space="preserve"> IF($C26 = "", "",'App1'!DR26)</f>
        <v>0</v>
      </c>
      <c r="DG26" s="1600">
        <f xml:space="preserve"> IF($C26 = "", "",'App1'!DS26)</f>
        <v>0</v>
      </c>
      <c r="DH26" s="1600">
        <f xml:space="preserve"> IF($C26 = "", "",'App1'!DT26)</f>
        <v>0</v>
      </c>
      <c r="DI26" s="1600">
        <f xml:space="preserve"> IF($C26 = "", "",'App1'!DU26)</f>
        <v>0</v>
      </c>
      <c r="DJ26" s="1600">
        <f xml:space="preserve"> IF($C26 = "", "",'App1'!DV26)</f>
        <v>0</v>
      </c>
      <c r="DK26" s="1601" t="str">
        <f xml:space="preserve"> IF($C26 = "", "",'App1'!DW26)</f>
        <v/>
      </c>
      <c r="DL26" s="1600">
        <f xml:space="preserve"> IF($C26 = "", "",'App1'!DX26)</f>
        <v>0</v>
      </c>
      <c r="DM26" s="1600">
        <f xml:space="preserve"> IF($C26 = "", "",'App1'!DY26)</f>
        <v>0</v>
      </c>
      <c r="DN26" s="1600">
        <f xml:space="preserve"> IF($C26 = "", "",'App1'!DZ26)</f>
        <v>0</v>
      </c>
      <c r="DO26" s="1600">
        <f xml:space="preserve"> IF($C26 = "", "",'App1'!EA26)</f>
        <v>0</v>
      </c>
      <c r="DP26" s="1600">
        <f xml:space="preserve"> IF($C26 = "", "",'App1'!EB26)</f>
        <v>0</v>
      </c>
      <c r="DQ26" s="1601" t="str">
        <f xml:space="preserve"> IF($C26 = "", "",'App1'!EC26)</f>
        <v/>
      </c>
      <c r="DR26" s="1600">
        <f xml:space="preserve"> IF($C26 = "", "",'App1'!ED26)</f>
        <v>-3.3399999999999999E-2</v>
      </c>
      <c r="DS26" s="1600">
        <f xml:space="preserve"> IF($C26 = "", "",'App1'!EE26)</f>
        <v>-6.6699999999999995E-2</v>
      </c>
      <c r="DT26" s="1600">
        <f xml:space="preserve"> IF($C26 = "", "",'App1'!EF26)</f>
        <v>-0.10009999999999999</v>
      </c>
      <c r="DU26" s="1600">
        <f xml:space="preserve"> IF($C26 = "", "",'App1'!EG26)</f>
        <v>-0.13339999999999999</v>
      </c>
      <c r="DV26" s="1600">
        <f xml:space="preserve"> IF($C26 = "", "",'App1'!EH26)</f>
        <v>-0.1668</v>
      </c>
      <c r="DW26" s="1601">
        <f xml:space="preserve"> IF($C26 = "", "",'App1'!EI26)</f>
        <v>-0.50029999999999997</v>
      </c>
      <c r="DX26" s="538"/>
      <c r="DY26" s="539"/>
      <c r="DZ26" s="539"/>
      <c r="EA26" s="539"/>
      <c r="EB26" s="539"/>
      <c r="EC26" s="1599">
        <f xml:space="preserve"> IF($C26 = "", "",'App1'!EO26)</f>
        <v>0.17599999999999999</v>
      </c>
      <c r="ED26" s="1600">
        <f xml:space="preserve"> IF($C26 = "", "",'App1'!EP26)</f>
        <v>0.15640000000000001</v>
      </c>
      <c r="EE26" s="1600">
        <f xml:space="preserve"> IF($C26 = "", "",'App1'!EQ26)</f>
        <v>0.13689999999999999</v>
      </c>
      <c r="EF26" s="1600">
        <f xml:space="preserve"> IF($C26 = "", "",'App1'!ER26)</f>
        <v>0.1173</v>
      </c>
      <c r="EG26" s="1600">
        <f xml:space="preserve"> IF($C26 = "", "",'App1'!ES26)</f>
        <v>9.7799999999999998E-2</v>
      </c>
      <c r="EH26" s="1601">
        <f xml:space="preserve"> IF($C26 = "", "",'App1'!ET26)</f>
        <v>0.68440000000000001</v>
      </c>
      <c r="EI26" s="538"/>
      <c r="EJ26" s="539"/>
      <c r="EK26" s="539"/>
      <c r="EL26" s="539"/>
      <c r="EM26" s="1594"/>
    </row>
    <row r="27" spans="1:143" s="524" customFormat="1" ht="15.75" customHeight="1">
      <c r="A27" s="503"/>
      <c r="B27" s="1421">
        <v>21</v>
      </c>
      <c r="C27" s="1635" t="str">
        <f>'App1'!C27</f>
        <v>PR19SWB_PC D4</v>
      </c>
      <c r="D27" s="1412" t="str">
        <f xml:space="preserve"> IF($C27 = "", "",'App1'!D27)</f>
        <v>Resilience</v>
      </c>
      <c r="E27" s="1412" t="str">
        <f xml:space="preserve"> IF($C27 = "", "",'App1'!E27)</f>
        <v>PR19 new</v>
      </c>
      <c r="F27" s="1412" t="str">
        <f xml:space="preserve"> IF($C27 = "", "",'App1'!F27)</f>
        <v>PC D4</v>
      </c>
      <c r="G27" s="1498" t="str">
        <f xml:space="preserve"> IF($C27 = "", "",'App1'!G27)</f>
        <v xml:space="preserve">Resilience in the round - water </v>
      </c>
      <c r="H27" s="1499" t="str">
        <f xml:space="preserve"> IF($C27 = "", "",'App1'!H27)</f>
        <v xml:space="preserve">Occasionally supplies of tap water can be disrupted. This measures the number of customers (properties) who experience continuous unplanned loss of mains water supply to their property for durations greater than 12 hours. </v>
      </c>
      <c r="I27" s="1516">
        <f xml:space="preserve"> IF($C27 = "", "",'App1'!I27)</f>
        <v>0</v>
      </c>
      <c r="J27" s="1516">
        <f xml:space="preserve"> IF($C27 = "", "",'App1'!J27)</f>
        <v>1</v>
      </c>
      <c r="K27" s="1516">
        <f xml:space="preserve"> IF($C27 = "", "",'App1'!K27)</f>
        <v>0</v>
      </c>
      <c r="L27" s="1516">
        <f xml:space="preserve"> IF($C27 = "", "",'App1'!L27)</f>
        <v>0</v>
      </c>
      <c r="M27" s="1516">
        <f xml:space="preserve"> IF($C27 = "", "",'App1'!M27)</f>
        <v>0</v>
      </c>
      <c r="N27" s="1516">
        <f xml:space="preserve"> IF($C27 = "", "",'App1'!N27)</f>
        <v>0</v>
      </c>
      <c r="O27" s="1516">
        <f xml:space="preserve"> IF($C27 = "", "",'App1'!O27)</f>
        <v>0</v>
      </c>
      <c r="P27" s="1516">
        <f xml:space="preserve"> IF($C27 = "", "",'App1'!P27)</f>
        <v>0</v>
      </c>
      <c r="Q27" s="1517">
        <f xml:space="preserve"> IF($C27 = "", "",'App1'!Q27)</f>
        <v>1</v>
      </c>
      <c r="R27" s="1412" t="str">
        <f xml:space="preserve"> IF($C27 = "", "",'App1'!R27)</f>
        <v>Out &amp; under</v>
      </c>
      <c r="S27" s="1412" t="str">
        <f xml:space="preserve"> IF($C27 = "", "",'App1'!S27)</f>
        <v>Revenue</v>
      </c>
      <c r="T27" s="1498" t="str">
        <f xml:space="preserve"> IF($C27 = "", "",'App1'!T27)</f>
        <v>In-period</v>
      </c>
      <c r="U27" s="1412" t="str">
        <f xml:space="preserve"> IF($C27 = "", "",'App1'!U27)</f>
        <v>Resilience</v>
      </c>
      <c r="V27" s="1412" t="str">
        <f xml:space="preserve"> IF($C27 = "", "",'App1'!V27)</f>
        <v>Nr</v>
      </c>
      <c r="W27" s="1412" t="str">
        <f xml:space="preserve"> IF($C27 = "", "",'App1'!W27)</f>
        <v>Number</v>
      </c>
      <c r="X27" s="1412">
        <f xml:space="preserve"> IF($C27 = "", "",'App1'!X27)</f>
        <v>0</v>
      </c>
      <c r="Y27" s="1626" t="str">
        <f xml:space="preserve"> IF($C27 = "", "",'App1'!Y27)</f>
        <v>Down</v>
      </c>
      <c r="Z27" s="1508">
        <f xml:space="preserve"> IF($C27 = "", "",'App1'!Z27)</f>
        <v>0</v>
      </c>
      <c r="AA27" s="526"/>
      <c r="AB27" s="526"/>
      <c r="AC27" s="526"/>
      <c r="AD27" s="1628"/>
      <c r="AE27" s="539"/>
      <c r="AF27" s="539"/>
      <c r="AG27" s="539"/>
      <c r="AH27" s="539"/>
      <c r="AI27" s="539"/>
      <c r="AJ27" s="538"/>
      <c r="AK27" s="539"/>
      <c r="AL27" s="539"/>
      <c r="AM27" s="539"/>
      <c r="AN27" s="712"/>
      <c r="AO27" s="715"/>
      <c r="AP27" s="539"/>
      <c r="AQ27" s="539"/>
      <c r="AR27" s="539"/>
      <c r="AS27" s="716"/>
      <c r="AT27" s="721"/>
      <c r="AU27" s="539"/>
      <c r="AV27" s="539"/>
      <c r="AW27" s="539"/>
      <c r="AX27" s="722"/>
      <c r="AY27" s="540"/>
      <c r="AZ27" s="1586" t="str">
        <f xml:space="preserve"> IF($C27 = "", "",'App1'!BL27)</f>
        <v>Yes</v>
      </c>
      <c r="BA27" s="1587" t="str">
        <f xml:space="preserve"> IF($C27 = "", "",'App1'!BM27)</f>
        <v>Yes</v>
      </c>
      <c r="BB27" s="1587" t="str">
        <f xml:space="preserve"> IF($C27 = "", "",'App1'!BN27)</f>
        <v>Yes</v>
      </c>
      <c r="BC27" s="1587" t="str">
        <f xml:space="preserve"> IF($C27 = "", "",'App1'!BO27)</f>
        <v>Yes</v>
      </c>
      <c r="BD27" s="1497" t="str">
        <f xml:space="preserve"> IF($C27 = "", "",'App1'!BP27)</f>
        <v>Yes</v>
      </c>
      <c r="BE27" s="538"/>
      <c r="BF27" s="539"/>
      <c r="BG27" s="539"/>
      <c r="BH27" s="539"/>
      <c r="BI27" s="540"/>
      <c r="BJ27" s="538"/>
      <c r="BK27" s="539"/>
      <c r="BL27" s="539"/>
      <c r="BM27" s="539"/>
      <c r="BN27" s="540"/>
      <c r="BO27" s="538"/>
      <c r="BP27" s="539"/>
      <c r="BQ27" s="539"/>
      <c r="BR27" s="539"/>
      <c r="BS27" s="540"/>
      <c r="BT27" s="538"/>
      <c r="BU27" s="539"/>
      <c r="BV27" s="539"/>
      <c r="BW27" s="539"/>
      <c r="BX27" s="540"/>
      <c r="BY27" s="538"/>
      <c r="BZ27" s="539"/>
      <c r="CA27" s="539"/>
      <c r="CB27" s="539"/>
      <c r="CC27" s="540"/>
      <c r="CD27" s="538"/>
      <c r="CE27" s="539"/>
      <c r="CF27" s="539"/>
      <c r="CG27" s="539"/>
      <c r="CH27" s="540"/>
      <c r="CI27" s="1277"/>
      <c r="CJ27" s="1278"/>
      <c r="CK27" s="1278"/>
      <c r="CL27" s="1279"/>
      <c r="CM27" s="1278"/>
      <c r="CN27" s="1278"/>
      <c r="CO27" s="1278"/>
      <c r="CP27" s="1279"/>
      <c r="CQ27" s="1606">
        <f xml:space="preserve"> IF($C27 = "", "",'App1'!DC27)</f>
        <v>0</v>
      </c>
      <c r="CR27" s="1656">
        <f xml:space="preserve"> IF($C27 = "", "",'App1'!DD27)</f>
        <v>1</v>
      </c>
      <c r="CS27" s="1606">
        <f xml:space="preserve"> IF($C27 = "", "",'App1'!DE27)</f>
        <v>0</v>
      </c>
      <c r="CT27" s="1600">
        <f xml:space="preserve"> IF($C27 = "", "",'App1'!DF27)</f>
        <v>0</v>
      </c>
      <c r="CU27" s="1600">
        <f xml:space="preserve"> IF($C27 = "", "",'App1'!DG27)</f>
        <v>0</v>
      </c>
      <c r="CV27" s="1600">
        <f xml:space="preserve"> IF($C27 = "", "",'App1'!DH27)</f>
        <v>0</v>
      </c>
      <c r="CW27" s="1600">
        <f xml:space="preserve"> IF($C27 = "", "",'App1'!DI27)</f>
        <v>0</v>
      </c>
      <c r="CX27" s="1600">
        <f xml:space="preserve"> IF($C27 = "", "",'App1'!DJ27)</f>
        <v>0</v>
      </c>
      <c r="CY27" s="1601" t="str">
        <f xml:space="preserve"> IF($C27 = "", "",'App1'!DK27)</f>
        <v/>
      </c>
      <c r="CZ27" s="1600">
        <f xml:space="preserve"> IF($C27 = "", "",'App1'!DL27)</f>
        <v>0</v>
      </c>
      <c r="DA27" s="1600">
        <f xml:space="preserve"> IF($C27 = "", "",'App1'!DM27)</f>
        <v>0</v>
      </c>
      <c r="DB27" s="1600">
        <f xml:space="preserve"> IF($C27 = "", "",'App1'!DN27)</f>
        <v>0</v>
      </c>
      <c r="DC27" s="1600">
        <f xml:space="preserve"> IF($C27 = "", "",'App1'!DO27)</f>
        <v>0</v>
      </c>
      <c r="DD27" s="1600">
        <f xml:space="preserve"> IF($C27 = "", "",'App1'!DP27)</f>
        <v>0</v>
      </c>
      <c r="DE27" s="1601" t="str">
        <f xml:space="preserve"> IF($C27 = "", "",'App1'!DQ27)</f>
        <v/>
      </c>
      <c r="DF27" s="1600">
        <f xml:space="preserve"> IF($C27 = "", "",'App1'!DR27)</f>
        <v>0</v>
      </c>
      <c r="DG27" s="1600">
        <f xml:space="preserve"> IF($C27 = "", "",'App1'!DS27)</f>
        <v>0</v>
      </c>
      <c r="DH27" s="1600">
        <f xml:space="preserve"> IF($C27 = "", "",'App1'!DT27)</f>
        <v>0</v>
      </c>
      <c r="DI27" s="1600">
        <f xml:space="preserve"> IF($C27 = "", "",'App1'!DU27)</f>
        <v>0</v>
      </c>
      <c r="DJ27" s="1600">
        <f xml:space="preserve"> IF($C27 = "", "",'App1'!DV27)</f>
        <v>0</v>
      </c>
      <c r="DK27" s="1601" t="str">
        <f xml:space="preserve"> IF($C27 = "", "",'App1'!DW27)</f>
        <v/>
      </c>
      <c r="DL27" s="1600">
        <f xml:space="preserve"> IF($C27 = "", "",'App1'!DX27)</f>
        <v>0</v>
      </c>
      <c r="DM27" s="1600">
        <f xml:space="preserve"> IF($C27 = "", "",'App1'!DY27)</f>
        <v>0</v>
      </c>
      <c r="DN27" s="1600">
        <f xml:space="preserve"> IF($C27 = "", "",'App1'!DZ27)</f>
        <v>0</v>
      </c>
      <c r="DO27" s="1600">
        <f xml:space="preserve"> IF($C27 = "", "",'App1'!EA27)</f>
        <v>0</v>
      </c>
      <c r="DP27" s="1600">
        <f xml:space="preserve"> IF($C27 = "", "",'App1'!EB27)</f>
        <v>0</v>
      </c>
      <c r="DQ27" s="1601" t="str">
        <f xml:space="preserve"> IF($C27 = "", "",'App1'!EC27)</f>
        <v/>
      </c>
      <c r="DR27" s="1600">
        <f xml:space="preserve"> IF($C27 = "", "",'App1'!ED27)</f>
        <v>-0.55630000000000002</v>
      </c>
      <c r="DS27" s="1600">
        <f xml:space="preserve"> IF($C27 = "", "",'App1'!EE27)</f>
        <v>-0.48799999999999999</v>
      </c>
      <c r="DT27" s="1600">
        <f xml:space="preserve"> IF($C27 = "", "",'App1'!EF27)</f>
        <v>-0.46479999999999999</v>
      </c>
      <c r="DU27" s="1600">
        <f xml:space="preserve"> IF($C27 = "", "",'App1'!EG27)</f>
        <v>-0.39939999999999998</v>
      </c>
      <c r="DV27" s="1600">
        <f xml:space="preserve"> IF($C27 = "", "",'App1'!EH27)</f>
        <v>-0.39069999999999999</v>
      </c>
      <c r="DW27" s="1601">
        <f xml:space="preserve"> IF($C27 = "", "",'App1'!EI27)</f>
        <v>-2.2993000000000001</v>
      </c>
      <c r="DX27" s="538"/>
      <c r="DY27" s="539"/>
      <c r="DZ27" s="539"/>
      <c r="EA27" s="539"/>
      <c r="EB27" s="539"/>
      <c r="EC27" s="1599">
        <f xml:space="preserve"> IF($C27 = "", "",'App1'!EO27)</f>
        <v>0.41899999999999998</v>
      </c>
      <c r="ED27" s="1600">
        <f xml:space="preserve"> IF($C27 = "", "",'App1'!EP27)</f>
        <v>0.36799999999999999</v>
      </c>
      <c r="EE27" s="1600">
        <f xml:space="preserve"> IF($C27 = "", "",'App1'!EQ27)</f>
        <v>0.3498</v>
      </c>
      <c r="EF27" s="1600">
        <f xml:space="preserve"> IF($C27 = "", "",'App1'!ER27)</f>
        <v>0.3024</v>
      </c>
      <c r="EG27" s="1600">
        <f xml:space="preserve"> IF($C27 = "", "",'App1'!ES27)</f>
        <v>0.29509999999999997</v>
      </c>
      <c r="EH27" s="1601">
        <f xml:space="preserve"> IF($C27 = "", "",'App1'!ET27)</f>
        <v>1.7343</v>
      </c>
      <c r="EI27" s="538"/>
      <c r="EJ27" s="539"/>
      <c r="EK27" s="539"/>
      <c r="EL27" s="539"/>
      <c r="EM27" s="1594"/>
    </row>
    <row r="28" spans="1:143" s="524" customFormat="1" ht="15.75" customHeight="1">
      <c r="A28" s="503"/>
      <c r="B28" s="1421">
        <v>22</v>
      </c>
      <c r="C28" s="1635" t="str">
        <f>'App1'!C28</f>
        <v>PR19SWB_PC E1</v>
      </c>
      <c r="D28" s="1412" t="str">
        <f xml:space="preserve"> IF($C28 = "", "",'App1'!D28)</f>
        <v>Responsive to Customers</v>
      </c>
      <c r="E28" s="1412" t="str">
        <f xml:space="preserve"> IF($C28 = "", "",'App1'!E28)</f>
        <v>PR19 new</v>
      </c>
      <c r="F28" s="1412" t="str">
        <f xml:space="preserve"> IF($C28 = "", "",'App1'!F28)</f>
        <v>PC E1</v>
      </c>
      <c r="G28" s="1498" t="str">
        <f xml:space="preserve"> IF($C28 = "", "",'App1'!G28)</f>
        <v>C-MeX. Customer measure of experience</v>
      </c>
      <c r="H28" s="1499" t="str">
        <f xml:space="preserve"> IF($C28 = "", "",'App1'!H28)</f>
        <v>This is the mechanism to incentivise companies to provide an excellent customer experience for residential customers.</v>
      </c>
      <c r="I28" s="1516">
        <f xml:space="preserve"> IF($C28 = "", "",'App1'!I28)</f>
        <v>0</v>
      </c>
      <c r="J28" s="1516">
        <f xml:space="preserve"> IF($C28 = "", "",'App1'!J28)</f>
        <v>0</v>
      </c>
      <c r="K28" s="1516">
        <f xml:space="preserve"> IF($C28 = "", "",'App1'!K28)</f>
        <v>0</v>
      </c>
      <c r="L28" s="1516">
        <f xml:space="preserve"> IF($C28 = "", "",'App1'!L28)</f>
        <v>0</v>
      </c>
      <c r="M28" s="1516">
        <f xml:space="preserve"> IF($C28 = "", "",'App1'!M28)</f>
        <v>1</v>
      </c>
      <c r="N28" s="1516">
        <f xml:space="preserve"> IF($C28 = "", "",'App1'!N28)</f>
        <v>0</v>
      </c>
      <c r="O28" s="1516">
        <f xml:space="preserve"> IF($C28 = "", "",'App1'!O28)</f>
        <v>0</v>
      </c>
      <c r="P28" s="1516">
        <f xml:space="preserve"> IF($C28 = "", "",'App1'!P28)</f>
        <v>0</v>
      </c>
      <c r="Q28" s="1517">
        <f xml:space="preserve"> IF($C28 = "", "",'App1'!Q28)</f>
        <v>1</v>
      </c>
      <c r="R28" s="1412" t="str">
        <f xml:space="preserve"> IF($C28 = "", "",'App1'!R28)</f>
        <v>Out &amp; under</v>
      </c>
      <c r="S28" s="1412" t="str">
        <f xml:space="preserve"> IF($C28 = "", "",'App1'!S28)</f>
        <v>Revenue</v>
      </c>
      <c r="T28" s="1498" t="str">
        <f xml:space="preserve"> IF($C28 = "", "",'App1'!T28)</f>
        <v>In-period</v>
      </c>
      <c r="U28" s="1412" t="str">
        <f xml:space="preserve"> IF($C28 = "", "",'App1'!U28)</f>
        <v>Customer measure of experience (C-MeX)</v>
      </c>
      <c r="V28" s="1412" t="str">
        <f xml:space="preserve"> IF($C28 = "", "",'App1'!V28)</f>
        <v>score</v>
      </c>
      <c r="W28" s="1412" t="str">
        <f xml:space="preserve"> IF($C28 = "", "",'App1'!W28)</f>
        <v>C-Mex Score</v>
      </c>
      <c r="X28" s="1412">
        <f xml:space="preserve"> IF($C28 = "", "",'App1'!X28)</f>
        <v>1</v>
      </c>
      <c r="Y28" s="1626" t="str">
        <f xml:space="preserve"> IF($C28 = "", "",'App1'!Y28)</f>
        <v>Up</v>
      </c>
      <c r="Z28" s="1508" t="str">
        <f xml:space="preserve"> IF($C28 = "", "",'App1'!Z28)</f>
        <v>Customer measure of experience (C-Mex)</v>
      </c>
      <c r="AA28" s="526"/>
      <c r="AB28" s="526"/>
      <c r="AC28" s="526"/>
      <c r="AD28" s="1628"/>
      <c r="AE28" s="539"/>
      <c r="AF28" s="539"/>
      <c r="AG28" s="539"/>
      <c r="AH28" s="539"/>
      <c r="AI28" s="539"/>
      <c r="AJ28" s="538"/>
      <c r="AK28" s="539"/>
      <c r="AL28" s="539"/>
      <c r="AM28" s="539"/>
      <c r="AN28" s="712"/>
      <c r="AO28" s="715"/>
      <c r="AP28" s="539"/>
      <c r="AQ28" s="539"/>
      <c r="AR28" s="539"/>
      <c r="AS28" s="716"/>
      <c r="AT28" s="721"/>
      <c r="AU28" s="539"/>
      <c r="AV28" s="539"/>
      <c r="AW28" s="539"/>
      <c r="AX28" s="722"/>
      <c r="AY28" s="540"/>
      <c r="AZ28" s="1586" t="str">
        <f xml:space="preserve"> IF($C28 = "", "",'App1'!BL28)</f>
        <v>Yes</v>
      </c>
      <c r="BA28" s="1587" t="str">
        <f xml:space="preserve"> IF($C28 = "", "",'App1'!BM28)</f>
        <v>Yes</v>
      </c>
      <c r="BB28" s="1587" t="str">
        <f xml:space="preserve"> IF($C28 = "", "",'App1'!BN28)</f>
        <v>Yes</v>
      </c>
      <c r="BC28" s="1587" t="str">
        <f xml:space="preserve"> IF($C28 = "", "",'App1'!BO28)</f>
        <v>Yes</v>
      </c>
      <c r="BD28" s="1497" t="str">
        <f xml:space="preserve"> IF($C28 = "", "",'App1'!BP28)</f>
        <v>Yes</v>
      </c>
      <c r="BE28" s="538"/>
      <c r="BF28" s="539"/>
      <c r="BG28" s="539"/>
      <c r="BH28" s="539"/>
      <c r="BI28" s="540"/>
      <c r="BJ28" s="538"/>
      <c r="BK28" s="539"/>
      <c r="BL28" s="539"/>
      <c r="BM28" s="539"/>
      <c r="BN28" s="540"/>
      <c r="BO28" s="538"/>
      <c r="BP28" s="539"/>
      <c r="BQ28" s="539"/>
      <c r="BR28" s="539"/>
      <c r="BS28" s="540"/>
      <c r="BT28" s="538"/>
      <c r="BU28" s="539"/>
      <c r="BV28" s="539"/>
      <c r="BW28" s="539"/>
      <c r="BX28" s="540"/>
      <c r="BY28" s="538"/>
      <c r="BZ28" s="539"/>
      <c r="CA28" s="539"/>
      <c r="CB28" s="539"/>
      <c r="CC28" s="540"/>
      <c r="CD28" s="538"/>
      <c r="CE28" s="539"/>
      <c r="CF28" s="539"/>
      <c r="CG28" s="539"/>
      <c r="CH28" s="540"/>
      <c r="CI28" s="1277"/>
      <c r="CJ28" s="1278"/>
      <c r="CK28" s="1278"/>
      <c r="CL28" s="1279"/>
      <c r="CM28" s="1278"/>
      <c r="CN28" s="1278"/>
      <c r="CO28" s="1278"/>
      <c r="CP28" s="1279"/>
      <c r="CQ28" s="1606" t="str">
        <f xml:space="preserve"> IF($C28 = "", "",'App1'!DC28)</f>
        <v>No</v>
      </c>
      <c r="CR28" s="1656">
        <f xml:space="preserve"> IF($C28 = "", "",'App1'!DD28)</f>
        <v>1</v>
      </c>
      <c r="CS28" s="1606">
        <f xml:space="preserve"> IF($C28 = "", "",'App1'!DE28)</f>
        <v>0</v>
      </c>
      <c r="CT28" s="1600" t="str">
        <f xml:space="preserve"> IF($C28 = "", "",'App1'!DF28)</f>
        <v/>
      </c>
      <c r="CU28" s="1600" t="str">
        <f xml:space="preserve"> IF($C28 = "", "",'App1'!DG28)</f>
        <v/>
      </c>
      <c r="CV28" s="1600" t="str">
        <f xml:space="preserve"> IF($C28 = "", "",'App1'!DH28)</f>
        <v/>
      </c>
      <c r="CW28" s="1600" t="str">
        <f xml:space="preserve"> IF($C28 = "", "",'App1'!DI28)</f>
        <v/>
      </c>
      <c r="CX28" s="1600" t="str">
        <f xml:space="preserve"> IF($C28 = "", "",'App1'!DJ28)</f>
        <v/>
      </c>
      <c r="CY28" s="1601" t="str">
        <f xml:space="preserve"> IF($C28 = "", "",'App1'!DK28)</f>
        <v/>
      </c>
      <c r="CZ28" s="1600" t="str">
        <f xml:space="preserve"> IF($C28 = "", "",'App1'!DL28)</f>
        <v/>
      </c>
      <c r="DA28" s="1600" t="str">
        <f xml:space="preserve"> IF($C28 = "", "",'App1'!DM28)</f>
        <v/>
      </c>
      <c r="DB28" s="1600" t="str">
        <f xml:space="preserve"> IF($C28 = "", "",'App1'!DN28)</f>
        <v/>
      </c>
      <c r="DC28" s="1600" t="str">
        <f xml:space="preserve"> IF($C28 = "", "",'App1'!DO28)</f>
        <v/>
      </c>
      <c r="DD28" s="1600" t="str">
        <f xml:space="preserve"> IF($C28 = "", "",'App1'!DP28)</f>
        <v/>
      </c>
      <c r="DE28" s="1601" t="str">
        <f xml:space="preserve"> IF($C28 = "", "",'App1'!DQ28)</f>
        <v/>
      </c>
      <c r="DF28" s="1600" t="str">
        <f xml:space="preserve"> IF($C28 = "", "",'App1'!DR28)</f>
        <v/>
      </c>
      <c r="DG28" s="1600" t="str">
        <f xml:space="preserve"> IF($C28 = "", "",'App1'!DS28)</f>
        <v/>
      </c>
      <c r="DH28" s="1600" t="str">
        <f xml:space="preserve"> IF($C28 = "", "",'App1'!DT28)</f>
        <v/>
      </c>
      <c r="DI28" s="1600" t="str">
        <f xml:space="preserve"> IF($C28 = "", "",'App1'!DU28)</f>
        <v/>
      </c>
      <c r="DJ28" s="1600" t="str">
        <f xml:space="preserve"> IF($C28 = "", "",'App1'!DV28)</f>
        <v/>
      </c>
      <c r="DK28" s="1601" t="str">
        <f xml:space="preserve"> IF($C28 = "", "",'App1'!DW28)</f>
        <v/>
      </c>
      <c r="DL28" s="1600" t="str">
        <f xml:space="preserve"> IF($C28 = "", "",'App1'!DX28)</f>
        <v/>
      </c>
      <c r="DM28" s="1600" t="str">
        <f xml:space="preserve"> IF($C28 = "", "",'App1'!DY28)</f>
        <v/>
      </c>
      <c r="DN28" s="1600" t="str">
        <f xml:space="preserve"> IF($C28 = "", "",'App1'!DZ28)</f>
        <v/>
      </c>
      <c r="DO28" s="1600" t="str">
        <f xml:space="preserve"> IF($C28 = "", "",'App1'!EA28)</f>
        <v/>
      </c>
      <c r="DP28" s="1600" t="str">
        <f xml:space="preserve"> IF($C28 = "", "",'App1'!EB28)</f>
        <v/>
      </c>
      <c r="DQ28" s="1601" t="str">
        <f xml:space="preserve"> IF($C28 = "", "",'App1'!EC28)</f>
        <v/>
      </c>
      <c r="DR28" s="1600">
        <f xml:space="preserve"> IF($C28 = "", "",'App1'!ED28)</f>
        <v>0</v>
      </c>
      <c r="DS28" s="1600">
        <f xml:space="preserve"> IF($C28 = "", "",'App1'!EE28)</f>
        <v>0</v>
      </c>
      <c r="DT28" s="1600">
        <f xml:space="preserve"> IF($C28 = "", "",'App1'!EF28)</f>
        <v>0</v>
      </c>
      <c r="DU28" s="1600">
        <f xml:space="preserve"> IF($C28 = "", "",'App1'!EG28)</f>
        <v>0</v>
      </c>
      <c r="DV28" s="1600">
        <f xml:space="preserve"> IF($C28 = "", "",'App1'!EH28)</f>
        <v>0</v>
      </c>
      <c r="DW28" s="1601">
        <f xml:space="preserve"> IF($C28 = "", "",'App1'!EI28)</f>
        <v>0</v>
      </c>
      <c r="DX28" s="538"/>
      <c r="DY28" s="539"/>
      <c r="DZ28" s="539"/>
      <c r="EA28" s="539"/>
      <c r="EB28" s="539"/>
      <c r="EC28" s="1599">
        <f xml:space="preserve"> IF($C28 = "", "",'App1'!EO28)</f>
        <v>0</v>
      </c>
      <c r="ED28" s="1600">
        <f xml:space="preserve"> IF($C28 = "", "",'App1'!EP28)</f>
        <v>0</v>
      </c>
      <c r="EE28" s="1600">
        <f xml:space="preserve"> IF($C28 = "", "",'App1'!EQ28)</f>
        <v>0</v>
      </c>
      <c r="EF28" s="1600">
        <f xml:space="preserve"> IF($C28 = "", "",'App1'!ER28)</f>
        <v>0</v>
      </c>
      <c r="EG28" s="1600">
        <f xml:space="preserve"> IF($C28 = "", "",'App1'!ES28)</f>
        <v>0</v>
      </c>
      <c r="EH28" s="1601">
        <f xml:space="preserve"> IF($C28 = "", "",'App1'!ET28)</f>
        <v>0</v>
      </c>
      <c r="EI28" s="538"/>
      <c r="EJ28" s="539"/>
      <c r="EK28" s="539"/>
      <c r="EL28" s="539"/>
      <c r="EM28" s="1594"/>
    </row>
    <row r="29" spans="1:143" s="524" customFormat="1" ht="15.75" customHeight="1">
      <c r="A29" s="503"/>
      <c r="B29" s="1421">
        <v>23</v>
      </c>
      <c r="C29" s="1635" t="str">
        <f>'App1'!C29</f>
        <v>PR19SWB_PC E2</v>
      </c>
      <c r="D29" s="1412" t="str">
        <f xml:space="preserve"> IF($C29 = "", "",'App1'!D29)</f>
        <v>Responsive to Customers</v>
      </c>
      <c r="E29" s="1412" t="str">
        <f xml:space="preserve"> IF($C29 = "", "",'App1'!E29)</f>
        <v>PR14 continuation</v>
      </c>
      <c r="F29" s="1412" t="str">
        <f xml:space="preserve"> IF($C29 = "", "",'App1'!F29)</f>
        <v>PC E2</v>
      </c>
      <c r="G29" s="1498" t="str">
        <f xml:space="preserve"> IF($C29 = "", "",'App1'!G29)</f>
        <v>Operational contacts resolved first time - water</v>
      </c>
      <c r="H29" s="1499" t="str">
        <f xml:space="preserve"> IF($C29 = "", "",'App1'!H29)</f>
        <v>The percentage of wholesale water operational customer contacts that are resolved first time. (Includes all written and telephone contacts).</v>
      </c>
      <c r="I29" s="1516">
        <f xml:space="preserve"> IF($C29 = "", "",'App1'!I29)</f>
        <v>0</v>
      </c>
      <c r="J29" s="1516">
        <f xml:space="preserve"> IF($C29 = "", "",'App1'!J29)</f>
        <v>1</v>
      </c>
      <c r="K29" s="1516">
        <f xml:space="preserve"> IF($C29 = "", "",'App1'!K29)</f>
        <v>0</v>
      </c>
      <c r="L29" s="1516">
        <f xml:space="preserve"> IF($C29 = "", "",'App1'!L29)</f>
        <v>0</v>
      </c>
      <c r="M29" s="1516">
        <f xml:space="preserve"> IF($C29 = "", "",'App1'!M29)</f>
        <v>0</v>
      </c>
      <c r="N29" s="1516">
        <f xml:space="preserve"> IF($C29 = "", "",'App1'!N29)</f>
        <v>0</v>
      </c>
      <c r="O29" s="1516">
        <f xml:space="preserve"> IF($C29 = "", "",'App1'!O29)</f>
        <v>0</v>
      </c>
      <c r="P29" s="1516">
        <f xml:space="preserve"> IF($C29 = "", "",'App1'!P29)</f>
        <v>0</v>
      </c>
      <c r="Q29" s="1517">
        <f xml:space="preserve"> IF($C29 = "", "",'App1'!Q29)</f>
        <v>1</v>
      </c>
      <c r="R29" s="1412" t="str">
        <f xml:space="preserve"> IF($C29 = "", "",'App1'!R29)</f>
        <v>Out &amp; under</v>
      </c>
      <c r="S29" s="1412" t="str">
        <f xml:space="preserve"> IF($C29 = "", "",'App1'!S29)</f>
        <v>Revenue</v>
      </c>
      <c r="T29" s="1498" t="str">
        <f xml:space="preserve"> IF($C29 = "", "",'App1'!T29)</f>
        <v>In-period</v>
      </c>
      <c r="U29" s="1412" t="str">
        <f xml:space="preserve"> IF($C29 = "", "",'App1'!U29)</f>
        <v>Customer contacts - other</v>
      </c>
      <c r="V29" s="1412" t="str">
        <f xml:space="preserve"> IF($C29 = "", "",'App1'!V29)</f>
        <v>%</v>
      </c>
      <c r="W29" s="1412" t="str">
        <f xml:space="preserve"> IF($C29 = "", "",'App1'!W29)</f>
        <v>Percentage</v>
      </c>
      <c r="X29" s="1412">
        <f xml:space="preserve"> IF($C29 = "", "",'App1'!X29)</f>
        <v>1</v>
      </c>
      <c r="Y29" s="1626" t="str">
        <f xml:space="preserve"> IF($C29 = "", "",'App1'!Y29)</f>
        <v>Up</v>
      </c>
      <c r="Z29" s="1508">
        <f xml:space="preserve"> IF($C29 = "", "",'App1'!Z29)</f>
        <v>0</v>
      </c>
      <c r="AA29" s="526"/>
      <c r="AB29" s="526"/>
      <c r="AC29" s="526"/>
      <c r="AD29" s="1628"/>
      <c r="AE29" s="539"/>
      <c r="AF29" s="539"/>
      <c r="AG29" s="539"/>
      <c r="AH29" s="539"/>
      <c r="AI29" s="539"/>
      <c r="AJ29" s="538"/>
      <c r="AK29" s="539"/>
      <c r="AL29" s="539"/>
      <c r="AM29" s="539"/>
      <c r="AN29" s="712"/>
      <c r="AO29" s="715"/>
      <c r="AP29" s="539"/>
      <c r="AQ29" s="539"/>
      <c r="AR29" s="539"/>
      <c r="AS29" s="716"/>
      <c r="AT29" s="721"/>
      <c r="AU29" s="539"/>
      <c r="AV29" s="539"/>
      <c r="AW29" s="539"/>
      <c r="AX29" s="722"/>
      <c r="AY29" s="540"/>
      <c r="AZ29" s="1586" t="str">
        <f xml:space="preserve"> IF($C29 = "", "",'App1'!BL29)</f>
        <v>Yes</v>
      </c>
      <c r="BA29" s="1587" t="str">
        <f xml:space="preserve"> IF($C29 = "", "",'App1'!BM29)</f>
        <v>Yes</v>
      </c>
      <c r="BB29" s="1587" t="str">
        <f xml:space="preserve"> IF($C29 = "", "",'App1'!BN29)</f>
        <v>Yes</v>
      </c>
      <c r="BC29" s="1587" t="str">
        <f xml:space="preserve"> IF($C29 = "", "",'App1'!BO29)</f>
        <v>Yes</v>
      </c>
      <c r="BD29" s="1497" t="str">
        <f xml:space="preserve"> IF($C29 = "", "",'App1'!BP29)</f>
        <v>Yes</v>
      </c>
      <c r="BE29" s="538"/>
      <c r="BF29" s="539"/>
      <c r="BG29" s="539"/>
      <c r="BH29" s="539"/>
      <c r="BI29" s="540"/>
      <c r="BJ29" s="538"/>
      <c r="BK29" s="539"/>
      <c r="BL29" s="539"/>
      <c r="BM29" s="539"/>
      <c r="BN29" s="540"/>
      <c r="BO29" s="538"/>
      <c r="BP29" s="539"/>
      <c r="BQ29" s="539"/>
      <c r="BR29" s="539"/>
      <c r="BS29" s="539"/>
      <c r="BT29" s="538"/>
      <c r="BU29" s="539"/>
      <c r="BV29" s="539"/>
      <c r="BW29" s="539"/>
      <c r="BX29" s="539"/>
      <c r="BY29" s="538"/>
      <c r="BZ29" s="539"/>
      <c r="CA29" s="539"/>
      <c r="CB29" s="539"/>
      <c r="CC29" s="540"/>
      <c r="CD29" s="538"/>
      <c r="CE29" s="539"/>
      <c r="CF29" s="539"/>
      <c r="CG29" s="539"/>
      <c r="CH29" s="540"/>
      <c r="CI29" s="1277"/>
      <c r="CJ29" s="1278"/>
      <c r="CK29" s="1278"/>
      <c r="CL29" s="1279"/>
      <c r="CM29" s="1278"/>
      <c r="CN29" s="1278"/>
      <c r="CO29" s="1278"/>
      <c r="CP29" s="1279"/>
      <c r="CQ29" s="1606">
        <f xml:space="preserve"> IF($C29 = "", "",'App1'!DC29)</f>
        <v>0</v>
      </c>
      <c r="CR29" s="1656">
        <f xml:space="preserve"> IF($C29 = "", "",'App1'!DD29)</f>
        <v>1</v>
      </c>
      <c r="CS29" s="1606">
        <f xml:space="preserve"> IF($C29 = "", "",'App1'!DE29)</f>
        <v>0</v>
      </c>
      <c r="CT29" s="1600">
        <f xml:space="preserve"> IF($C29 = "", "",'App1'!DF29)</f>
        <v>0</v>
      </c>
      <c r="CU29" s="1600">
        <f xml:space="preserve"> IF($C29 = "", "",'App1'!DG29)</f>
        <v>0</v>
      </c>
      <c r="CV29" s="1600">
        <f xml:space="preserve"> IF($C29 = "", "",'App1'!DH29)</f>
        <v>0</v>
      </c>
      <c r="CW29" s="1600">
        <f xml:space="preserve"> IF($C29 = "", "",'App1'!DI29)</f>
        <v>0</v>
      </c>
      <c r="CX29" s="1600">
        <f xml:space="preserve"> IF($C29 = "", "",'App1'!DJ29)</f>
        <v>0</v>
      </c>
      <c r="CY29" s="1601" t="str">
        <f xml:space="preserve"> IF($C29 = "", "",'App1'!DK29)</f>
        <v/>
      </c>
      <c r="CZ29" s="1600">
        <f xml:space="preserve"> IF($C29 = "", "",'App1'!DL29)</f>
        <v>0</v>
      </c>
      <c r="DA29" s="1600">
        <f xml:space="preserve"> IF($C29 = "", "",'App1'!DM29)</f>
        <v>0</v>
      </c>
      <c r="DB29" s="1600">
        <f xml:space="preserve"> IF($C29 = "", "",'App1'!DN29)</f>
        <v>0</v>
      </c>
      <c r="DC29" s="1600">
        <f xml:space="preserve"> IF($C29 = "", "",'App1'!DO29)</f>
        <v>0</v>
      </c>
      <c r="DD29" s="1600">
        <f xml:space="preserve"> IF($C29 = "", "",'App1'!DP29)</f>
        <v>0</v>
      </c>
      <c r="DE29" s="1601" t="str">
        <f xml:space="preserve"> IF($C29 = "", "",'App1'!DQ29)</f>
        <v/>
      </c>
      <c r="DF29" s="1600">
        <f xml:space="preserve"> IF($C29 = "", "",'App1'!DR29)</f>
        <v>0</v>
      </c>
      <c r="DG29" s="1600">
        <f xml:space="preserve"> IF($C29 = "", "",'App1'!DS29)</f>
        <v>0</v>
      </c>
      <c r="DH29" s="1600">
        <f xml:space="preserve"> IF($C29 = "", "",'App1'!DT29)</f>
        <v>0</v>
      </c>
      <c r="DI29" s="1600">
        <f xml:space="preserve"> IF($C29 = "", "",'App1'!DU29)</f>
        <v>0</v>
      </c>
      <c r="DJ29" s="1600">
        <f xml:space="preserve"> IF($C29 = "", "",'App1'!DV29)</f>
        <v>0</v>
      </c>
      <c r="DK29" s="1601" t="str">
        <f xml:space="preserve"> IF($C29 = "", "",'App1'!DW29)</f>
        <v/>
      </c>
      <c r="DL29" s="1600">
        <f xml:space="preserve"> IF($C29 = "", "",'App1'!DX29)</f>
        <v>0</v>
      </c>
      <c r="DM29" s="1600">
        <f xml:space="preserve"> IF($C29 = "", "",'App1'!DY29)</f>
        <v>0</v>
      </c>
      <c r="DN29" s="1600">
        <f xml:space="preserve"> IF($C29 = "", "",'App1'!DZ29)</f>
        <v>0</v>
      </c>
      <c r="DO29" s="1600">
        <f xml:space="preserve"> IF($C29 = "", "",'App1'!EA29)</f>
        <v>0</v>
      </c>
      <c r="DP29" s="1600">
        <f xml:space="preserve"> IF($C29 = "", "",'App1'!EB29)</f>
        <v>0</v>
      </c>
      <c r="DQ29" s="1601" t="str">
        <f xml:space="preserve"> IF($C29 = "", "",'App1'!EC29)</f>
        <v/>
      </c>
      <c r="DR29" s="1600">
        <f xml:space="preserve"> IF($C29 = "", "",'App1'!ED29)</f>
        <v>-0.23930000000000001</v>
      </c>
      <c r="DS29" s="1600">
        <f xml:space="preserve"> IF($C29 = "", "",'App1'!EE29)</f>
        <v>-0.23930000000000001</v>
      </c>
      <c r="DT29" s="1600">
        <f xml:space="preserve"> IF($C29 = "", "",'App1'!EF29)</f>
        <v>-0.23930000000000001</v>
      </c>
      <c r="DU29" s="1600">
        <f xml:space="preserve"> IF($C29 = "", "",'App1'!EG29)</f>
        <v>-0.23930000000000001</v>
      </c>
      <c r="DV29" s="1600">
        <f xml:space="preserve"> IF($C29 = "", "",'App1'!EH29)</f>
        <v>-0.23930000000000001</v>
      </c>
      <c r="DW29" s="1601">
        <f xml:space="preserve"> IF($C29 = "", "",'App1'!EI29)</f>
        <v>-1.1963999999999999</v>
      </c>
      <c r="DX29" s="538"/>
      <c r="DY29" s="539"/>
      <c r="DZ29" s="539"/>
      <c r="EA29" s="539"/>
      <c r="EB29" s="539"/>
      <c r="EC29" s="1599">
        <f xml:space="preserve"> IF($C29 = "", "",'App1'!EO29)</f>
        <v>7.5449999999999989E-2</v>
      </c>
      <c r="ED29" s="1600">
        <f xml:space="preserve"> IF($C29 = "", "",'App1'!EP29)</f>
        <v>7.5449999999999989E-2</v>
      </c>
      <c r="EE29" s="1600">
        <f xml:space="preserve"> IF($C29 = "", "",'App1'!EQ29)</f>
        <v>7.5449999999999989E-2</v>
      </c>
      <c r="EF29" s="1600">
        <f xml:space="preserve"> IF($C29 = "", "",'App1'!ER29)</f>
        <v>7.5449999999999989E-2</v>
      </c>
      <c r="EG29" s="1600">
        <f xml:space="preserve"> IF($C29 = "", "",'App1'!ES29)</f>
        <v>7.5449999999999989E-2</v>
      </c>
      <c r="EH29" s="1601">
        <f xml:space="preserve"> IF($C29 = "", "",'App1'!ET29)</f>
        <v>0.37724999999999997</v>
      </c>
      <c r="EI29" s="538"/>
      <c r="EJ29" s="539"/>
      <c r="EK29" s="539"/>
      <c r="EL29" s="539"/>
      <c r="EM29" s="1594"/>
    </row>
    <row r="30" spans="1:143" s="524" customFormat="1" ht="15.75" customHeight="1">
      <c r="A30" s="503"/>
      <c r="B30" s="1421">
        <v>24</v>
      </c>
      <c r="C30" s="1635" t="str">
        <f>'App1'!C30</f>
        <v>PR19SWB_PC E3</v>
      </c>
      <c r="D30" s="1412" t="str">
        <f xml:space="preserve"> IF($C30 = "", "",'App1'!D30)</f>
        <v>Responsive to Customers</v>
      </c>
      <c r="E30" s="1412" t="str">
        <f xml:space="preserve"> IF($C30 = "", "",'App1'!E30)</f>
        <v>PR14 continuation</v>
      </c>
      <c r="F30" s="1412" t="str">
        <f xml:space="preserve"> IF($C30 = "", "",'App1'!F30)</f>
        <v>PC E3</v>
      </c>
      <c r="G30" s="1498" t="str">
        <f xml:space="preserve"> IF($C30 = "", "",'App1'!G30)</f>
        <v>Operational contacts resolved first time - wastewater</v>
      </c>
      <c r="H30" s="1499" t="str">
        <f xml:space="preserve"> IF($C30 = "", "",'App1'!H30)</f>
        <v>The percentage of wholesale wastewater operational customer contacts that are resolved first time. (Includes all written and telephone contacts).</v>
      </c>
      <c r="I30" s="1516">
        <f xml:space="preserve"> IF($C30 = "", "",'App1'!I30)</f>
        <v>0</v>
      </c>
      <c r="J30" s="1516">
        <f xml:space="preserve"> IF($C30 = "", "",'App1'!J30)</f>
        <v>0</v>
      </c>
      <c r="K30" s="1516">
        <f xml:space="preserve"> IF($C30 = "", "",'App1'!K30)</f>
        <v>1</v>
      </c>
      <c r="L30" s="1516">
        <f xml:space="preserve"> IF($C30 = "", "",'App1'!L30)</f>
        <v>0</v>
      </c>
      <c r="M30" s="1516">
        <f xml:space="preserve"> IF($C30 = "", "",'App1'!M30)</f>
        <v>0</v>
      </c>
      <c r="N30" s="1516">
        <f xml:space="preserve"> IF($C30 = "", "",'App1'!N30)</f>
        <v>0</v>
      </c>
      <c r="O30" s="1516">
        <f xml:space="preserve"> IF($C30 = "", "",'App1'!O30)</f>
        <v>0</v>
      </c>
      <c r="P30" s="1516">
        <f xml:space="preserve"> IF($C30 = "", "",'App1'!P30)</f>
        <v>0</v>
      </c>
      <c r="Q30" s="1517">
        <f xml:space="preserve"> IF($C30 = "", "",'App1'!Q30)</f>
        <v>1</v>
      </c>
      <c r="R30" s="1412" t="str">
        <f xml:space="preserve"> IF($C30 = "", "",'App1'!R30)</f>
        <v>Out &amp; under</v>
      </c>
      <c r="S30" s="1412" t="str">
        <f xml:space="preserve"> IF($C30 = "", "",'App1'!S30)</f>
        <v>Revenue</v>
      </c>
      <c r="T30" s="1498" t="str">
        <f xml:space="preserve"> IF($C30 = "", "",'App1'!T30)</f>
        <v>In-period</v>
      </c>
      <c r="U30" s="1412" t="str">
        <f xml:space="preserve"> IF($C30 = "", "",'App1'!U30)</f>
        <v>Customer contacts - other</v>
      </c>
      <c r="V30" s="1412" t="str">
        <f xml:space="preserve"> IF($C30 = "", "",'App1'!V30)</f>
        <v>%</v>
      </c>
      <c r="W30" s="1412" t="str">
        <f xml:space="preserve"> IF($C30 = "", "",'App1'!W30)</f>
        <v>Percentage</v>
      </c>
      <c r="X30" s="1412">
        <f xml:space="preserve"> IF($C30 = "", "",'App1'!X30)</f>
        <v>1</v>
      </c>
      <c r="Y30" s="1626" t="str">
        <f xml:space="preserve"> IF($C30 = "", "",'App1'!Y30)</f>
        <v>Up</v>
      </c>
      <c r="Z30" s="1508">
        <f xml:space="preserve"> IF($C30 = "", "",'App1'!Z30)</f>
        <v>0</v>
      </c>
      <c r="AA30" s="526"/>
      <c r="AB30" s="526"/>
      <c r="AC30" s="526"/>
      <c r="AD30" s="1628"/>
      <c r="AE30" s="539"/>
      <c r="AF30" s="539"/>
      <c r="AG30" s="539"/>
      <c r="AH30" s="539"/>
      <c r="AI30" s="539"/>
      <c r="AJ30" s="538"/>
      <c r="AK30" s="539"/>
      <c r="AL30" s="539"/>
      <c r="AM30" s="539"/>
      <c r="AN30" s="712"/>
      <c r="AO30" s="715"/>
      <c r="AP30" s="539"/>
      <c r="AQ30" s="539"/>
      <c r="AR30" s="539"/>
      <c r="AS30" s="716"/>
      <c r="AT30" s="721"/>
      <c r="AU30" s="539"/>
      <c r="AV30" s="539"/>
      <c r="AW30" s="539"/>
      <c r="AX30" s="722"/>
      <c r="AY30" s="540"/>
      <c r="AZ30" s="1586" t="str">
        <f xml:space="preserve"> IF($C30 = "", "",'App1'!BL30)</f>
        <v>Yes</v>
      </c>
      <c r="BA30" s="1587" t="str">
        <f xml:space="preserve"> IF($C30 = "", "",'App1'!BM30)</f>
        <v>Yes</v>
      </c>
      <c r="BB30" s="1587" t="str">
        <f xml:space="preserve"> IF($C30 = "", "",'App1'!BN30)</f>
        <v>Yes</v>
      </c>
      <c r="BC30" s="1587" t="str">
        <f xml:space="preserve"> IF($C30 = "", "",'App1'!BO30)</f>
        <v>Yes</v>
      </c>
      <c r="BD30" s="1497" t="str">
        <f xml:space="preserve"> IF($C30 = "", "",'App1'!BP30)</f>
        <v>Yes</v>
      </c>
      <c r="BE30" s="538"/>
      <c r="BF30" s="539"/>
      <c r="BG30" s="539"/>
      <c r="BH30" s="539"/>
      <c r="BI30" s="540"/>
      <c r="BJ30" s="538"/>
      <c r="BK30" s="539"/>
      <c r="BL30" s="539"/>
      <c r="BM30" s="539"/>
      <c r="BN30" s="540"/>
      <c r="BO30" s="538"/>
      <c r="BP30" s="539"/>
      <c r="BQ30" s="539"/>
      <c r="BR30" s="539"/>
      <c r="BS30" s="540"/>
      <c r="BT30" s="538"/>
      <c r="BU30" s="539"/>
      <c r="BV30" s="539"/>
      <c r="BW30" s="539"/>
      <c r="BX30" s="540"/>
      <c r="BY30" s="538"/>
      <c r="BZ30" s="539"/>
      <c r="CA30" s="539"/>
      <c r="CB30" s="539"/>
      <c r="CC30" s="540"/>
      <c r="CD30" s="538"/>
      <c r="CE30" s="539"/>
      <c r="CF30" s="539"/>
      <c r="CG30" s="539"/>
      <c r="CH30" s="540"/>
      <c r="CI30" s="1277"/>
      <c r="CJ30" s="1278"/>
      <c r="CK30" s="1278"/>
      <c r="CL30" s="1279"/>
      <c r="CM30" s="1278"/>
      <c r="CN30" s="1278"/>
      <c r="CO30" s="1278"/>
      <c r="CP30" s="1279"/>
      <c r="CQ30" s="1606">
        <f xml:space="preserve"> IF($C30 = "", "",'App1'!DC30)</f>
        <v>0</v>
      </c>
      <c r="CR30" s="1656">
        <f xml:space="preserve"> IF($C30 = "", "",'App1'!DD30)</f>
        <v>1</v>
      </c>
      <c r="CS30" s="1606">
        <f xml:space="preserve"> IF($C30 = "", "",'App1'!DE30)</f>
        <v>0</v>
      </c>
      <c r="CT30" s="1600">
        <f xml:space="preserve"> IF($C30 = "", "",'App1'!DF30)</f>
        <v>0</v>
      </c>
      <c r="CU30" s="1600">
        <f xml:space="preserve"> IF($C30 = "", "",'App1'!DG30)</f>
        <v>0</v>
      </c>
      <c r="CV30" s="1600">
        <f xml:space="preserve"> IF($C30 = "", "",'App1'!DH30)</f>
        <v>0</v>
      </c>
      <c r="CW30" s="1600">
        <f xml:space="preserve"> IF($C30 = "", "",'App1'!DI30)</f>
        <v>0</v>
      </c>
      <c r="CX30" s="1600">
        <f xml:space="preserve"> IF($C30 = "", "",'App1'!DJ30)</f>
        <v>0</v>
      </c>
      <c r="CY30" s="1601" t="str">
        <f xml:space="preserve"> IF($C30 = "", "",'App1'!DK30)</f>
        <v/>
      </c>
      <c r="CZ30" s="1600">
        <f xml:space="preserve"> IF($C30 = "", "",'App1'!DL30)</f>
        <v>0</v>
      </c>
      <c r="DA30" s="1600">
        <f xml:space="preserve"> IF($C30 = "", "",'App1'!DM30)</f>
        <v>0</v>
      </c>
      <c r="DB30" s="1600">
        <f xml:space="preserve"> IF($C30 = "", "",'App1'!DN30)</f>
        <v>0</v>
      </c>
      <c r="DC30" s="1600">
        <f xml:space="preserve"> IF($C30 = "", "",'App1'!DO30)</f>
        <v>0</v>
      </c>
      <c r="DD30" s="1600">
        <f xml:space="preserve"> IF($C30 = "", "",'App1'!DP30)</f>
        <v>0</v>
      </c>
      <c r="DE30" s="1601" t="str">
        <f xml:space="preserve"> IF($C30 = "", "",'App1'!DQ30)</f>
        <v/>
      </c>
      <c r="DF30" s="1600">
        <f xml:space="preserve"> IF($C30 = "", "",'App1'!DR30)</f>
        <v>0</v>
      </c>
      <c r="DG30" s="1600">
        <f xml:space="preserve"> IF($C30 = "", "",'App1'!DS30)</f>
        <v>0</v>
      </c>
      <c r="DH30" s="1600">
        <f xml:space="preserve"> IF($C30 = "", "",'App1'!DT30)</f>
        <v>0</v>
      </c>
      <c r="DI30" s="1600">
        <f xml:space="preserve"> IF($C30 = "", "",'App1'!DU30)</f>
        <v>0</v>
      </c>
      <c r="DJ30" s="1600">
        <f xml:space="preserve"> IF($C30 = "", "",'App1'!DV30)</f>
        <v>0</v>
      </c>
      <c r="DK30" s="1601" t="str">
        <f xml:space="preserve"> IF($C30 = "", "",'App1'!DW30)</f>
        <v/>
      </c>
      <c r="DL30" s="1600">
        <f xml:space="preserve"> IF($C30 = "", "",'App1'!DX30)</f>
        <v>0</v>
      </c>
      <c r="DM30" s="1600">
        <f xml:space="preserve"> IF($C30 = "", "",'App1'!DY30)</f>
        <v>0</v>
      </c>
      <c r="DN30" s="1600">
        <f xml:space="preserve"> IF($C30 = "", "",'App1'!DZ30)</f>
        <v>0</v>
      </c>
      <c r="DO30" s="1600">
        <f xml:space="preserve"> IF($C30 = "", "",'App1'!EA30)</f>
        <v>0</v>
      </c>
      <c r="DP30" s="1600">
        <f xml:space="preserve"> IF($C30 = "", "",'App1'!EB30)</f>
        <v>0</v>
      </c>
      <c r="DQ30" s="1601" t="str">
        <f xml:space="preserve"> IF($C30 = "", "",'App1'!EC30)</f>
        <v/>
      </c>
      <c r="DR30" s="1600">
        <f xml:space="preserve"> IF($C30 = "", "",'App1'!ED30)</f>
        <v>-0.1905</v>
      </c>
      <c r="DS30" s="1600">
        <f xml:space="preserve"> IF($C30 = "", "",'App1'!EE30)</f>
        <v>-0.1905</v>
      </c>
      <c r="DT30" s="1600">
        <f xml:space="preserve"> IF($C30 = "", "",'App1'!EF30)</f>
        <v>-0.1905</v>
      </c>
      <c r="DU30" s="1600">
        <f xml:space="preserve"> IF($C30 = "", "",'App1'!EG30)</f>
        <v>-0.1905</v>
      </c>
      <c r="DV30" s="1600">
        <f xml:space="preserve"> IF($C30 = "", "",'App1'!EH30)</f>
        <v>-0.1905</v>
      </c>
      <c r="DW30" s="1601">
        <f xml:space="preserve"> IF($C30 = "", "",'App1'!EI30)</f>
        <v>-0.95269999999999999</v>
      </c>
      <c r="DX30" s="538"/>
      <c r="DY30" s="539"/>
      <c r="DZ30" s="539"/>
      <c r="EA30" s="539"/>
      <c r="EB30" s="539"/>
      <c r="EC30" s="1599">
        <f xml:space="preserve"> IF($C30 = "", "",'App1'!EO30)</f>
        <v>2.6700000000000002E-2</v>
      </c>
      <c r="ED30" s="1600">
        <f xml:space="preserve"> IF($C30 = "", "",'App1'!EP30)</f>
        <v>2.6700000000000002E-2</v>
      </c>
      <c r="EE30" s="1600">
        <f xml:space="preserve"> IF($C30 = "", "",'App1'!EQ30)</f>
        <v>2.6700000000000002E-2</v>
      </c>
      <c r="EF30" s="1600">
        <f xml:space="preserve"> IF($C30 = "", "",'App1'!ER30)</f>
        <v>2.6700000000000002E-2</v>
      </c>
      <c r="EG30" s="1600">
        <f xml:space="preserve"> IF($C30 = "", "",'App1'!ES30)</f>
        <v>2.6700000000000002E-2</v>
      </c>
      <c r="EH30" s="1601">
        <f xml:space="preserve"> IF($C30 = "", "",'App1'!ET30)</f>
        <v>0.13350000000000001</v>
      </c>
      <c r="EI30" s="538"/>
      <c r="EJ30" s="539"/>
      <c r="EK30" s="539"/>
      <c r="EL30" s="539"/>
      <c r="EM30" s="1594"/>
    </row>
    <row r="31" spans="1:143" s="524" customFormat="1" ht="15.75" customHeight="1">
      <c r="A31" s="503"/>
      <c r="B31" s="1421">
        <v>25</v>
      </c>
      <c r="C31" s="1635" t="str">
        <f>'App1'!C31</f>
        <v>PR19SWB_PC E4</v>
      </c>
      <c r="D31" s="1412" t="str">
        <f xml:space="preserve"> IF($C31 = "", "",'App1'!D31)</f>
        <v>Responsive to Customers</v>
      </c>
      <c r="E31" s="1412" t="str">
        <f xml:space="preserve"> IF($C31 = "", "",'App1'!E31)</f>
        <v>PR19 new</v>
      </c>
      <c r="F31" s="1412" t="str">
        <f xml:space="preserve"> IF($C31 = "", "",'App1'!F31)</f>
        <v>PC E4</v>
      </c>
      <c r="G31" s="1498" t="str">
        <f xml:space="preserve"> IF($C31 = "", "",'App1'!G31)</f>
        <v>D-Mex. Developer services measure of experience</v>
      </c>
      <c r="H31" s="1499" t="str">
        <f xml:space="preserve"> IF($C31 = "", "",'App1'!H31)</f>
        <v>This is the mechanism to incentivise water companies to provide an excellent customer experience for developer services (new connections) customers.</v>
      </c>
      <c r="I31" s="1516">
        <f xml:space="preserve"> IF($C31 = "", "",'App1'!I31)</f>
        <v>0</v>
      </c>
      <c r="J31" s="1516">
        <f xml:space="preserve"> IF($C31 = "", "",'App1'!J31)</f>
        <v>0.49</v>
      </c>
      <c r="K31" s="1516">
        <f xml:space="preserve"> IF($C31 = "", "",'App1'!K31)</f>
        <v>0.51</v>
      </c>
      <c r="L31" s="1516">
        <f xml:space="preserve"> IF($C31 = "", "",'App1'!L31)</f>
        <v>0</v>
      </c>
      <c r="M31" s="1516">
        <f xml:space="preserve"> IF($C31 = "", "",'App1'!M31)</f>
        <v>0</v>
      </c>
      <c r="N31" s="1516">
        <f xml:space="preserve"> IF($C31 = "", "",'App1'!N31)</f>
        <v>0</v>
      </c>
      <c r="O31" s="1516">
        <f xml:space="preserve"> IF($C31 = "", "",'App1'!O31)</f>
        <v>0</v>
      </c>
      <c r="P31" s="1516">
        <f xml:space="preserve"> IF($C31 = "", "",'App1'!P31)</f>
        <v>0</v>
      </c>
      <c r="Q31" s="1517">
        <f xml:space="preserve"> IF($C31 = "", "",'App1'!Q31)</f>
        <v>1</v>
      </c>
      <c r="R31" s="1412" t="str">
        <f xml:space="preserve"> IF($C31 = "", "",'App1'!R31)</f>
        <v>Out &amp; under</v>
      </c>
      <c r="S31" s="1412" t="str">
        <f xml:space="preserve"> IF($C31 = "", "",'App1'!S31)</f>
        <v>Revenue</v>
      </c>
      <c r="T31" s="1498" t="str">
        <f xml:space="preserve"> IF($C31 = "", "",'App1'!T31)</f>
        <v>In-period</v>
      </c>
      <c r="U31" s="1412" t="str">
        <f xml:space="preserve"> IF($C31 = "", "",'App1'!U31)</f>
        <v>Developer services measure of experience (D-MeX)</v>
      </c>
      <c r="V31" s="1412" t="str">
        <f xml:space="preserve"> IF($C31 = "", "",'App1'!V31)</f>
        <v>score</v>
      </c>
      <c r="W31" s="1412" t="str">
        <f xml:space="preserve"> IF($C31 = "", "",'App1'!W31)</f>
        <v>D-Mex Score</v>
      </c>
      <c r="X31" s="1412">
        <f xml:space="preserve"> IF($C31 = "", "",'App1'!X31)</f>
        <v>1</v>
      </c>
      <c r="Y31" s="1626" t="str">
        <f xml:space="preserve"> IF($C31 = "", "",'App1'!Y31)</f>
        <v>Up</v>
      </c>
      <c r="Z31" s="1508" t="str">
        <f xml:space="preserve"> IF($C31 = "", "",'App1'!Z31)</f>
        <v>Developer services measure of experience (D-Mex)</v>
      </c>
      <c r="AA31" s="526"/>
      <c r="AB31" s="526"/>
      <c r="AC31" s="526"/>
      <c r="AD31" s="1628"/>
      <c r="AE31" s="539"/>
      <c r="AF31" s="539"/>
      <c r="AG31" s="539"/>
      <c r="AH31" s="539"/>
      <c r="AI31" s="539"/>
      <c r="AJ31" s="538"/>
      <c r="AK31" s="539"/>
      <c r="AL31" s="539"/>
      <c r="AM31" s="539"/>
      <c r="AN31" s="712"/>
      <c r="AO31" s="715"/>
      <c r="AP31" s="539"/>
      <c r="AQ31" s="539"/>
      <c r="AR31" s="539"/>
      <c r="AS31" s="716"/>
      <c r="AT31" s="721"/>
      <c r="AU31" s="539"/>
      <c r="AV31" s="539"/>
      <c r="AW31" s="539"/>
      <c r="AX31" s="722"/>
      <c r="AY31" s="540"/>
      <c r="AZ31" s="1586" t="str">
        <f xml:space="preserve"> IF($C31 = "", "",'App1'!BL31)</f>
        <v>Yes</v>
      </c>
      <c r="BA31" s="1587" t="str">
        <f xml:space="preserve"> IF($C31 = "", "",'App1'!BM31)</f>
        <v>Yes</v>
      </c>
      <c r="BB31" s="1587" t="str">
        <f xml:space="preserve"> IF($C31 = "", "",'App1'!BN31)</f>
        <v>Yes</v>
      </c>
      <c r="BC31" s="1587" t="str">
        <f xml:space="preserve"> IF($C31 = "", "",'App1'!BO31)</f>
        <v>Yes</v>
      </c>
      <c r="BD31" s="1497" t="str">
        <f xml:space="preserve"> IF($C31 = "", "",'App1'!BP31)</f>
        <v>Yes</v>
      </c>
      <c r="BE31" s="538"/>
      <c r="BF31" s="539"/>
      <c r="BG31" s="539"/>
      <c r="BH31" s="539"/>
      <c r="BI31" s="540"/>
      <c r="BJ31" s="538"/>
      <c r="BK31" s="539"/>
      <c r="BL31" s="539"/>
      <c r="BM31" s="539"/>
      <c r="BN31" s="540"/>
      <c r="BO31" s="538"/>
      <c r="BP31" s="539"/>
      <c r="BQ31" s="539"/>
      <c r="BR31" s="539"/>
      <c r="BS31" s="540"/>
      <c r="BT31" s="538"/>
      <c r="BU31" s="539"/>
      <c r="BV31" s="539"/>
      <c r="BW31" s="539"/>
      <c r="BX31" s="540"/>
      <c r="BY31" s="538"/>
      <c r="BZ31" s="539"/>
      <c r="CA31" s="539"/>
      <c r="CB31" s="539"/>
      <c r="CC31" s="540"/>
      <c r="CD31" s="538"/>
      <c r="CE31" s="539"/>
      <c r="CF31" s="539"/>
      <c r="CG31" s="539"/>
      <c r="CH31" s="540"/>
      <c r="CI31" s="1277"/>
      <c r="CJ31" s="1278"/>
      <c r="CK31" s="1278"/>
      <c r="CL31" s="1279"/>
      <c r="CM31" s="1278"/>
      <c r="CN31" s="1278"/>
      <c r="CO31" s="1278"/>
      <c r="CP31" s="1279"/>
      <c r="CQ31" s="1606" t="str">
        <f xml:space="preserve"> IF($C31 = "", "",'App1'!DC31)</f>
        <v>No</v>
      </c>
      <c r="CR31" s="1656">
        <f xml:space="preserve"> IF($C31 = "", "",'App1'!DD31)</f>
        <v>1</v>
      </c>
      <c r="CS31" s="1606">
        <f xml:space="preserve"> IF($C31 = "", "",'App1'!DE31)</f>
        <v>0</v>
      </c>
      <c r="CT31" s="1600" t="str">
        <f xml:space="preserve"> IF($C31 = "", "",'App1'!DF31)</f>
        <v/>
      </c>
      <c r="CU31" s="1600" t="str">
        <f xml:space="preserve"> IF($C31 = "", "",'App1'!DG31)</f>
        <v/>
      </c>
      <c r="CV31" s="1600" t="str">
        <f xml:space="preserve"> IF($C31 = "", "",'App1'!DH31)</f>
        <v/>
      </c>
      <c r="CW31" s="1600" t="str">
        <f xml:space="preserve"> IF($C31 = "", "",'App1'!DI31)</f>
        <v/>
      </c>
      <c r="CX31" s="1600" t="str">
        <f xml:space="preserve"> IF($C31 = "", "",'App1'!DJ31)</f>
        <v/>
      </c>
      <c r="CY31" s="1601" t="str">
        <f xml:space="preserve"> IF($C31 = "", "",'App1'!DK31)</f>
        <v/>
      </c>
      <c r="CZ31" s="1600" t="str">
        <f xml:space="preserve"> IF($C31 = "", "",'App1'!DL31)</f>
        <v/>
      </c>
      <c r="DA31" s="1600" t="str">
        <f xml:space="preserve"> IF($C31 = "", "",'App1'!DM31)</f>
        <v/>
      </c>
      <c r="DB31" s="1600" t="str">
        <f xml:space="preserve"> IF($C31 = "", "",'App1'!DN31)</f>
        <v/>
      </c>
      <c r="DC31" s="1600" t="str">
        <f xml:space="preserve"> IF($C31 = "", "",'App1'!DO31)</f>
        <v/>
      </c>
      <c r="DD31" s="1600" t="str">
        <f xml:space="preserve"> IF($C31 = "", "",'App1'!DP31)</f>
        <v/>
      </c>
      <c r="DE31" s="1601" t="str">
        <f xml:space="preserve"> IF($C31 = "", "",'App1'!DQ31)</f>
        <v/>
      </c>
      <c r="DF31" s="1600" t="str">
        <f xml:space="preserve"> IF($C31 = "", "",'App1'!DR31)</f>
        <v/>
      </c>
      <c r="DG31" s="1600" t="str">
        <f xml:space="preserve"> IF($C31 = "", "",'App1'!DS31)</f>
        <v/>
      </c>
      <c r="DH31" s="1600" t="str">
        <f xml:space="preserve"> IF($C31 = "", "",'App1'!DT31)</f>
        <v/>
      </c>
      <c r="DI31" s="1600" t="str">
        <f xml:space="preserve"> IF($C31 = "", "",'App1'!DU31)</f>
        <v/>
      </c>
      <c r="DJ31" s="1600" t="str">
        <f xml:space="preserve"> IF($C31 = "", "",'App1'!DV31)</f>
        <v/>
      </c>
      <c r="DK31" s="1601" t="str">
        <f xml:space="preserve"> IF($C31 = "", "",'App1'!DW31)</f>
        <v/>
      </c>
      <c r="DL31" s="1600" t="str">
        <f xml:space="preserve"> IF($C31 = "", "",'App1'!DX31)</f>
        <v/>
      </c>
      <c r="DM31" s="1600" t="str">
        <f xml:space="preserve"> IF($C31 = "", "",'App1'!DY31)</f>
        <v/>
      </c>
      <c r="DN31" s="1600" t="str">
        <f xml:space="preserve"> IF($C31 = "", "",'App1'!DZ31)</f>
        <v/>
      </c>
      <c r="DO31" s="1600" t="str">
        <f xml:space="preserve"> IF($C31 = "", "",'App1'!EA31)</f>
        <v/>
      </c>
      <c r="DP31" s="1600" t="str">
        <f xml:space="preserve"> IF($C31 = "", "",'App1'!EB31)</f>
        <v/>
      </c>
      <c r="DQ31" s="1601" t="str">
        <f xml:space="preserve"> IF($C31 = "", "",'App1'!EC31)</f>
        <v/>
      </c>
      <c r="DR31" s="1600">
        <f xml:space="preserve"> IF($C31 = "", "",'App1'!ED31)</f>
        <v>0</v>
      </c>
      <c r="DS31" s="1600">
        <f xml:space="preserve"> IF($C31 = "", "",'App1'!EE31)</f>
        <v>0</v>
      </c>
      <c r="DT31" s="1600">
        <f xml:space="preserve"> IF($C31 = "", "",'App1'!EF31)</f>
        <v>0</v>
      </c>
      <c r="DU31" s="1600">
        <f xml:space="preserve"> IF($C31 = "", "",'App1'!EG31)</f>
        <v>0</v>
      </c>
      <c r="DV31" s="1600">
        <f xml:space="preserve"> IF($C31 = "", "",'App1'!EH31)</f>
        <v>0</v>
      </c>
      <c r="DW31" s="1601">
        <f xml:space="preserve"> IF($C31 = "", "",'App1'!EI31)</f>
        <v>0</v>
      </c>
      <c r="DX31" s="538"/>
      <c r="DY31" s="539"/>
      <c r="DZ31" s="539"/>
      <c r="EA31" s="539"/>
      <c r="EB31" s="539"/>
      <c r="EC31" s="1599">
        <f xml:space="preserve"> IF($C31 = "", "",'App1'!EO31)</f>
        <v>0</v>
      </c>
      <c r="ED31" s="1600">
        <f xml:space="preserve"> IF($C31 = "", "",'App1'!EP31)</f>
        <v>0</v>
      </c>
      <c r="EE31" s="1600">
        <f xml:space="preserve"> IF($C31 = "", "",'App1'!EQ31)</f>
        <v>0</v>
      </c>
      <c r="EF31" s="1600">
        <f xml:space="preserve"> IF($C31 = "", "",'App1'!ER31)</f>
        <v>0</v>
      </c>
      <c r="EG31" s="1600">
        <f xml:space="preserve"> IF($C31 = "", "",'App1'!ES31)</f>
        <v>0</v>
      </c>
      <c r="EH31" s="1601">
        <f xml:space="preserve"> IF($C31 = "", "",'App1'!ET31)</f>
        <v>0</v>
      </c>
      <c r="EI31" s="538"/>
      <c r="EJ31" s="539"/>
      <c r="EK31" s="539"/>
      <c r="EL31" s="539"/>
      <c r="EM31" s="1594"/>
    </row>
    <row r="32" spans="1:143" s="524" customFormat="1" ht="15.75" customHeight="1">
      <c r="A32" s="503"/>
      <c r="B32" s="1421">
        <v>26</v>
      </c>
      <c r="C32" s="1635" t="str">
        <f>'App1'!C32</f>
        <v>PR19SWB_PC E5</v>
      </c>
      <c r="D32" s="1412" t="str">
        <f xml:space="preserve"> IF($C32 = "", "",'App1'!D32)</f>
        <v>Responsive to Customers</v>
      </c>
      <c r="E32" s="1412" t="str">
        <f xml:space="preserve"> IF($C32 = "", "",'App1'!E32)</f>
        <v>PR14 continuation</v>
      </c>
      <c r="F32" s="1412" t="str">
        <f xml:space="preserve"> IF($C32 = "", "",'App1'!F32)</f>
        <v>PC E5</v>
      </c>
      <c r="G32" s="1498" t="str">
        <f xml:space="preserve"> IF($C32 = "", "",'App1'!G32)</f>
        <v>Customer satisfaction with value for money</v>
      </c>
      <c r="H32" s="1499" t="str">
        <f xml:space="preserve"> IF($C32 = "", "",'App1'!H32)</f>
        <v>The average percentage of household customers satisfied, extremely or very satisfied with the value for money of South West Water’s services in the financial year.</v>
      </c>
      <c r="I32" s="1516">
        <f xml:space="preserve"> IF($C32 = "", "",'App1'!I32)</f>
        <v>0</v>
      </c>
      <c r="J32" s="1516">
        <f xml:space="preserve"> IF($C32 = "", "",'App1'!J32)</f>
        <v>0</v>
      </c>
      <c r="K32" s="1516">
        <f xml:space="preserve"> IF($C32 = "", "",'App1'!K32)</f>
        <v>0</v>
      </c>
      <c r="L32" s="1516">
        <f xml:space="preserve"> IF($C32 = "", "",'App1'!L32)</f>
        <v>0</v>
      </c>
      <c r="M32" s="1516">
        <f xml:space="preserve"> IF($C32 = "", "",'App1'!M32)</f>
        <v>1</v>
      </c>
      <c r="N32" s="1516">
        <f xml:space="preserve"> IF($C32 = "", "",'App1'!N32)</f>
        <v>0</v>
      </c>
      <c r="O32" s="1516">
        <f xml:space="preserve"> IF($C32 = "", "",'App1'!O32)</f>
        <v>0</v>
      </c>
      <c r="P32" s="1516">
        <f xml:space="preserve"> IF($C32 = "", "",'App1'!P32)</f>
        <v>0</v>
      </c>
      <c r="Q32" s="1517">
        <f xml:space="preserve"> IF($C32 = "", "",'App1'!Q32)</f>
        <v>1</v>
      </c>
      <c r="R32" s="1412" t="str">
        <f xml:space="preserve"> IF($C32 = "", "",'App1'!R32)</f>
        <v>NFI</v>
      </c>
      <c r="S32" s="1412">
        <f xml:space="preserve"> IF($C32 = "", "",'App1'!S32)</f>
        <v>0</v>
      </c>
      <c r="T32" s="1498">
        <f xml:space="preserve"> IF($C32 = "", "",'App1'!T32)</f>
        <v>0</v>
      </c>
      <c r="U32" s="1412" t="str">
        <f xml:space="preserve"> IF($C32 = "", "",'App1'!U32)</f>
        <v>Billing, debt, vfm, affordability, vulnerability</v>
      </c>
      <c r="V32" s="1412" t="str">
        <f xml:space="preserve"> IF($C32 = "", "",'App1'!V32)</f>
        <v>%</v>
      </c>
      <c r="W32" s="1412" t="str">
        <f xml:space="preserve"> IF($C32 = "", "",'App1'!W32)</f>
        <v>Percentage</v>
      </c>
      <c r="X32" s="1412">
        <f xml:space="preserve"> IF($C32 = "", "",'App1'!X32)</f>
        <v>0</v>
      </c>
      <c r="Y32" s="1626" t="str">
        <f xml:space="preserve"> IF($C32 = "", "",'App1'!Y32)</f>
        <v>Up</v>
      </c>
      <c r="Z32" s="1508">
        <f xml:space="preserve"> IF($C32 = "", "",'App1'!Z32)</f>
        <v>0</v>
      </c>
      <c r="AA32" s="526"/>
      <c r="AB32" s="526"/>
      <c r="AC32" s="526"/>
      <c r="AD32" s="1628"/>
      <c r="AE32" s="539"/>
      <c r="AF32" s="539"/>
      <c r="AG32" s="539"/>
      <c r="AH32" s="539"/>
      <c r="AI32" s="539"/>
      <c r="AJ32" s="538"/>
      <c r="AK32" s="539"/>
      <c r="AL32" s="539"/>
      <c r="AM32" s="539"/>
      <c r="AN32" s="712"/>
      <c r="AO32" s="715"/>
      <c r="AP32" s="539"/>
      <c r="AQ32" s="539"/>
      <c r="AR32" s="539"/>
      <c r="AS32" s="716"/>
      <c r="AT32" s="721"/>
      <c r="AU32" s="539"/>
      <c r="AV32" s="539"/>
      <c r="AW32" s="539"/>
      <c r="AX32" s="722"/>
      <c r="AY32" s="540"/>
      <c r="AZ32" s="1586">
        <f xml:space="preserve"> IF($C32 = "", "",'App1'!BL32)</f>
        <v>0</v>
      </c>
      <c r="BA32" s="1587">
        <f xml:space="preserve"> IF($C32 = "", "",'App1'!BM32)</f>
        <v>0</v>
      </c>
      <c r="BB32" s="1587">
        <f xml:space="preserve"> IF($C32 = "", "",'App1'!BN32)</f>
        <v>0</v>
      </c>
      <c r="BC32" s="1587">
        <f xml:space="preserve"> IF($C32 = "", "",'App1'!BO32)</f>
        <v>0</v>
      </c>
      <c r="BD32" s="1497">
        <f xml:space="preserve"> IF($C32 = "", "",'App1'!BP32)</f>
        <v>0</v>
      </c>
      <c r="BE32" s="538"/>
      <c r="BF32" s="539"/>
      <c r="BG32" s="539"/>
      <c r="BH32" s="539"/>
      <c r="BI32" s="540"/>
      <c r="BJ32" s="538"/>
      <c r="BK32" s="539"/>
      <c r="BL32" s="539"/>
      <c r="BM32" s="539"/>
      <c r="BN32" s="540"/>
      <c r="BO32" s="538"/>
      <c r="BP32" s="539"/>
      <c r="BQ32" s="539"/>
      <c r="BR32" s="539"/>
      <c r="BS32" s="540"/>
      <c r="BT32" s="538"/>
      <c r="BU32" s="539"/>
      <c r="BV32" s="539"/>
      <c r="BW32" s="539"/>
      <c r="BX32" s="540"/>
      <c r="BY32" s="538"/>
      <c r="BZ32" s="539"/>
      <c r="CA32" s="539"/>
      <c r="CB32" s="539"/>
      <c r="CC32" s="540"/>
      <c r="CD32" s="538"/>
      <c r="CE32" s="539"/>
      <c r="CF32" s="539"/>
      <c r="CG32" s="539"/>
      <c r="CH32" s="540"/>
      <c r="CI32" s="1277"/>
      <c r="CJ32" s="1278"/>
      <c r="CK32" s="1278"/>
      <c r="CL32" s="1279"/>
      <c r="CM32" s="1278"/>
      <c r="CN32" s="1278"/>
      <c r="CO32" s="1278"/>
      <c r="CP32" s="1279"/>
      <c r="CQ32" s="1606">
        <f xml:space="preserve"> IF($C32 = "", "",'App1'!DC32)</f>
        <v>0</v>
      </c>
      <c r="CR32" s="1656">
        <f xml:space="preserve"> IF($C32 = "", "",'App1'!DD32)</f>
        <v>1</v>
      </c>
      <c r="CS32" s="1606">
        <f xml:space="preserve"> IF($C32 = "", "",'App1'!DE32)</f>
        <v>0</v>
      </c>
      <c r="CT32" s="1600" t="str">
        <f xml:space="preserve"> IF($C32 = "", "",'App1'!DF32)</f>
        <v/>
      </c>
      <c r="CU32" s="1600" t="str">
        <f xml:space="preserve"> IF($C32 = "", "",'App1'!DG32)</f>
        <v/>
      </c>
      <c r="CV32" s="1600" t="str">
        <f xml:space="preserve"> IF($C32 = "", "",'App1'!DH32)</f>
        <v/>
      </c>
      <c r="CW32" s="1600" t="str">
        <f xml:space="preserve"> IF($C32 = "", "",'App1'!DI32)</f>
        <v/>
      </c>
      <c r="CX32" s="1600" t="str">
        <f xml:space="preserve"> IF($C32 = "", "",'App1'!DJ32)</f>
        <v/>
      </c>
      <c r="CY32" s="1601" t="str">
        <f xml:space="preserve"> IF($C32 = "", "",'App1'!DK32)</f>
        <v/>
      </c>
      <c r="CZ32" s="1600" t="str">
        <f xml:space="preserve"> IF($C32 = "", "",'App1'!DL32)</f>
        <v/>
      </c>
      <c r="DA32" s="1600" t="str">
        <f xml:space="preserve"> IF($C32 = "", "",'App1'!DM32)</f>
        <v/>
      </c>
      <c r="DB32" s="1600" t="str">
        <f xml:space="preserve"> IF($C32 = "", "",'App1'!DN32)</f>
        <v/>
      </c>
      <c r="DC32" s="1600" t="str">
        <f xml:space="preserve"> IF($C32 = "", "",'App1'!DO32)</f>
        <v/>
      </c>
      <c r="DD32" s="1600" t="str">
        <f xml:space="preserve"> IF($C32 = "", "",'App1'!DP32)</f>
        <v/>
      </c>
      <c r="DE32" s="1601" t="str">
        <f xml:space="preserve"> IF($C32 = "", "",'App1'!DQ32)</f>
        <v/>
      </c>
      <c r="DF32" s="1600" t="str">
        <f xml:space="preserve"> IF($C32 = "", "",'App1'!DR32)</f>
        <v/>
      </c>
      <c r="DG32" s="1600" t="str">
        <f xml:space="preserve"> IF($C32 = "", "",'App1'!DS32)</f>
        <v/>
      </c>
      <c r="DH32" s="1600" t="str">
        <f xml:space="preserve"> IF($C32 = "", "",'App1'!DT32)</f>
        <v/>
      </c>
      <c r="DI32" s="1600" t="str">
        <f xml:space="preserve"> IF($C32 = "", "",'App1'!DU32)</f>
        <v/>
      </c>
      <c r="DJ32" s="1600" t="str">
        <f xml:space="preserve"> IF($C32 = "", "",'App1'!DV32)</f>
        <v/>
      </c>
      <c r="DK32" s="1601" t="str">
        <f xml:space="preserve"> IF($C32 = "", "",'App1'!DW32)</f>
        <v/>
      </c>
      <c r="DL32" s="1600" t="str">
        <f xml:space="preserve"> IF($C32 = "", "",'App1'!DX32)</f>
        <v/>
      </c>
      <c r="DM32" s="1600" t="str">
        <f xml:space="preserve"> IF($C32 = "", "",'App1'!DY32)</f>
        <v/>
      </c>
      <c r="DN32" s="1600" t="str">
        <f xml:space="preserve"> IF($C32 = "", "",'App1'!DZ32)</f>
        <v/>
      </c>
      <c r="DO32" s="1600" t="str">
        <f xml:space="preserve"> IF($C32 = "", "",'App1'!EA32)</f>
        <v/>
      </c>
      <c r="DP32" s="1600" t="str">
        <f xml:space="preserve"> IF($C32 = "", "",'App1'!EB32)</f>
        <v/>
      </c>
      <c r="DQ32" s="1601" t="str">
        <f xml:space="preserve"> IF($C32 = "", "",'App1'!EC32)</f>
        <v/>
      </c>
      <c r="DR32" s="1600">
        <f xml:space="preserve"> IF($C32 = "", "",'App1'!ED32)</f>
        <v>0</v>
      </c>
      <c r="DS32" s="1600">
        <f xml:space="preserve"> IF($C32 = "", "",'App1'!EE32)</f>
        <v>0</v>
      </c>
      <c r="DT32" s="1600">
        <f xml:space="preserve"> IF($C32 = "", "",'App1'!EF32)</f>
        <v>0</v>
      </c>
      <c r="DU32" s="1600">
        <f xml:space="preserve"> IF($C32 = "", "",'App1'!EG32)</f>
        <v>0</v>
      </c>
      <c r="DV32" s="1600">
        <f xml:space="preserve"> IF($C32 = "", "",'App1'!EH32)</f>
        <v>0</v>
      </c>
      <c r="DW32" s="1601">
        <f xml:space="preserve"> IF($C32 = "", "",'App1'!EI32)</f>
        <v>0</v>
      </c>
      <c r="DX32" s="538"/>
      <c r="DY32" s="539"/>
      <c r="DZ32" s="539"/>
      <c r="EA32" s="539"/>
      <c r="EB32" s="539"/>
      <c r="EC32" s="1599">
        <f xml:space="preserve"> IF($C32 = "", "",'App1'!EO32)</f>
        <v>0</v>
      </c>
      <c r="ED32" s="1600">
        <f xml:space="preserve"> IF($C32 = "", "",'App1'!EP32)</f>
        <v>0</v>
      </c>
      <c r="EE32" s="1600">
        <f xml:space="preserve"> IF($C32 = "", "",'App1'!EQ32)</f>
        <v>0</v>
      </c>
      <c r="EF32" s="1600">
        <f xml:space="preserve"> IF($C32 = "", "",'App1'!ER32)</f>
        <v>0</v>
      </c>
      <c r="EG32" s="1600">
        <f xml:space="preserve"> IF($C32 = "", "",'App1'!ES32)</f>
        <v>0</v>
      </c>
      <c r="EH32" s="1601">
        <f xml:space="preserve"> IF($C32 = "", "",'App1'!ET32)</f>
        <v>0</v>
      </c>
      <c r="EI32" s="538"/>
      <c r="EJ32" s="539"/>
      <c r="EK32" s="539"/>
      <c r="EL32" s="539"/>
      <c r="EM32" s="1594"/>
    </row>
    <row r="33" spans="1:143" s="524" customFormat="1" ht="15.75" customHeight="1">
      <c r="A33" s="503"/>
      <c r="B33" s="1421">
        <v>27</v>
      </c>
      <c r="C33" s="1635" t="str">
        <f>'App1'!C33</f>
        <v>PR19SWB_PC E6</v>
      </c>
      <c r="D33" s="1412" t="str">
        <f xml:space="preserve"> IF($C33 = "", "",'App1'!D33)</f>
        <v>Responsive to Customers</v>
      </c>
      <c r="E33" s="1412" t="str">
        <f xml:space="preserve"> IF($C33 = "", "",'App1'!E33)</f>
        <v>PR19 new</v>
      </c>
      <c r="F33" s="1412" t="str">
        <f xml:space="preserve"> IF($C33 = "", "",'App1'!F33)</f>
        <v>PC E6</v>
      </c>
      <c r="G33" s="1498" t="str">
        <f xml:space="preserve"> IF($C33 = "", "",'App1'!G33)</f>
        <v>Priority Services Register (PSR)</v>
      </c>
      <c r="H33" s="1499" t="str">
        <f xml:space="preserve"> IF($C33 = "", "",'App1'!H33)</f>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
      <c r="I33" s="1516">
        <f xml:space="preserve"> IF($C33 = "", "",'App1'!I33)</f>
        <v>0</v>
      </c>
      <c r="J33" s="1516">
        <f xml:space="preserve"> IF($C33 = "", "",'App1'!J33)</f>
        <v>0</v>
      </c>
      <c r="K33" s="1516">
        <f xml:space="preserve"> IF($C33 = "", "",'App1'!K33)</f>
        <v>0</v>
      </c>
      <c r="L33" s="1516">
        <f xml:space="preserve"> IF($C33 = "", "",'App1'!L33)</f>
        <v>0</v>
      </c>
      <c r="M33" s="1516">
        <f xml:space="preserve"> IF($C33 = "", "",'App1'!M33)</f>
        <v>1</v>
      </c>
      <c r="N33" s="1516">
        <f xml:space="preserve"> IF($C33 = "", "",'App1'!N33)</f>
        <v>0</v>
      </c>
      <c r="O33" s="1516">
        <f xml:space="preserve"> IF($C33 = "", "",'App1'!O33)</f>
        <v>0</v>
      </c>
      <c r="P33" s="1516">
        <f xml:space="preserve"> IF($C33 = "", "",'App1'!P33)</f>
        <v>0</v>
      </c>
      <c r="Q33" s="1517">
        <f xml:space="preserve"> IF($C33 = "", "",'App1'!Q33)</f>
        <v>1</v>
      </c>
      <c r="R33" s="1412" t="str">
        <f xml:space="preserve"> IF($C33 = "", "",'App1'!R33)</f>
        <v>NFI</v>
      </c>
      <c r="S33" s="1412">
        <f xml:space="preserve"> IF($C33 = "", "",'App1'!S33)</f>
        <v>0</v>
      </c>
      <c r="T33" s="1498">
        <f xml:space="preserve"> IF($C33 = "", "",'App1'!T33)</f>
        <v>0</v>
      </c>
      <c r="U33" s="1412" t="str">
        <f xml:space="preserve"> IF($C33 = "", "",'App1'!U33)</f>
        <v>Billing, debt, vfm, affordability, vulnerability</v>
      </c>
      <c r="V33" s="1412" t="str">
        <f xml:space="preserve"> IF($C33 = "", "",'App1'!V33)</f>
        <v>%</v>
      </c>
      <c r="W33" s="1412" t="str">
        <f xml:space="preserve"> IF($C33 = "", "",'App1'!W33)</f>
        <v>Percentage</v>
      </c>
      <c r="X33" s="1412">
        <f xml:space="preserve"> IF($C33 = "", "",'App1'!X33)</f>
        <v>1</v>
      </c>
      <c r="Y33" s="1626" t="str">
        <f xml:space="preserve"> IF($C33 = "", "",'App1'!Y33)</f>
        <v>Up</v>
      </c>
      <c r="Z33" s="1508" t="str">
        <f xml:space="preserve"> IF($C33 = "", "",'App1'!Z33)</f>
        <v>Priority Services Register (PSR)</v>
      </c>
      <c r="AA33" s="526" t="s">
        <v>28</v>
      </c>
      <c r="AB33" s="526" t="s">
        <v>2631</v>
      </c>
      <c r="AC33" s="1705">
        <v>0</v>
      </c>
      <c r="AD33" s="1628" t="s">
        <v>25</v>
      </c>
      <c r="AE33" s="539"/>
      <c r="AF33" s="539"/>
      <c r="AG33" s="539"/>
      <c r="AH33" s="539"/>
      <c r="AI33" s="539"/>
      <c r="AJ33" s="538"/>
      <c r="AK33" s="539"/>
      <c r="AL33" s="539"/>
      <c r="AM33" s="539"/>
      <c r="AN33" s="712"/>
      <c r="AO33" s="715"/>
      <c r="AP33" s="539"/>
      <c r="AQ33" s="539"/>
      <c r="AR33" s="539"/>
      <c r="AS33" s="716"/>
      <c r="AT33" s="721"/>
      <c r="AU33" s="539"/>
      <c r="AV33" s="539"/>
      <c r="AW33" s="539"/>
      <c r="AX33" s="722"/>
      <c r="AY33" s="540"/>
      <c r="AZ33" s="1586">
        <f xml:space="preserve"> IF($C33 = "", "",'App1'!BL33)</f>
        <v>0</v>
      </c>
      <c r="BA33" s="1587">
        <f xml:space="preserve"> IF($C33 = "", "",'App1'!BM33)</f>
        <v>0</v>
      </c>
      <c r="BB33" s="1587">
        <f xml:space="preserve"> IF($C33 = "", "",'App1'!BN33)</f>
        <v>0</v>
      </c>
      <c r="BC33" s="1587">
        <f xml:space="preserve"> IF($C33 = "", "",'App1'!BO33)</f>
        <v>0</v>
      </c>
      <c r="BD33" s="1497">
        <f xml:space="preserve"> IF($C33 = "", "",'App1'!BP33)</f>
        <v>0</v>
      </c>
      <c r="BE33" s="538"/>
      <c r="BF33" s="539"/>
      <c r="BG33" s="539"/>
      <c r="BH33" s="539"/>
      <c r="BI33" s="540"/>
      <c r="BJ33" s="538"/>
      <c r="BK33" s="539"/>
      <c r="BL33" s="539"/>
      <c r="BM33" s="539"/>
      <c r="BN33" s="540"/>
      <c r="BO33" s="538"/>
      <c r="BP33" s="539"/>
      <c r="BQ33" s="539"/>
      <c r="BR33" s="539"/>
      <c r="BS33" s="540"/>
      <c r="BT33" s="538"/>
      <c r="BU33" s="539"/>
      <c r="BV33" s="539"/>
      <c r="BW33" s="539"/>
      <c r="BX33" s="540"/>
      <c r="BY33" s="538"/>
      <c r="BZ33" s="539"/>
      <c r="CA33" s="539"/>
      <c r="CB33" s="539"/>
      <c r="CC33" s="540"/>
      <c r="CD33" s="538"/>
      <c r="CE33" s="539"/>
      <c r="CF33" s="539"/>
      <c r="CG33" s="539"/>
      <c r="CH33" s="540"/>
      <c r="CI33" s="1277"/>
      <c r="CJ33" s="1278"/>
      <c r="CK33" s="1278"/>
      <c r="CL33" s="1279"/>
      <c r="CM33" s="1278"/>
      <c r="CN33" s="1278"/>
      <c r="CO33" s="1278"/>
      <c r="CP33" s="1279"/>
      <c r="CQ33" s="1606">
        <f xml:space="preserve"> IF($C33 = "", "",'App1'!DC33)</f>
        <v>0</v>
      </c>
      <c r="CR33" s="1656">
        <f xml:space="preserve"> IF($C33 = "", "",'App1'!DD33)</f>
        <v>0</v>
      </c>
      <c r="CS33" s="1606">
        <f xml:space="preserve"> IF($C33 = "", "",'App1'!DE33)</f>
        <v>0</v>
      </c>
      <c r="CT33" s="1600" t="str">
        <f xml:space="preserve"> IF($C33 = "", "",'App1'!DF33)</f>
        <v/>
      </c>
      <c r="CU33" s="1600" t="str">
        <f xml:space="preserve"> IF($C33 = "", "",'App1'!DG33)</f>
        <v/>
      </c>
      <c r="CV33" s="1600" t="str">
        <f xml:space="preserve"> IF($C33 = "", "",'App1'!DH33)</f>
        <v/>
      </c>
      <c r="CW33" s="1600" t="str">
        <f xml:space="preserve"> IF($C33 = "", "",'App1'!DI33)</f>
        <v/>
      </c>
      <c r="CX33" s="1600" t="str">
        <f xml:space="preserve"> IF($C33 = "", "",'App1'!DJ33)</f>
        <v/>
      </c>
      <c r="CY33" s="1601" t="str">
        <f xml:space="preserve"> IF($C33 = "", "",'App1'!DK33)</f>
        <v/>
      </c>
      <c r="CZ33" s="1600" t="str">
        <f xml:space="preserve"> IF($C33 = "", "",'App1'!DL33)</f>
        <v/>
      </c>
      <c r="DA33" s="1600" t="str">
        <f xml:space="preserve"> IF($C33 = "", "",'App1'!DM33)</f>
        <v/>
      </c>
      <c r="DB33" s="1600" t="str">
        <f xml:space="preserve"> IF($C33 = "", "",'App1'!DN33)</f>
        <v/>
      </c>
      <c r="DC33" s="1600" t="str">
        <f xml:space="preserve"> IF($C33 = "", "",'App1'!DO33)</f>
        <v/>
      </c>
      <c r="DD33" s="1600" t="str">
        <f xml:space="preserve"> IF($C33 = "", "",'App1'!DP33)</f>
        <v/>
      </c>
      <c r="DE33" s="1601" t="str">
        <f xml:space="preserve"> IF($C33 = "", "",'App1'!DQ33)</f>
        <v/>
      </c>
      <c r="DF33" s="1600" t="str">
        <f xml:space="preserve"> IF($C33 = "", "",'App1'!DR33)</f>
        <v/>
      </c>
      <c r="DG33" s="1600" t="str">
        <f xml:space="preserve"> IF($C33 = "", "",'App1'!DS33)</f>
        <v/>
      </c>
      <c r="DH33" s="1600" t="str">
        <f xml:space="preserve"> IF($C33 = "", "",'App1'!DT33)</f>
        <v/>
      </c>
      <c r="DI33" s="1600" t="str">
        <f xml:space="preserve"> IF($C33 = "", "",'App1'!DU33)</f>
        <v/>
      </c>
      <c r="DJ33" s="1600" t="str">
        <f xml:space="preserve"> IF($C33 = "", "",'App1'!DV33)</f>
        <v/>
      </c>
      <c r="DK33" s="1601" t="str">
        <f xml:space="preserve"> IF($C33 = "", "",'App1'!DW33)</f>
        <v/>
      </c>
      <c r="DL33" s="1600" t="str">
        <f xml:space="preserve"> IF($C33 = "", "",'App1'!DX33)</f>
        <v/>
      </c>
      <c r="DM33" s="1600" t="str">
        <f xml:space="preserve"> IF($C33 = "", "",'App1'!DY33)</f>
        <v/>
      </c>
      <c r="DN33" s="1600" t="str">
        <f xml:space="preserve"> IF($C33 = "", "",'App1'!DZ33)</f>
        <v/>
      </c>
      <c r="DO33" s="1600" t="str">
        <f xml:space="preserve"> IF($C33 = "", "",'App1'!EA33)</f>
        <v/>
      </c>
      <c r="DP33" s="1600" t="str">
        <f xml:space="preserve"> IF($C33 = "", "",'App1'!EB33)</f>
        <v/>
      </c>
      <c r="DQ33" s="1601" t="str">
        <f xml:space="preserve"> IF($C33 = "", "",'App1'!EC33)</f>
        <v/>
      </c>
      <c r="DR33" s="1600">
        <f xml:space="preserve"> IF($C33 = "", "",'App1'!ED33)</f>
        <v>0</v>
      </c>
      <c r="DS33" s="1600">
        <f xml:space="preserve"> IF($C33 = "", "",'App1'!EE33)</f>
        <v>0</v>
      </c>
      <c r="DT33" s="1600">
        <f xml:space="preserve"> IF($C33 = "", "",'App1'!EF33)</f>
        <v>0</v>
      </c>
      <c r="DU33" s="1600">
        <f xml:space="preserve"> IF($C33 = "", "",'App1'!EG33)</f>
        <v>0</v>
      </c>
      <c r="DV33" s="1600">
        <f xml:space="preserve"> IF($C33 = "", "",'App1'!EH33)</f>
        <v>0</v>
      </c>
      <c r="DW33" s="1601">
        <f xml:space="preserve"> IF($C33 = "", "",'App1'!EI33)</f>
        <v>0</v>
      </c>
      <c r="DX33" s="538"/>
      <c r="DY33" s="539"/>
      <c r="DZ33" s="539"/>
      <c r="EA33" s="539"/>
      <c r="EB33" s="539"/>
      <c r="EC33" s="1599">
        <f xml:space="preserve"> IF($C33 = "", "",'App1'!EO33)</f>
        <v>0</v>
      </c>
      <c r="ED33" s="1600">
        <f xml:space="preserve"> IF($C33 = "", "",'App1'!EP33)</f>
        <v>0</v>
      </c>
      <c r="EE33" s="1600">
        <f xml:space="preserve"> IF($C33 = "", "",'App1'!EQ33)</f>
        <v>0</v>
      </c>
      <c r="EF33" s="1600">
        <f xml:space="preserve"> IF($C33 = "", "",'App1'!ER33)</f>
        <v>0</v>
      </c>
      <c r="EG33" s="1600">
        <f xml:space="preserve"> IF($C33 = "", "",'App1'!ES33)</f>
        <v>0</v>
      </c>
      <c r="EH33" s="1601">
        <f xml:space="preserve"> IF($C33 = "", "",'App1'!ET33)</f>
        <v>0</v>
      </c>
      <c r="EI33" s="538"/>
      <c r="EJ33" s="539"/>
      <c r="EK33" s="539"/>
      <c r="EL33" s="539"/>
      <c r="EM33" s="1594"/>
    </row>
    <row r="34" spans="1:143" s="524" customFormat="1" ht="15.75" customHeight="1">
      <c r="A34" s="503"/>
      <c r="B34" s="1421">
        <v>28</v>
      </c>
      <c r="C34" s="1635" t="str">
        <f>'App1'!C34</f>
        <v>PR19SWB_PC E7</v>
      </c>
      <c r="D34" s="1412" t="str">
        <f xml:space="preserve"> IF($C34 = "", "",'App1'!D34)</f>
        <v>Responsive to Customers</v>
      </c>
      <c r="E34" s="1412" t="str">
        <f xml:space="preserve"> IF($C34 = "", "",'App1'!E34)</f>
        <v>PR19 new</v>
      </c>
      <c r="F34" s="1412" t="str">
        <f xml:space="preserve"> IF($C34 = "", "",'App1'!F34)</f>
        <v>PC E7</v>
      </c>
      <c r="G34" s="1498" t="str">
        <f xml:space="preserve"> IF($C34 = "", "",'App1'!G34)</f>
        <v xml:space="preserve">British Standard for inclusive service provision </v>
      </c>
      <c r="H34" s="1499" t="str">
        <f xml:space="preserve"> IF($C34 = "", "",'App1'!H34)</f>
        <v>This measures the company's ability to attain and retain the British Standard for inclusive service provision.</v>
      </c>
      <c r="I34" s="1516">
        <f xml:space="preserve"> IF($C34 = "", "",'App1'!I34)</f>
        <v>0</v>
      </c>
      <c r="J34" s="1516">
        <f xml:space="preserve"> IF($C34 = "", "",'App1'!J34)</f>
        <v>0</v>
      </c>
      <c r="K34" s="1516">
        <f xml:space="preserve"> IF($C34 = "", "",'App1'!K34)</f>
        <v>0</v>
      </c>
      <c r="L34" s="1516">
        <f xml:space="preserve"> IF($C34 = "", "",'App1'!L34)</f>
        <v>0</v>
      </c>
      <c r="M34" s="1516">
        <f xml:space="preserve"> IF($C34 = "", "",'App1'!M34)</f>
        <v>1</v>
      </c>
      <c r="N34" s="1516">
        <f xml:space="preserve"> IF($C34 = "", "",'App1'!N34)</f>
        <v>0</v>
      </c>
      <c r="O34" s="1516">
        <f xml:space="preserve"> IF($C34 = "", "",'App1'!O34)</f>
        <v>0</v>
      </c>
      <c r="P34" s="1516">
        <f xml:space="preserve"> IF($C34 = "", "",'App1'!P34)</f>
        <v>0</v>
      </c>
      <c r="Q34" s="1517">
        <f xml:space="preserve"> IF($C34 = "", "",'App1'!Q34)</f>
        <v>1</v>
      </c>
      <c r="R34" s="1412" t="str">
        <f xml:space="preserve"> IF($C34 = "", "",'App1'!R34)</f>
        <v>NFI</v>
      </c>
      <c r="S34" s="1412">
        <f xml:space="preserve"> IF($C34 = "", "",'App1'!S34)</f>
        <v>0</v>
      </c>
      <c r="T34" s="1498">
        <f xml:space="preserve"> IF($C34 = "", "",'App1'!T34)</f>
        <v>0</v>
      </c>
      <c r="U34" s="1412" t="str">
        <f xml:space="preserve"> IF($C34 = "", "",'App1'!U34)</f>
        <v>Billing, debt, vfm, affordability, vulnerability</v>
      </c>
      <c r="V34" s="1412" t="str">
        <f xml:space="preserve"> IF($C34 = "", "",'App1'!V34)</f>
        <v>score</v>
      </c>
      <c r="W34" s="1412" t="str">
        <f xml:space="preserve"> IF($C34 = "", "",'App1'!W34)</f>
        <v>Score</v>
      </c>
      <c r="X34" s="1412">
        <f xml:space="preserve"> IF($C34 = "", "",'App1'!X34)</f>
        <v>0</v>
      </c>
      <c r="Y34" s="1626">
        <f xml:space="preserve"> IF($C34 = "", "",'App1'!Y34)</f>
        <v>0</v>
      </c>
      <c r="Z34" s="1508">
        <f xml:space="preserve"> IF($C34 = "", "",'App1'!Z34)</f>
        <v>0</v>
      </c>
      <c r="AA34" s="526"/>
      <c r="AB34" s="526"/>
      <c r="AC34" s="526"/>
      <c r="AD34" s="1628"/>
      <c r="AE34" s="539"/>
      <c r="AF34" s="539"/>
      <c r="AG34" s="539"/>
      <c r="AH34" s="539"/>
      <c r="AI34" s="539"/>
      <c r="AJ34" s="538"/>
      <c r="AK34" s="539"/>
      <c r="AL34" s="539"/>
      <c r="AM34" s="539"/>
      <c r="AN34" s="712"/>
      <c r="AO34" s="715"/>
      <c r="AP34" s="539"/>
      <c r="AQ34" s="539"/>
      <c r="AR34" s="539"/>
      <c r="AS34" s="716"/>
      <c r="AT34" s="721"/>
      <c r="AU34" s="539"/>
      <c r="AV34" s="539"/>
      <c r="AW34" s="539"/>
      <c r="AX34" s="722"/>
      <c r="AY34" s="540"/>
      <c r="AZ34" s="1586">
        <f xml:space="preserve"> IF($C34 = "", "",'App1'!BL34)</f>
        <v>0</v>
      </c>
      <c r="BA34" s="1587">
        <f xml:space="preserve"> IF($C34 = "", "",'App1'!BM34)</f>
        <v>0</v>
      </c>
      <c r="BB34" s="1587">
        <f xml:space="preserve"> IF($C34 = "", "",'App1'!BN34)</f>
        <v>0</v>
      </c>
      <c r="BC34" s="1587">
        <f xml:space="preserve"> IF($C34 = "", "",'App1'!BO34)</f>
        <v>0</v>
      </c>
      <c r="BD34" s="1497">
        <f xml:space="preserve"> IF($C34 = "", "",'App1'!BP34)</f>
        <v>0</v>
      </c>
      <c r="BE34" s="538"/>
      <c r="BF34" s="539"/>
      <c r="BG34" s="539"/>
      <c r="BH34" s="539"/>
      <c r="BI34" s="540"/>
      <c r="BJ34" s="538"/>
      <c r="BK34" s="539"/>
      <c r="BL34" s="539"/>
      <c r="BM34" s="539"/>
      <c r="BN34" s="540"/>
      <c r="BO34" s="538"/>
      <c r="BP34" s="539"/>
      <c r="BQ34" s="539"/>
      <c r="BR34" s="539"/>
      <c r="BS34" s="540"/>
      <c r="BT34" s="538"/>
      <c r="BU34" s="539"/>
      <c r="BV34" s="539"/>
      <c r="BW34" s="539"/>
      <c r="BX34" s="540"/>
      <c r="BY34" s="538"/>
      <c r="BZ34" s="539"/>
      <c r="CA34" s="539"/>
      <c r="CB34" s="539"/>
      <c r="CC34" s="540"/>
      <c r="CD34" s="538"/>
      <c r="CE34" s="539"/>
      <c r="CF34" s="539"/>
      <c r="CG34" s="539"/>
      <c r="CH34" s="540"/>
      <c r="CI34" s="1277"/>
      <c r="CJ34" s="1278"/>
      <c r="CK34" s="1278"/>
      <c r="CL34" s="1279"/>
      <c r="CM34" s="1278"/>
      <c r="CN34" s="1278"/>
      <c r="CO34" s="1278"/>
      <c r="CP34" s="1279"/>
      <c r="CQ34" s="1606">
        <f xml:space="preserve"> IF($C34 = "", "",'App1'!DC34)</f>
        <v>0</v>
      </c>
      <c r="CR34" s="1656">
        <f xml:space="preserve"> IF($C34 = "", "",'App1'!DD34)</f>
        <v>0</v>
      </c>
      <c r="CS34" s="1606">
        <f xml:space="preserve"> IF($C34 = "", "",'App1'!DE34)</f>
        <v>0</v>
      </c>
      <c r="CT34" s="1600" t="str">
        <f xml:space="preserve"> IF($C34 = "", "",'App1'!DF34)</f>
        <v/>
      </c>
      <c r="CU34" s="1600" t="str">
        <f xml:space="preserve"> IF($C34 = "", "",'App1'!DG34)</f>
        <v/>
      </c>
      <c r="CV34" s="1600" t="str">
        <f xml:space="preserve"> IF($C34 = "", "",'App1'!DH34)</f>
        <v/>
      </c>
      <c r="CW34" s="1600" t="str">
        <f xml:space="preserve"> IF($C34 = "", "",'App1'!DI34)</f>
        <v/>
      </c>
      <c r="CX34" s="1600" t="str">
        <f xml:space="preserve"> IF($C34 = "", "",'App1'!DJ34)</f>
        <v/>
      </c>
      <c r="CY34" s="1601" t="str">
        <f xml:space="preserve"> IF($C34 = "", "",'App1'!DK34)</f>
        <v/>
      </c>
      <c r="CZ34" s="1600" t="str">
        <f xml:space="preserve"> IF($C34 = "", "",'App1'!DL34)</f>
        <v/>
      </c>
      <c r="DA34" s="1600" t="str">
        <f xml:space="preserve"> IF($C34 = "", "",'App1'!DM34)</f>
        <v/>
      </c>
      <c r="DB34" s="1600" t="str">
        <f xml:space="preserve"> IF($C34 = "", "",'App1'!DN34)</f>
        <v/>
      </c>
      <c r="DC34" s="1600" t="str">
        <f xml:space="preserve"> IF($C34 = "", "",'App1'!DO34)</f>
        <v/>
      </c>
      <c r="DD34" s="1600" t="str">
        <f xml:space="preserve"> IF($C34 = "", "",'App1'!DP34)</f>
        <v/>
      </c>
      <c r="DE34" s="1601" t="str">
        <f xml:space="preserve"> IF($C34 = "", "",'App1'!DQ34)</f>
        <v/>
      </c>
      <c r="DF34" s="1600" t="str">
        <f xml:space="preserve"> IF($C34 = "", "",'App1'!DR34)</f>
        <v/>
      </c>
      <c r="DG34" s="1600" t="str">
        <f xml:space="preserve"> IF($C34 = "", "",'App1'!DS34)</f>
        <v/>
      </c>
      <c r="DH34" s="1600" t="str">
        <f xml:space="preserve"> IF($C34 = "", "",'App1'!DT34)</f>
        <v/>
      </c>
      <c r="DI34" s="1600" t="str">
        <f xml:space="preserve"> IF($C34 = "", "",'App1'!DU34)</f>
        <v/>
      </c>
      <c r="DJ34" s="1600" t="str">
        <f xml:space="preserve"> IF($C34 = "", "",'App1'!DV34)</f>
        <v/>
      </c>
      <c r="DK34" s="1601" t="str">
        <f xml:space="preserve"> IF($C34 = "", "",'App1'!DW34)</f>
        <v/>
      </c>
      <c r="DL34" s="1600" t="str">
        <f xml:space="preserve"> IF($C34 = "", "",'App1'!DX34)</f>
        <v/>
      </c>
      <c r="DM34" s="1600" t="str">
        <f xml:space="preserve"> IF($C34 = "", "",'App1'!DY34)</f>
        <v/>
      </c>
      <c r="DN34" s="1600" t="str">
        <f xml:space="preserve"> IF($C34 = "", "",'App1'!DZ34)</f>
        <v/>
      </c>
      <c r="DO34" s="1600" t="str">
        <f xml:space="preserve"> IF($C34 = "", "",'App1'!EA34)</f>
        <v/>
      </c>
      <c r="DP34" s="1600" t="str">
        <f xml:space="preserve"> IF($C34 = "", "",'App1'!EB34)</f>
        <v/>
      </c>
      <c r="DQ34" s="1601" t="str">
        <f xml:space="preserve"> IF($C34 = "", "",'App1'!EC34)</f>
        <v/>
      </c>
      <c r="DR34" s="1600">
        <f xml:space="preserve"> IF($C34 = "", "",'App1'!ED34)</f>
        <v>0</v>
      </c>
      <c r="DS34" s="1600">
        <f xml:space="preserve"> IF($C34 = "", "",'App1'!EE34)</f>
        <v>0</v>
      </c>
      <c r="DT34" s="1600">
        <f xml:space="preserve"> IF($C34 = "", "",'App1'!EF34)</f>
        <v>0</v>
      </c>
      <c r="DU34" s="1600">
        <f xml:space="preserve"> IF($C34 = "", "",'App1'!EG34)</f>
        <v>0</v>
      </c>
      <c r="DV34" s="1600">
        <f xml:space="preserve"> IF($C34 = "", "",'App1'!EH34)</f>
        <v>0</v>
      </c>
      <c r="DW34" s="1601">
        <f xml:space="preserve"> IF($C34 = "", "",'App1'!EI34)</f>
        <v>0</v>
      </c>
      <c r="DX34" s="538"/>
      <c r="DY34" s="539"/>
      <c r="DZ34" s="539"/>
      <c r="EA34" s="539"/>
      <c r="EB34" s="539"/>
      <c r="EC34" s="1599">
        <f xml:space="preserve"> IF($C34 = "", "",'App1'!EO34)</f>
        <v>0</v>
      </c>
      <c r="ED34" s="1600">
        <f xml:space="preserve"> IF($C34 = "", "",'App1'!EP34)</f>
        <v>0</v>
      </c>
      <c r="EE34" s="1600">
        <f xml:space="preserve"> IF($C34 = "", "",'App1'!EQ34)</f>
        <v>0</v>
      </c>
      <c r="EF34" s="1600">
        <f xml:space="preserve"> IF($C34 = "", "",'App1'!ER34)</f>
        <v>0</v>
      </c>
      <c r="EG34" s="1600">
        <f xml:space="preserve"> IF($C34 = "", "",'App1'!ES34)</f>
        <v>0</v>
      </c>
      <c r="EH34" s="1601">
        <f xml:space="preserve"> IF($C34 = "", "",'App1'!ET34)</f>
        <v>0</v>
      </c>
      <c r="EI34" s="538"/>
      <c r="EJ34" s="539"/>
      <c r="EK34" s="539"/>
      <c r="EL34" s="539"/>
      <c r="EM34" s="1594"/>
    </row>
    <row r="35" spans="1:143" s="524" customFormat="1" ht="15.75" customHeight="1">
      <c r="A35" s="503"/>
      <c r="B35" s="1421">
        <v>29</v>
      </c>
      <c r="C35" s="1635" t="str">
        <f>'App1'!C35</f>
        <v>PR19SWB_PC E8</v>
      </c>
      <c r="D35" s="1412" t="str">
        <f xml:space="preserve"> IF($C35 = "", "",'App1'!D35)</f>
        <v>Responsive to Customers</v>
      </c>
      <c r="E35" s="1412" t="str">
        <f xml:space="preserve"> IF($C35 = "", "",'App1'!E35)</f>
        <v>PR19 new</v>
      </c>
      <c r="F35" s="1412" t="str">
        <f xml:space="preserve"> IF($C35 = "", "",'App1'!F35)</f>
        <v>PC E8</v>
      </c>
      <c r="G35" s="1498" t="str">
        <f xml:space="preserve"> IF($C35 = "", "",'App1'!G35)</f>
        <v>Overall satisfaction of services received on the PSR</v>
      </c>
      <c r="H35" s="1499" t="str">
        <f xml:space="preserve"> IF($C35 = "", "",'App1'!H35)</f>
        <v>The average percentage of customers satisfied, extremely or very satisfied with the services they receive through the Priority Services Register (PSR).</v>
      </c>
      <c r="I35" s="1516">
        <f xml:space="preserve"> IF($C35 = "", "",'App1'!I35)</f>
        <v>0</v>
      </c>
      <c r="J35" s="1516">
        <f xml:space="preserve"> IF($C35 = "", "",'App1'!J35)</f>
        <v>0</v>
      </c>
      <c r="K35" s="1516">
        <f xml:space="preserve"> IF($C35 = "", "",'App1'!K35)</f>
        <v>0</v>
      </c>
      <c r="L35" s="1516">
        <f xml:space="preserve"> IF($C35 = "", "",'App1'!L35)</f>
        <v>0</v>
      </c>
      <c r="M35" s="1516">
        <f xml:space="preserve"> IF($C35 = "", "",'App1'!M35)</f>
        <v>1</v>
      </c>
      <c r="N35" s="1516">
        <f xml:space="preserve"> IF($C35 = "", "",'App1'!N35)</f>
        <v>0</v>
      </c>
      <c r="O35" s="1516">
        <f xml:space="preserve"> IF($C35 = "", "",'App1'!O35)</f>
        <v>0</v>
      </c>
      <c r="P35" s="1516">
        <f xml:space="preserve"> IF($C35 = "", "",'App1'!P35)</f>
        <v>0</v>
      </c>
      <c r="Q35" s="1517">
        <f xml:space="preserve"> IF($C35 = "", "",'App1'!Q35)</f>
        <v>1</v>
      </c>
      <c r="R35" s="1412" t="str">
        <f xml:space="preserve"> IF($C35 = "", "",'App1'!R35)</f>
        <v>NFI</v>
      </c>
      <c r="S35" s="1412">
        <f xml:space="preserve"> IF($C35 = "", "",'App1'!S35)</f>
        <v>0</v>
      </c>
      <c r="T35" s="1498">
        <f xml:space="preserve"> IF($C35 = "", "",'App1'!T35)</f>
        <v>0</v>
      </c>
      <c r="U35" s="1412" t="str">
        <f xml:space="preserve"> IF($C35 = "", "",'App1'!U35)</f>
        <v>Billing, debt, vfm, affordability, vulnerability</v>
      </c>
      <c r="V35" s="1412" t="str">
        <f xml:space="preserve"> IF($C35 = "", "",'App1'!V35)</f>
        <v>%</v>
      </c>
      <c r="W35" s="1412" t="str">
        <f xml:space="preserve"> IF($C35 = "", "",'App1'!W35)</f>
        <v>Percentage</v>
      </c>
      <c r="X35" s="1412">
        <f xml:space="preserve"> IF($C35 = "", "",'App1'!X35)</f>
        <v>0</v>
      </c>
      <c r="Y35" s="1626" t="str">
        <f xml:space="preserve"> IF($C35 = "", "",'App1'!Y35)</f>
        <v>Up</v>
      </c>
      <c r="Z35" s="1508">
        <f xml:space="preserve"> IF($C35 = "", "",'App1'!Z35)</f>
        <v>0</v>
      </c>
      <c r="AA35" s="526"/>
      <c r="AB35" s="526"/>
      <c r="AC35" s="526"/>
      <c r="AD35" s="1628"/>
      <c r="AE35" s="539"/>
      <c r="AF35" s="539"/>
      <c r="AG35" s="539"/>
      <c r="AH35" s="539"/>
      <c r="AI35" s="539"/>
      <c r="AJ35" s="538"/>
      <c r="AK35" s="539"/>
      <c r="AL35" s="539"/>
      <c r="AM35" s="539"/>
      <c r="AN35" s="712"/>
      <c r="AO35" s="715"/>
      <c r="AP35" s="539"/>
      <c r="AQ35" s="539"/>
      <c r="AR35" s="539"/>
      <c r="AS35" s="716"/>
      <c r="AT35" s="721"/>
      <c r="AU35" s="539"/>
      <c r="AV35" s="539"/>
      <c r="AW35" s="539"/>
      <c r="AX35" s="722"/>
      <c r="AY35" s="540"/>
      <c r="AZ35" s="1586">
        <f xml:space="preserve"> IF($C35 = "", "",'App1'!BL35)</f>
        <v>0</v>
      </c>
      <c r="BA35" s="1587">
        <f xml:space="preserve"> IF($C35 = "", "",'App1'!BM35)</f>
        <v>0</v>
      </c>
      <c r="BB35" s="1587">
        <f xml:space="preserve"> IF($C35 = "", "",'App1'!BN35)</f>
        <v>0</v>
      </c>
      <c r="BC35" s="1587">
        <f xml:space="preserve"> IF($C35 = "", "",'App1'!BO35)</f>
        <v>0</v>
      </c>
      <c r="BD35" s="1497">
        <f xml:space="preserve"> IF($C35 = "", "",'App1'!BP35)</f>
        <v>0</v>
      </c>
      <c r="BE35" s="538"/>
      <c r="BF35" s="539"/>
      <c r="BG35" s="539"/>
      <c r="BH35" s="539"/>
      <c r="BI35" s="540"/>
      <c r="BJ35" s="538"/>
      <c r="BK35" s="539"/>
      <c r="BL35" s="539"/>
      <c r="BM35" s="539"/>
      <c r="BN35" s="540"/>
      <c r="BO35" s="538"/>
      <c r="BP35" s="539"/>
      <c r="BQ35" s="539"/>
      <c r="BR35" s="539"/>
      <c r="BS35" s="540"/>
      <c r="BT35" s="538"/>
      <c r="BU35" s="539"/>
      <c r="BV35" s="539"/>
      <c r="BW35" s="539"/>
      <c r="BX35" s="540"/>
      <c r="BY35" s="538"/>
      <c r="BZ35" s="539"/>
      <c r="CA35" s="539"/>
      <c r="CB35" s="539"/>
      <c r="CC35" s="540"/>
      <c r="CD35" s="538"/>
      <c r="CE35" s="539"/>
      <c r="CF35" s="539"/>
      <c r="CG35" s="539"/>
      <c r="CH35" s="540"/>
      <c r="CI35" s="1277"/>
      <c r="CJ35" s="1278"/>
      <c r="CK35" s="1278"/>
      <c r="CL35" s="1279"/>
      <c r="CM35" s="1278"/>
      <c r="CN35" s="1278"/>
      <c r="CO35" s="1278"/>
      <c r="CP35" s="1279"/>
      <c r="CQ35" s="1606">
        <f xml:space="preserve"> IF($C35 = "", "",'App1'!DC35)</f>
        <v>0</v>
      </c>
      <c r="CR35" s="1656">
        <f xml:space="preserve"> IF($C35 = "", "",'App1'!DD35)</f>
        <v>1</v>
      </c>
      <c r="CS35" s="1606">
        <f xml:space="preserve"> IF($C35 = "", "",'App1'!DE35)</f>
        <v>0</v>
      </c>
      <c r="CT35" s="1600" t="str">
        <f xml:space="preserve"> IF($C35 = "", "",'App1'!DF35)</f>
        <v/>
      </c>
      <c r="CU35" s="1600" t="str">
        <f xml:space="preserve"> IF($C35 = "", "",'App1'!DG35)</f>
        <v/>
      </c>
      <c r="CV35" s="1600" t="str">
        <f xml:space="preserve"> IF($C35 = "", "",'App1'!DH35)</f>
        <v/>
      </c>
      <c r="CW35" s="1600" t="str">
        <f xml:space="preserve"> IF($C35 = "", "",'App1'!DI35)</f>
        <v/>
      </c>
      <c r="CX35" s="1600" t="str">
        <f xml:space="preserve"> IF($C35 = "", "",'App1'!DJ35)</f>
        <v/>
      </c>
      <c r="CY35" s="1601" t="str">
        <f xml:space="preserve"> IF($C35 = "", "",'App1'!DK35)</f>
        <v/>
      </c>
      <c r="CZ35" s="1600" t="str">
        <f xml:space="preserve"> IF($C35 = "", "",'App1'!DL35)</f>
        <v/>
      </c>
      <c r="DA35" s="1600" t="str">
        <f xml:space="preserve"> IF($C35 = "", "",'App1'!DM35)</f>
        <v/>
      </c>
      <c r="DB35" s="1600" t="str">
        <f xml:space="preserve"> IF($C35 = "", "",'App1'!DN35)</f>
        <v/>
      </c>
      <c r="DC35" s="1600" t="str">
        <f xml:space="preserve"> IF($C35 = "", "",'App1'!DO35)</f>
        <v/>
      </c>
      <c r="DD35" s="1600" t="str">
        <f xml:space="preserve"> IF($C35 = "", "",'App1'!DP35)</f>
        <v/>
      </c>
      <c r="DE35" s="1601" t="str">
        <f xml:space="preserve"> IF($C35 = "", "",'App1'!DQ35)</f>
        <v/>
      </c>
      <c r="DF35" s="1600" t="str">
        <f xml:space="preserve"> IF($C35 = "", "",'App1'!DR35)</f>
        <v/>
      </c>
      <c r="DG35" s="1600" t="str">
        <f xml:space="preserve"> IF($C35 = "", "",'App1'!DS35)</f>
        <v/>
      </c>
      <c r="DH35" s="1600" t="str">
        <f xml:space="preserve"> IF($C35 = "", "",'App1'!DT35)</f>
        <v/>
      </c>
      <c r="DI35" s="1600" t="str">
        <f xml:space="preserve"> IF($C35 = "", "",'App1'!DU35)</f>
        <v/>
      </c>
      <c r="DJ35" s="1600" t="str">
        <f xml:space="preserve"> IF($C35 = "", "",'App1'!DV35)</f>
        <v/>
      </c>
      <c r="DK35" s="1601" t="str">
        <f xml:space="preserve"> IF($C35 = "", "",'App1'!DW35)</f>
        <v/>
      </c>
      <c r="DL35" s="1600" t="str">
        <f xml:space="preserve"> IF($C35 = "", "",'App1'!DX35)</f>
        <v/>
      </c>
      <c r="DM35" s="1600" t="str">
        <f xml:space="preserve"> IF($C35 = "", "",'App1'!DY35)</f>
        <v/>
      </c>
      <c r="DN35" s="1600" t="str">
        <f xml:space="preserve"> IF($C35 = "", "",'App1'!DZ35)</f>
        <v/>
      </c>
      <c r="DO35" s="1600" t="str">
        <f xml:space="preserve"> IF($C35 = "", "",'App1'!EA35)</f>
        <v/>
      </c>
      <c r="DP35" s="1600" t="str">
        <f xml:space="preserve"> IF($C35 = "", "",'App1'!EB35)</f>
        <v/>
      </c>
      <c r="DQ35" s="1601" t="str">
        <f xml:space="preserve"> IF($C35 = "", "",'App1'!EC35)</f>
        <v/>
      </c>
      <c r="DR35" s="1600">
        <f xml:space="preserve"> IF($C35 = "", "",'App1'!ED35)</f>
        <v>0</v>
      </c>
      <c r="DS35" s="1600">
        <f xml:space="preserve"> IF($C35 = "", "",'App1'!EE35)</f>
        <v>0</v>
      </c>
      <c r="DT35" s="1600">
        <f xml:space="preserve"> IF($C35 = "", "",'App1'!EF35)</f>
        <v>0</v>
      </c>
      <c r="DU35" s="1600">
        <f xml:space="preserve"> IF($C35 = "", "",'App1'!EG35)</f>
        <v>0</v>
      </c>
      <c r="DV35" s="1600">
        <f xml:space="preserve"> IF($C35 = "", "",'App1'!EH35)</f>
        <v>0</v>
      </c>
      <c r="DW35" s="1601">
        <f xml:space="preserve"> IF($C35 = "", "",'App1'!EI35)</f>
        <v>0</v>
      </c>
      <c r="DX35" s="538"/>
      <c r="DY35" s="539"/>
      <c r="DZ35" s="539"/>
      <c r="EA35" s="539"/>
      <c r="EB35" s="539"/>
      <c r="EC35" s="1599">
        <f xml:space="preserve"> IF($C35 = "", "",'App1'!EO35)</f>
        <v>0</v>
      </c>
      <c r="ED35" s="1600">
        <f xml:space="preserve"> IF($C35 = "", "",'App1'!EP35)</f>
        <v>0</v>
      </c>
      <c r="EE35" s="1600">
        <f xml:space="preserve"> IF($C35 = "", "",'App1'!EQ35)</f>
        <v>0</v>
      </c>
      <c r="EF35" s="1600">
        <f xml:space="preserve"> IF($C35 = "", "",'App1'!ER35)</f>
        <v>0</v>
      </c>
      <c r="EG35" s="1600">
        <f xml:space="preserve"> IF($C35 = "", "",'App1'!ES35)</f>
        <v>0</v>
      </c>
      <c r="EH35" s="1601">
        <f xml:space="preserve"> IF($C35 = "", "",'App1'!ET35)</f>
        <v>0</v>
      </c>
      <c r="EI35" s="538"/>
      <c r="EJ35" s="539"/>
      <c r="EK35" s="539"/>
      <c r="EL35" s="539"/>
      <c r="EM35" s="1594"/>
    </row>
    <row r="36" spans="1:143" s="524" customFormat="1" ht="15.75" customHeight="1">
      <c r="A36" s="503"/>
      <c r="B36" s="1421">
        <v>30</v>
      </c>
      <c r="C36" s="1635" t="str">
        <f>'App1'!C36</f>
        <v>PR19SWB_PC F1</v>
      </c>
      <c r="D36" s="1412" t="str">
        <f xml:space="preserve"> IF($C36 = "", "",'App1'!D36)</f>
        <v>Protecting the Environment</v>
      </c>
      <c r="E36" s="1412" t="str">
        <f xml:space="preserve"> IF($C36 = "", "",'App1'!E36)</f>
        <v>PR14 revision</v>
      </c>
      <c r="F36" s="1412" t="str">
        <f xml:space="preserve"> IF($C36 = "", "",'App1'!F36)</f>
        <v>PC F1</v>
      </c>
      <c r="G36" s="1498" t="str">
        <f xml:space="preserve"> IF($C36 = "", "",'App1'!G36)</f>
        <v>Number of pollution incidents cat 1-3 (waste only)</v>
      </c>
      <c r="H36" s="1499" t="str">
        <f xml:space="preserve"> IF($C36 = "", "",'App1'!H36)</f>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
      <c r="I36" s="1516">
        <f xml:space="preserve"> IF($C36 = "", "",'App1'!I36)</f>
        <v>0</v>
      </c>
      <c r="J36" s="1516">
        <f xml:space="preserve"> IF($C36 = "", "",'App1'!J36)</f>
        <v>0</v>
      </c>
      <c r="K36" s="1516">
        <f xml:space="preserve"> IF($C36 = "", "",'App1'!K36)</f>
        <v>1</v>
      </c>
      <c r="L36" s="1516">
        <f xml:space="preserve"> IF($C36 = "", "",'App1'!L36)</f>
        <v>0</v>
      </c>
      <c r="M36" s="1516">
        <f xml:space="preserve"> IF($C36 = "", "",'App1'!M36)</f>
        <v>0</v>
      </c>
      <c r="N36" s="1516">
        <f xml:space="preserve"> IF($C36 = "", "",'App1'!N36)</f>
        <v>0</v>
      </c>
      <c r="O36" s="1516">
        <f xml:space="preserve"> IF($C36 = "", "",'App1'!O36)</f>
        <v>0</v>
      </c>
      <c r="P36" s="1516">
        <f xml:space="preserve"> IF($C36 = "", "",'App1'!P36)</f>
        <v>0</v>
      </c>
      <c r="Q36" s="1517">
        <f xml:space="preserve"> IF($C36 = "", "",'App1'!Q36)</f>
        <v>1</v>
      </c>
      <c r="R36" s="1412" t="str">
        <f xml:space="preserve"> IF($C36 = "", "",'App1'!R36)</f>
        <v>Under</v>
      </c>
      <c r="S36" s="1412" t="str">
        <f xml:space="preserve"> IF($C36 = "", "",'App1'!S36)</f>
        <v>Revenue</v>
      </c>
      <c r="T36" s="1498" t="str">
        <f xml:space="preserve"> IF($C36 = "", "",'App1'!T36)</f>
        <v>In-period</v>
      </c>
      <c r="U36" s="1412" t="str">
        <f xml:space="preserve"> IF($C36 = "", "",'App1'!U36)</f>
        <v>Pollution incidents</v>
      </c>
      <c r="V36" s="1412" t="str">
        <f xml:space="preserve"> IF($C36 = "", "",'App1'!V36)</f>
        <v>Nr</v>
      </c>
      <c r="W36" s="1412" t="str">
        <f xml:space="preserve"> IF($C36 = "", "",'App1'!W36)</f>
        <v>no. / 10, 000km sewer</v>
      </c>
      <c r="X36" s="1412">
        <f xml:space="preserve"> IF($C36 = "", "",'App1'!X36)</f>
        <v>2</v>
      </c>
      <c r="Y36" s="1626" t="str">
        <f xml:space="preserve"> IF($C36 = "", "",'App1'!Y36)</f>
        <v>Down</v>
      </c>
      <c r="Z36" s="1508" t="str">
        <f xml:space="preserve"> IF($C36 = "", "",'App1'!Z36)</f>
        <v>Pollution incidents (categories 1, 2 and 3)</v>
      </c>
      <c r="AA36" s="526" t="s">
        <v>76</v>
      </c>
      <c r="AB36" s="526" t="s">
        <v>2585</v>
      </c>
      <c r="AC36" s="1705">
        <v>0</v>
      </c>
      <c r="AD36" s="1628" t="s">
        <v>40</v>
      </c>
      <c r="AE36" s="1698">
        <v>25.41</v>
      </c>
      <c r="AF36" s="1698">
        <v>23.74</v>
      </c>
      <c r="AG36" s="1698">
        <v>23</v>
      </c>
      <c r="AH36" s="1698">
        <v>22.4</v>
      </c>
      <c r="AI36" s="1698">
        <v>19.5</v>
      </c>
      <c r="AJ36" s="1698">
        <v>18</v>
      </c>
      <c r="AK36" s="1698">
        <v>18</v>
      </c>
      <c r="AL36" s="1698">
        <v>17</v>
      </c>
      <c r="AM36" s="1698">
        <v>17</v>
      </c>
      <c r="AN36" s="1698">
        <v>16</v>
      </c>
      <c r="AO36" s="1698">
        <v>15</v>
      </c>
      <c r="AP36" s="1698">
        <v>15</v>
      </c>
      <c r="AQ36" s="1698">
        <v>14</v>
      </c>
      <c r="AR36" s="1698">
        <v>14</v>
      </c>
      <c r="AS36" s="1698">
        <v>13</v>
      </c>
      <c r="AT36" s="1698">
        <v>13</v>
      </c>
      <c r="AU36" s="1698">
        <v>12</v>
      </c>
      <c r="AV36" s="1698">
        <v>11</v>
      </c>
      <c r="AW36" s="1698">
        <v>11</v>
      </c>
      <c r="AX36" s="1698">
        <v>10</v>
      </c>
      <c r="AY36" s="1698">
        <v>7</v>
      </c>
      <c r="AZ36" s="1586" t="str">
        <f xml:space="preserve"> IF($C36 = "", "",'App1'!BL36)</f>
        <v>Yes</v>
      </c>
      <c r="BA36" s="1587" t="str">
        <f xml:space="preserve"> IF($C36 = "", "",'App1'!BM36)</f>
        <v>Yes</v>
      </c>
      <c r="BB36" s="1587" t="str">
        <f xml:space="preserve"> IF($C36 = "", "",'App1'!BN36)</f>
        <v>Yes</v>
      </c>
      <c r="BC36" s="1587" t="str">
        <f xml:space="preserve"> IF($C36 = "", "",'App1'!BO36)</f>
        <v>Yes</v>
      </c>
      <c r="BD36" s="1497" t="str">
        <f xml:space="preserve"> IF($C36 = "", "",'App1'!BP36)</f>
        <v>Yes</v>
      </c>
      <c r="BE36" s="538"/>
      <c r="BF36" s="539"/>
      <c r="BG36" s="539"/>
      <c r="BH36" s="539"/>
      <c r="BI36" s="540"/>
      <c r="BJ36" s="538"/>
      <c r="BK36" s="539"/>
      <c r="BL36" s="539"/>
      <c r="BM36" s="539"/>
      <c r="BN36" s="540"/>
      <c r="BO36" s="538"/>
      <c r="BP36" s="539"/>
      <c r="BQ36" s="539"/>
      <c r="BR36" s="539"/>
      <c r="BS36" s="540"/>
      <c r="BT36" s="538"/>
      <c r="BU36" s="539"/>
      <c r="BV36" s="539"/>
      <c r="BW36" s="539"/>
      <c r="BX36" s="540"/>
      <c r="BY36" s="538"/>
      <c r="BZ36" s="539"/>
      <c r="CA36" s="539"/>
      <c r="CB36" s="539"/>
      <c r="CC36" s="540"/>
      <c r="CD36" s="538"/>
      <c r="CE36" s="539"/>
      <c r="CF36" s="539"/>
      <c r="CG36" s="539"/>
      <c r="CH36" s="540"/>
      <c r="CI36" s="1277">
        <v>-0.115</v>
      </c>
      <c r="CJ36" s="1278"/>
      <c r="CK36" s="1278"/>
      <c r="CL36" s="1279"/>
      <c r="CM36" s="1278"/>
      <c r="CN36" s="1278"/>
      <c r="CO36" s="1278"/>
      <c r="CP36" s="1279"/>
      <c r="CQ36" s="1606">
        <f xml:space="preserve"> IF($C36 = "", "",'App1'!DC36)</f>
        <v>0</v>
      </c>
      <c r="CR36" s="1656">
        <f xml:space="preserve"> IF($C36 = "", "",'App1'!DD36)</f>
        <v>1</v>
      </c>
      <c r="CS36" s="1606">
        <f xml:space="preserve"> IF($C36 = "", "",'App1'!DE36)</f>
        <v>0</v>
      </c>
      <c r="CT36" s="1600">
        <f xml:space="preserve"> IF($C36 = "", "",'App1'!DF36)</f>
        <v>0</v>
      </c>
      <c r="CU36" s="1600">
        <f xml:space="preserve"> IF($C36 = "", "",'App1'!DG36)</f>
        <v>0</v>
      </c>
      <c r="CV36" s="1600">
        <f xml:space="preserve"> IF($C36 = "", "",'App1'!DH36)</f>
        <v>0</v>
      </c>
      <c r="CW36" s="1600">
        <f xml:space="preserve"> IF($C36 = "", "",'App1'!DI36)</f>
        <v>0</v>
      </c>
      <c r="CX36" s="1600">
        <f xml:space="preserve"> IF($C36 = "", "",'App1'!DJ36)</f>
        <v>0</v>
      </c>
      <c r="CY36" s="1601" t="str">
        <f xml:space="preserve"> IF($C36 = "", "",'App1'!DK36)</f>
        <v/>
      </c>
      <c r="CZ36" s="1600">
        <f xml:space="preserve"> IF($C36 = "", "",'App1'!DL36)</f>
        <v>0</v>
      </c>
      <c r="DA36" s="1600">
        <f xml:space="preserve"> IF($C36 = "", "",'App1'!DM36)</f>
        <v>0</v>
      </c>
      <c r="DB36" s="1600">
        <f xml:space="preserve"> IF($C36 = "", "",'App1'!DN36)</f>
        <v>0</v>
      </c>
      <c r="DC36" s="1600">
        <f xml:space="preserve"> IF($C36 = "", "",'App1'!DO36)</f>
        <v>0</v>
      </c>
      <c r="DD36" s="1600">
        <f xml:space="preserve"> IF($C36 = "", "",'App1'!DP36)</f>
        <v>0</v>
      </c>
      <c r="DE36" s="1601" t="str">
        <f xml:space="preserve"> IF($C36 = "", "",'App1'!DQ36)</f>
        <v/>
      </c>
      <c r="DF36" s="1600">
        <f xml:space="preserve"> IF($C36 = "", "",'App1'!DR36)</f>
        <v>0</v>
      </c>
      <c r="DG36" s="1600">
        <f xml:space="preserve"> IF($C36 = "", "",'App1'!DS36)</f>
        <v>0</v>
      </c>
      <c r="DH36" s="1600">
        <f xml:space="preserve"> IF($C36 = "", "",'App1'!DT36)</f>
        <v>0</v>
      </c>
      <c r="DI36" s="1600">
        <f xml:space="preserve"> IF($C36 = "", "",'App1'!DU36)</f>
        <v>0</v>
      </c>
      <c r="DJ36" s="1600">
        <f xml:space="preserve"> IF($C36 = "", "",'App1'!DV36)</f>
        <v>0</v>
      </c>
      <c r="DK36" s="1601" t="str">
        <f xml:space="preserve"> IF($C36 = "", "",'App1'!DW36)</f>
        <v/>
      </c>
      <c r="DL36" s="1600">
        <f xml:space="preserve"> IF($C36 = "", "",'App1'!DX36)</f>
        <v>0</v>
      </c>
      <c r="DM36" s="1600">
        <f xml:space="preserve"> IF($C36 = "", "",'App1'!DY36)</f>
        <v>0</v>
      </c>
      <c r="DN36" s="1600">
        <f xml:space="preserve"> IF($C36 = "", "",'App1'!DZ36)</f>
        <v>0</v>
      </c>
      <c r="DO36" s="1600">
        <f xml:space="preserve"> IF($C36 = "", "",'App1'!EA36)</f>
        <v>0</v>
      </c>
      <c r="DP36" s="1600">
        <f xml:space="preserve"> IF($C36 = "", "",'App1'!EB36)</f>
        <v>0</v>
      </c>
      <c r="DQ36" s="1601" t="str">
        <f xml:space="preserve"> IF($C36 = "", "",'App1'!EC36)</f>
        <v/>
      </c>
      <c r="DR36" s="1600">
        <f xml:space="preserve"> IF($C36 = "", "",'App1'!ED36)</f>
        <v>-3.68</v>
      </c>
      <c r="DS36" s="1600">
        <f xml:space="preserve"> IF($C36 = "", "",'App1'!EE36)</f>
        <v>-3.335</v>
      </c>
      <c r="DT36" s="1600">
        <f xml:space="preserve"> IF($C36 = "", "",'App1'!EF36)</f>
        <v>-3.105</v>
      </c>
      <c r="DU36" s="1600">
        <f xml:space="preserve"> IF($C36 = "", "",'App1'!EG36)</f>
        <v>-2.7600000000000002</v>
      </c>
      <c r="DV36" s="1600">
        <f xml:space="preserve"> IF($C36 = "", "",'App1'!EH36)</f>
        <v>-2.5874999999999999</v>
      </c>
      <c r="DW36" s="1601">
        <f xml:space="preserve"> IF($C36 = "", "",'App1'!EI36)</f>
        <v>-15.467500000000001</v>
      </c>
      <c r="DX36" s="538">
        <v>57</v>
      </c>
      <c r="DY36" s="539">
        <v>53</v>
      </c>
      <c r="DZ36" s="539">
        <v>50</v>
      </c>
      <c r="EA36" s="539">
        <v>46</v>
      </c>
      <c r="EB36" s="539">
        <v>42</v>
      </c>
      <c r="EC36" s="1599">
        <f xml:space="preserve"> IF($C36 = "", "",'App1'!EO36)</f>
        <v>0</v>
      </c>
      <c r="ED36" s="1600">
        <f xml:space="preserve"> IF($C36 = "", "",'App1'!EP36)</f>
        <v>0</v>
      </c>
      <c r="EE36" s="1600">
        <f xml:space="preserve"> IF($C36 = "", "",'App1'!EQ36)</f>
        <v>0</v>
      </c>
      <c r="EF36" s="1600">
        <f xml:space="preserve"> IF($C36 = "", "",'App1'!ER36)</f>
        <v>0</v>
      </c>
      <c r="EG36" s="1600">
        <f xml:space="preserve"> IF($C36 = "", "",'App1'!ES36)</f>
        <v>0</v>
      </c>
      <c r="EH36" s="1601">
        <f xml:space="preserve"> IF($C36 = "", "",'App1'!ET36)</f>
        <v>0</v>
      </c>
      <c r="EI36" s="538"/>
      <c r="EJ36" s="539"/>
      <c r="EK36" s="539"/>
      <c r="EL36" s="539"/>
      <c r="EM36" s="1594"/>
    </row>
    <row r="37" spans="1:143" s="524" customFormat="1" ht="15.75" customHeight="1">
      <c r="A37" s="503"/>
      <c r="B37" s="1421">
        <v>31</v>
      </c>
      <c r="C37" s="1635" t="str">
        <f>'App1'!C37</f>
        <v>PR19SWB_PC F2</v>
      </c>
      <c r="D37" s="1412" t="str">
        <f xml:space="preserve"> IF($C37 = "", "",'App1'!D37)</f>
        <v>Protecting the Environment</v>
      </c>
      <c r="E37" s="1412" t="str">
        <f xml:space="preserve"> IF($C37 = "", "",'App1'!E37)</f>
        <v>PR14 revision</v>
      </c>
      <c r="F37" s="1412" t="str">
        <f xml:space="preserve"> IF($C37 = "", "",'App1'!F37)</f>
        <v>PC F2</v>
      </c>
      <c r="G37" s="1498" t="str">
        <f xml:space="preserve"> IF($C37 = "", "",'App1'!G37)</f>
        <v>Number of pollution incidents cat 1-3 (water only)</v>
      </c>
      <c r="H37" s="1499" t="str">
        <f xml:space="preserve"> IF($C37 = "", "",'App1'!H37)</f>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
      <c r="I37" s="1516">
        <f xml:space="preserve"> IF($C37 = "", "",'App1'!I37)</f>
        <v>0</v>
      </c>
      <c r="J37" s="1516">
        <f xml:space="preserve"> IF($C37 = "", "",'App1'!J37)</f>
        <v>1</v>
      </c>
      <c r="K37" s="1516">
        <f xml:space="preserve"> IF($C37 = "", "",'App1'!K37)</f>
        <v>0</v>
      </c>
      <c r="L37" s="1516">
        <f xml:space="preserve"> IF($C37 = "", "",'App1'!L37)</f>
        <v>0</v>
      </c>
      <c r="M37" s="1516">
        <f xml:space="preserve"> IF($C37 = "", "",'App1'!M37)</f>
        <v>0</v>
      </c>
      <c r="N37" s="1516">
        <f xml:space="preserve"> IF($C37 = "", "",'App1'!N37)</f>
        <v>0</v>
      </c>
      <c r="O37" s="1516">
        <f xml:space="preserve"> IF($C37 = "", "",'App1'!O37)</f>
        <v>0</v>
      </c>
      <c r="P37" s="1516">
        <f xml:space="preserve"> IF($C37 = "", "",'App1'!P37)</f>
        <v>0</v>
      </c>
      <c r="Q37" s="1517">
        <f xml:space="preserve"> IF($C37 = "", "",'App1'!Q37)</f>
        <v>1</v>
      </c>
      <c r="R37" s="1412" t="str">
        <f xml:space="preserve"> IF($C37 = "", "",'App1'!R37)</f>
        <v>Under</v>
      </c>
      <c r="S37" s="1412" t="str">
        <f xml:space="preserve"> IF($C37 = "", "",'App1'!S37)</f>
        <v>Revenue</v>
      </c>
      <c r="T37" s="1498" t="str">
        <f xml:space="preserve"> IF($C37 = "", "",'App1'!T37)</f>
        <v>In-period</v>
      </c>
      <c r="U37" s="1412" t="str">
        <f xml:space="preserve"> IF($C37 = "", "",'App1'!U37)</f>
        <v>Pollution incidents</v>
      </c>
      <c r="V37" s="1412" t="str">
        <f xml:space="preserve"> IF($C37 = "", "",'App1'!V37)</f>
        <v>Nr</v>
      </c>
      <c r="W37" s="1412" t="str">
        <f xml:space="preserve"> IF($C37 = "", "",'App1'!W37)</f>
        <v>Number</v>
      </c>
      <c r="X37" s="1412">
        <f xml:space="preserve"> IF($C37 = "", "",'App1'!X37)</f>
        <v>0</v>
      </c>
      <c r="Y37" s="1626" t="str">
        <f xml:space="preserve"> IF($C37 = "", "",'App1'!Y37)</f>
        <v>Down</v>
      </c>
      <c r="Z37" s="1508">
        <f xml:space="preserve"> IF($C37 = "", "",'App1'!Z37)</f>
        <v>0</v>
      </c>
      <c r="AA37" s="526"/>
      <c r="AB37" s="526"/>
      <c r="AC37" s="526"/>
      <c r="AD37" s="1628"/>
      <c r="AE37" s="539"/>
      <c r="AF37" s="539"/>
      <c r="AG37" s="539"/>
      <c r="AH37" s="539"/>
      <c r="AI37" s="539"/>
      <c r="AJ37" s="538"/>
      <c r="AK37" s="539"/>
      <c r="AL37" s="539"/>
      <c r="AM37" s="539"/>
      <c r="AN37" s="712"/>
      <c r="AO37" s="715"/>
      <c r="AP37" s="539"/>
      <c r="AQ37" s="539"/>
      <c r="AR37" s="539"/>
      <c r="AS37" s="716"/>
      <c r="AT37" s="721"/>
      <c r="AU37" s="539"/>
      <c r="AV37" s="539"/>
      <c r="AW37" s="539"/>
      <c r="AX37" s="722"/>
      <c r="AY37" s="540"/>
      <c r="AZ37" s="1586" t="str">
        <f xml:space="preserve"> IF($C37 = "", "",'App1'!BL37)</f>
        <v>Yes</v>
      </c>
      <c r="BA37" s="1587" t="str">
        <f xml:space="preserve"> IF($C37 = "", "",'App1'!BM37)</f>
        <v>Yes</v>
      </c>
      <c r="BB37" s="1587" t="str">
        <f xml:space="preserve"> IF($C37 = "", "",'App1'!BN37)</f>
        <v>Yes</v>
      </c>
      <c r="BC37" s="1587" t="str">
        <f xml:space="preserve"> IF($C37 = "", "",'App1'!BO37)</f>
        <v>Yes</v>
      </c>
      <c r="BD37" s="1497" t="str">
        <f xml:space="preserve"> IF($C37 = "", "",'App1'!BP37)</f>
        <v>Yes</v>
      </c>
      <c r="BE37" s="538"/>
      <c r="BF37" s="539"/>
      <c r="BG37" s="539"/>
      <c r="BH37" s="539"/>
      <c r="BI37" s="540"/>
      <c r="BJ37" s="538"/>
      <c r="BK37" s="539"/>
      <c r="BL37" s="539"/>
      <c r="BM37" s="539"/>
      <c r="BN37" s="540"/>
      <c r="BO37" s="538"/>
      <c r="BP37" s="539"/>
      <c r="BQ37" s="539"/>
      <c r="BR37" s="539"/>
      <c r="BS37" s="540"/>
      <c r="BT37" s="538"/>
      <c r="BU37" s="539"/>
      <c r="BV37" s="539"/>
      <c r="BW37" s="539"/>
      <c r="BX37" s="540"/>
      <c r="BY37" s="538"/>
      <c r="BZ37" s="539"/>
      <c r="CA37" s="539"/>
      <c r="CB37" s="539"/>
      <c r="CC37" s="540"/>
      <c r="CD37" s="538"/>
      <c r="CE37" s="539"/>
      <c r="CF37" s="539"/>
      <c r="CG37" s="539"/>
      <c r="CH37" s="540"/>
      <c r="CI37" s="1277"/>
      <c r="CJ37" s="1278"/>
      <c r="CK37" s="1278"/>
      <c r="CL37" s="1279"/>
      <c r="CM37" s="1278"/>
      <c r="CN37" s="1278"/>
      <c r="CO37" s="1278"/>
      <c r="CP37" s="1279"/>
      <c r="CQ37" s="1606">
        <f xml:space="preserve"> IF($C37 = "", "",'App1'!DC37)</f>
        <v>0</v>
      </c>
      <c r="CR37" s="1656">
        <f xml:space="preserve"> IF($C37 = "", "",'App1'!DD37)</f>
        <v>1</v>
      </c>
      <c r="CS37" s="1606">
        <f xml:space="preserve"> IF($C37 = "", "",'App1'!DE37)</f>
        <v>0</v>
      </c>
      <c r="CT37" s="1600">
        <f xml:space="preserve"> IF($C37 = "", "",'App1'!DF37)</f>
        <v>0</v>
      </c>
      <c r="CU37" s="1600">
        <f xml:space="preserve"> IF($C37 = "", "",'App1'!DG37)</f>
        <v>0</v>
      </c>
      <c r="CV37" s="1600">
        <f xml:space="preserve"> IF($C37 = "", "",'App1'!DH37)</f>
        <v>0</v>
      </c>
      <c r="CW37" s="1600">
        <f xml:space="preserve"> IF($C37 = "", "",'App1'!DI37)</f>
        <v>0</v>
      </c>
      <c r="CX37" s="1600">
        <f xml:space="preserve"> IF($C37 = "", "",'App1'!DJ37)</f>
        <v>0</v>
      </c>
      <c r="CY37" s="1601" t="str">
        <f xml:space="preserve"> IF($C37 = "", "",'App1'!DK37)</f>
        <v/>
      </c>
      <c r="CZ37" s="1600">
        <f xml:space="preserve"> IF($C37 = "", "",'App1'!DL37)</f>
        <v>0</v>
      </c>
      <c r="DA37" s="1600">
        <f xml:space="preserve"> IF($C37 = "", "",'App1'!DM37)</f>
        <v>0</v>
      </c>
      <c r="DB37" s="1600">
        <f xml:space="preserve"> IF($C37 = "", "",'App1'!DN37)</f>
        <v>0</v>
      </c>
      <c r="DC37" s="1600">
        <f xml:space="preserve"> IF($C37 = "", "",'App1'!DO37)</f>
        <v>0</v>
      </c>
      <c r="DD37" s="1600">
        <f xml:space="preserve"> IF($C37 = "", "",'App1'!DP37)</f>
        <v>0</v>
      </c>
      <c r="DE37" s="1601" t="str">
        <f xml:space="preserve"> IF($C37 = "", "",'App1'!DQ37)</f>
        <v/>
      </c>
      <c r="DF37" s="1600">
        <f xml:space="preserve"> IF($C37 = "", "",'App1'!DR37)</f>
        <v>0</v>
      </c>
      <c r="DG37" s="1600">
        <f xml:space="preserve"> IF($C37 = "", "",'App1'!DS37)</f>
        <v>0</v>
      </c>
      <c r="DH37" s="1600">
        <f xml:space="preserve"> IF($C37 = "", "",'App1'!DT37)</f>
        <v>0</v>
      </c>
      <c r="DI37" s="1600">
        <f xml:space="preserve"> IF($C37 = "", "",'App1'!DU37)</f>
        <v>0</v>
      </c>
      <c r="DJ37" s="1600">
        <f xml:space="preserve"> IF($C37 = "", "",'App1'!DV37)</f>
        <v>0</v>
      </c>
      <c r="DK37" s="1601" t="str">
        <f xml:space="preserve"> IF($C37 = "", "",'App1'!DW37)</f>
        <v/>
      </c>
      <c r="DL37" s="1600">
        <f xml:space="preserve"> IF($C37 = "", "",'App1'!DX37)</f>
        <v>0</v>
      </c>
      <c r="DM37" s="1600">
        <f xml:space="preserve"> IF($C37 = "", "",'App1'!DY37)</f>
        <v>0</v>
      </c>
      <c r="DN37" s="1600">
        <f xml:space="preserve"> IF($C37 = "", "",'App1'!DZ37)</f>
        <v>0</v>
      </c>
      <c r="DO37" s="1600">
        <f xml:space="preserve"> IF($C37 = "", "",'App1'!EA37)</f>
        <v>0</v>
      </c>
      <c r="DP37" s="1600">
        <f xml:space="preserve"> IF($C37 = "", "",'App1'!EB37)</f>
        <v>0</v>
      </c>
      <c r="DQ37" s="1601" t="str">
        <f xml:space="preserve"> IF($C37 = "", "",'App1'!EC37)</f>
        <v/>
      </c>
      <c r="DR37" s="1600">
        <f xml:space="preserve"> IF($C37 = "", "",'App1'!ED37)</f>
        <v>-0.37319999999999998</v>
      </c>
      <c r="DS37" s="1600">
        <f xml:space="preserve"> IF($C37 = "", "",'App1'!EE37)</f>
        <v>-0.37319999999999998</v>
      </c>
      <c r="DT37" s="1600">
        <f xml:space="preserve"> IF($C37 = "", "",'App1'!EF37)</f>
        <v>-0.37319999999999998</v>
      </c>
      <c r="DU37" s="1600">
        <f xml:space="preserve"> IF($C37 = "", "",'App1'!EG37)</f>
        <v>-0.37319999999999998</v>
      </c>
      <c r="DV37" s="1600">
        <f xml:space="preserve"> IF($C37 = "", "",'App1'!EH37)</f>
        <v>-0.37319999999999998</v>
      </c>
      <c r="DW37" s="1601">
        <f xml:space="preserve"> IF($C37 = "", "",'App1'!EI37)</f>
        <v>-1.8657999999999999</v>
      </c>
      <c r="DX37" s="538"/>
      <c r="DY37" s="539"/>
      <c r="DZ37" s="539"/>
      <c r="EA37" s="539"/>
      <c r="EB37" s="539"/>
      <c r="EC37" s="1599">
        <f xml:space="preserve"> IF($C37 = "", "",'App1'!EO37)</f>
        <v>0</v>
      </c>
      <c r="ED37" s="1600">
        <f xml:space="preserve"> IF($C37 = "", "",'App1'!EP37)</f>
        <v>0</v>
      </c>
      <c r="EE37" s="1600">
        <f xml:space="preserve"> IF($C37 = "", "",'App1'!EQ37)</f>
        <v>0</v>
      </c>
      <c r="EF37" s="1600">
        <f xml:space="preserve"> IF($C37 = "", "",'App1'!ER37)</f>
        <v>0</v>
      </c>
      <c r="EG37" s="1600">
        <f xml:space="preserve"> IF($C37 = "", "",'App1'!ES37)</f>
        <v>0</v>
      </c>
      <c r="EH37" s="1601">
        <f xml:space="preserve"> IF($C37 = "", "",'App1'!ET37)</f>
        <v>0</v>
      </c>
      <c r="EI37" s="538"/>
      <c r="EJ37" s="539"/>
      <c r="EK37" s="539"/>
      <c r="EL37" s="539"/>
      <c r="EM37" s="1594"/>
    </row>
    <row r="38" spans="1:143" s="524" customFormat="1" ht="15.75" customHeight="1">
      <c r="A38" s="503"/>
      <c r="B38" s="1421">
        <v>32</v>
      </c>
      <c r="C38" s="1635" t="str">
        <f>'App1'!C38</f>
        <v>PR19SWB_PC F3</v>
      </c>
      <c r="D38" s="1412" t="str">
        <f xml:space="preserve"> IF($C38 = "", "",'App1'!D38)</f>
        <v>Protecting the Environment</v>
      </c>
      <c r="E38" s="1412" t="str">
        <f xml:space="preserve"> IF($C38 = "", "",'App1'!E38)</f>
        <v>PR19 new</v>
      </c>
      <c r="F38" s="1412" t="str">
        <f xml:space="preserve"> IF($C38 = "", "",'App1'!F38)</f>
        <v>PC F3</v>
      </c>
      <c r="G38" s="1498" t="str">
        <f xml:space="preserve"> IF($C38 = "", "",'App1'!G38)</f>
        <v>Biodiversity - Compliance</v>
      </c>
      <c r="H38" s="1499" t="str">
        <f xml:space="preserve"> IF($C38 = "", "",'App1'!H38)</f>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
      <c r="I38" s="1516">
        <f xml:space="preserve"> IF($C38 = "", "",'App1'!I38)</f>
        <v>0</v>
      </c>
      <c r="J38" s="1516">
        <f xml:space="preserve"> IF($C38 = "", "",'App1'!J38)</f>
        <v>0</v>
      </c>
      <c r="K38" s="1516">
        <f xml:space="preserve"> IF($C38 = "", "",'App1'!K38)</f>
        <v>1</v>
      </c>
      <c r="L38" s="1516">
        <f xml:space="preserve"> IF($C38 = "", "",'App1'!L38)</f>
        <v>0</v>
      </c>
      <c r="M38" s="1516">
        <f xml:space="preserve"> IF($C38 = "", "",'App1'!M38)</f>
        <v>0</v>
      </c>
      <c r="N38" s="1516">
        <f xml:space="preserve"> IF($C38 = "", "",'App1'!N38)</f>
        <v>0</v>
      </c>
      <c r="O38" s="1516">
        <f xml:space="preserve"> IF($C38 = "", "",'App1'!O38)</f>
        <v>0</v>
      </c>
      <c r="P38" s="1516">
        <f xml:space="preserve"> IF($C38 = "", "",'App1'!P38)</f>
        <v>0</v>
      </c>
      <c r="Q38" s="1517">
        <f xml:space="preserve"> IF($C38 = "", "",'App1'!Q38)</f>
        <v>1</v>
      </c>
      <c r="R38" s="1412" t="str">
        <f xml:space="preserve"> IF($C38 = "", "",'App1'!R38)</f>
        <v>NFI</v>
      </c>
      <c r="S38" s="1412">
        <f xml:space="preserve"> IF($C38 = "", "",'App1'!S38)</f>
        <v>0</v>
      </c>
      <c r="T38" s="1498">
        <f xml:space="preserve"> IF($C38 = "", "",'App1'!T38)</f>
        <v>0</v>
      </c>
      <c r="U38" s="1412" t="str">
        <f xml:space="preserve"> IF($C38 = "", "",'App1'!U38)</f>
        <v>Biodiversity/SSSIs</v>
      </c>
      <c r="V38" s="1412" t="str">
        <f xml:space="preserve"> IF($C38 = "", "",'App1'!V38)</f>
        <v>Nr</v>
      </c>
      <c r="W38" s="1412" t="str">
        <f xml:space="preserve"> IF($C38 = "", "",'App1'!W38)</f>
        <v>Number</v>
      </c>
      <c r="X38" s="1412">
        <f xml:space="preserve"> IF($C38 = "", "",'App1'!X38)</f>
        <v>0</v>
      </c>
      <c r="Y38" s="1626" t="str">
        <f xml:space="preserve"> IF($C38 = "", "",'App1'!Y38)</f>
        <v>Down</v>
      </c>
      <c r="Z38" s="1508">
        <f xml:space="preserve"> IF($C38 = "", "",'App1'!Z38)</f>
        <v>0</v>
      </c>
      <c r="AA38" s="526"/>
      <c r="AB38" s="526"/>
      <c r="AC38" s="526"/>
      <c r="AD38" s="1628"/>
      <c r="AE38" s="539"/>
      <c r="AF38" s="539"/>
      <c r="AG38" s="539"/>
      <c r="AH38" s="539"/>
      <c r="AI38" s="539"/>
      <c r="AJ38" s="538"/>
      <c r="AK38" s="539"/>
      <c r="AL38" s="539"/>
      <c r="AM38" s="539"/>
      <c r="AN38" s="712"/>
      <c r="AO38" s="715"/>
      <c r="AP38" s="539"/>
      <c r="AQ38" s="539"/>
      <c r="AR38" s="539"/>
      <c r="AS38" s="716"/>
      <c r="AT38" s="721"/>
      <c r="AU38" s="539"/>
      <c r="AV38" s="539"/>
      <c r="AW38" s="539"/>
      <c r="AX38" s="722"/>
      <c r="AY38" s="540"/>
      <c r="AZ38" s="1586">
        <f xml:space="preserve"> IF($C38 = "", "",'App1'!BL38)</f>
        <v>0</v>
      </c>
      <c r="BA38" s="1587">
        <f xml:space="preserve"> IF($C38 = "", "",'App1'!BM38)</f>
        <v>0</v>
      </c>
      <c r="BB38" s="1587">
        <f xml:space="preserve"> IF($C38 = "", "",'App1'!BN38)</f>
        <v>0</v>
      </c>
      <c r="BC38" s="1587">
        <f xml:space="preserve"> IF($C38 = "", "",'App1'!BO38)</f>
        <v>0</v>
      </c>
      <c r="BD38" s="1497">
        <f xml:space="preserve"> IF($C38 = "", "",'App1'!BP38)</f>
        <v>0</v>
      </c>
      <c r="BE38" s="538"/>
      <c r="BF38" s="539"/>
      <c r="BG38" s="539"/>
      <c r="BH38" s="539"/>
      <c r="BI38" s="540"/>
      <c r="BJ38" s="538"/>
      <c r="BK38" s="539"/>
      <c r="BL38" s="539"/>
      <c r="BM38" s="539"/>
      <c r="BN38" s="540"/>
      <c r="BO38" s="538"/>
      <c r="BP38" s="539"/>
      <c r="BQ38" s="539"/>
      <c r="BR38" s="539"/>
      <c r="BS38" s="540"/>
      <c r="BT38" s="538"/>
      <c r="BU38" s="539"/>
      <c r="BV38" s="539"/>
      <c r="BW38" s="539"/>
      <c r="BX38" s="540"/>
      <c r="BY38" s="538"/>
      <c r="BZ38" s="539"/>
      <c r="CA38" s="539"/>
      <c r="CB38" s="539"/>
      <c r="CC38" s="540"/>
      <c r="CD38" s="538"/>
      <c r="CE38" s="539"/>
      <c r="CF38" s="539"/>
      <c r="CG38" s="539"/>
      <c r="CH38" s="540"/>
      <c r="CI38" s="1277"/>
      <c r="CJ38" s="1278"/>
      <c r="CK38" s="1278"/>
      <c r="CL38" s="1279"/>
      <c r="CM38" s="1278"/>
      <c r="CN38" s="1278"/>
      <c r="CO38" s="1278"/>
      <c r="CP38" s="1279"/>
      <c r="CQ38" s="1606">
        <f xml:space="preserve"> IF($C38 = "", "",'App1'!DC38)</f>
        <v>0</v>
      </c>
      <c r="CR38" s="1656">
        <f xml:space="preserve"> IF($C38 = "", "",'App1'!DD38)</f>
        <v>1</v>
      </c>
      <c r="CS38" s="1606">
        <f xml:space="preserve"> IF($C38 = "", "",'App1'!DE38)</f>
        <v>0</v>
      </c>
      <c r="CT38" s="1600" t="str">
        <f xml:space="preserve"> IF($C38 = "", "",'App1'!DF38)</f>
        <v/>
      </c>
      <c r="CU38" s="1600" t="str">
        <f xml:space="preserve"> IF($C38 = "", "",'App1'!DG38)</f>
        <v/>
      </c>
      <c r="CV38" s="1600" t="str">
        <f xml:space="preserve"> IF($C38 = "", "",'App1'!DH38)</f>
        <v/>
      </c>
      <c r="CW38" s="1600" t="str">
        <f xml:space="preserve"> IF($C38 = "", "",'App1'!DI38)</f>
        <v/>
      </c>
      <c r="CX38" s="1600" t="str">
        <f xml:space="preserve"> IF($C38 = "", "",'App1'!DJ38)</f>
        <v/>
      </c>
      <c r="CY38" s="1601" t="str">
        <f xml:space="preserve"> IF($C38 = "", "",'App1'!DK38)</f>
        <v/>
      </c>
      <c r="CZ38" s="1600" t="str">
        <f xml:space="preserve"> IF($C38 = "", "",'App1'!DL38)</f>
        <v/>
      </c>
      <c r="DA38" s="1600" t="str">
        <f xml:space="preserve"> IF($C38 = "", "",'App1'!DM38)</f>
        <v/>
      </c>
      <c r="DB38" s="1600" t="str">
        <f xml:space="preserve"> IF($C38 = "", "",'App1'!DN38)</f>
        <v/>
      </c>
      <c r="DC38" s="1600" t="str">
        <f xml:space="preserve"> IF($C38 = "", "",'App1'!DO38)</f>
        <v/>
      </c>
      <c r="DD38" s="1600" t="str">
        <f xml:space="preserve"> IF($C38 = "", "",'App1'!DP38)</f>
        <v/>
      </c>
      <c r="DE38" s="1601" t="str">
        <f xml:space="preserve"> IF($C38 = "", "",'App1'!DQ38)</f>
        <v/>
      </c>
      <c r="DF38" s="1600" t="str">
        <f xml:space="preserve"> IF($C38 = "", "",'App1'!DR38)</f>
        <v/>
      </c>
      <c r="DG38" s="1600" t="str">
        <f xml:space="preserve"> IF($C38 = "", "",'App1'!DS38)</f>
        <v/>
      </c>
      <c r="DH38" s="1600" t="str">
        <f xml:space="preserve"> IF($C38 = "", "",'App1'!DT38)</f>
        <v/>
      </c>
      <c r="DI38" s="1600" t="str">
        <f xml:space="preserve"> IF($C38 = "", "",'App1'!DU38)</f>
        <v/>
      </c>
      <c r="DJ38" s="1600" t="str">
        <f xml:space="preserve"> IF($C38 = "", "",'App1'!DV38)</f>
        <v/>
      </c>
      <c r="DK38" s="1601" t="str">
        <f xml:space="preserve"> IF($C38 = "", "",'App1'!DW38)</f>
        <v/>
      </c>
      <c r="DL38" s="1600" t="str">
        <f xml:space="preserve"> IF($C38 = "", "",'App1'!DX38)</f>
        <v/>
      </c>
      <c r="DM38" s="1600" t="str">
        <f xml:space="preserve"> IF($C38 = "", "",'App1'!DY38)</f>
        <v/>
      </c>
      <c r="DN38" s="1600" t="str">
        <f xml:space="preserve"> IF($C38 = "", "",'App1'!DZ38)</f>
        <v/>
      </c>
      <c r="DO38" s="1600" t="str">
        <f xml:space="preserve"> IF($C38 = "", "",'App1'!EA38)</f>
        <v/>
      </c>
      <c r="DP38" s="1600" t="str">
        <f xml:space="preserve"> IF($C38 = "", "",'App1'!EB38)</f>
        <v/>
      </c>
      <c r="DQ38" s="1601" t="str">
        <f xml:space="preserve"> IF($C38 = "", "",'App1'!EC38)</f>
        <v/>
      </c>
      <c r="DR38" s="1600">
        <f xml:space="preserve"> IF($C38 = "", "",'App1'!ED38)</f>
        <v>0</v>
      </c>
      <c r="DS38" s="1600">
        <f xml:space="preserve"> IF($C38 = "", "",'App1'!EE38)</f>
        <v>0</v>
      </c>
      <c r="DT38" s="1600">
        <f xml:space="preserve"> IF($C38 = "", "",'App1'!EF38)</f>
        <v>0</v>
      </c>
      <c r="DU38" s="1600">
        <f xml:space="preserve"> IF($C38 = "", "",'App1'!EG38)</f>
        <v>0</v>
      </c>
      <c r="DV38" s="1600">
        <f xml:space="preserve"> IF($C38 = "", "",'App1'!EH38)</f>
        <v>0</v>
      </c>
      <c r="DW38" s="1601">
        <f xml:space="preserve"> IF($C38 = "", "",'App1'!EI38)</f>
        <v>0</v>
      </c>
      <c r="DX38" s="538"/>
      <c r="DY38" s="539"/>
      <c r="DZ38" s="539"/>
      <c r="EA38" s="539"/>
      <c r="EB38" s="539"/>
      <c r="EC38" s="1599">
        <f xml:space="preserve"> IF($C38 = "", "",'App1'!EO38)</f>
        <v>0</v>
      </c>
      <c r="ED38" s="1600">
        <f xml:space="preserve"> IF($C38 = "", "",'App1'!EP38)</f>
        <v>0</v>
      </c>
      <c r="EE38" s="1600">
        <f xml:space="preserve"> IF($C38 = "", "",'App1'!EQ38)</f>
        <v>0</v>
      </c>
      <c r="EF38" s="1600">
        <f xml:space="preserve"> IF($C38 = "", "",'App1'!ER38)</f>
        <v>0</v>
      </c>
      <c r="EG38" s="1600">
        <f xml:space="preserve"> IF($C38 = "", "",'App1'!ES38)</f>
        <v>0</v>
      </c>
      <c r="EH38" s="1601">
        <f xml:space="preserve"> IF($C38 = "", "",'App1'!ET38)</f>
        <v>0</v>
      </c>
      <c r="EI38" s="538"/>
      <c r="EJ38" s="539"/>
      <c r="EK38" s="539"/>
      <c r="EL38" s="539"/>
      <c r="EM38" s="1594"/>
    </row>
    <row r="39" spans="1:143" s="524" customFormat="1" ht="15.75" customHeight="1">
      <c r="A39" s="503"/>
      <c r="B39" s="1421">
        <v>33</v>
      </c>
      <c r="C39" s="1635" t="str">
        <f>'App1'!C39</f>
        <v>PR19SWB_PC F4</v>
      </c>
      <c r="D39" s="1412" t="str">
        <f xml:space="preserve"> IF($C39 = "", "",'App1'!D39)</f>
        <v>Protecting the Environment</v>
      </c>
      <c r="E39" s="1412" t="str">
        <f xml:space="preserve"> IF($C39 = "", "",'App1'!E39)</f>
        <v>PR19 new</v>
      </c>
      <c r="F39" s="1412" t="str">
        <f xml:space="preserve"> IF($C39 = "", "",'App1'!F39)</f>
        <v>PC F4</v>
      </c>
      <c r="G39" s="1498" t="str">
        <f xml:space="preserve"> IF($C39 = "", "",'App1'!G39)</f>
        <v>Biodiversity - Prevent Deterioration</v>
      </c>
      <c r="H39" s="1499" t="str">
        <f xml:space="preserve"> IF($C39 = "", "",'App1'!H39)</f>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
      <c r="I39" s="1516">
        <f xml:space="preserve"> IF($C39 = "", "",'App1'!I39)</f>
        <v>0.65</v>
      </c>
      <c r="J39" s="1516">
        <f xml:space="preserve"> IF($C39 = "", "",'App1'!J39)</f>
        <v>0.35</v>
      </c>
      <c r="K39" s="1516">
        <f xml:space="preserve"> IF($C39 = "", "",'App1'!K39)</f>
        <v>0</v>
      </c>
      <c r="L39" s="1516">
        <f xml:space="preserve"> IF($C39 = "", "",'App1'!L39)</f>
        <v>0</v>
      </c>
      <c r="M39" s="1516">
        <f xml:space="preserve"> IF($C39 = "", "",'App1'!M39)</f>
        <v>0</v>
      </c>
      <c r="N39" s="1516">
        <f xml:space="preserve"> IF($C39 = "", "",'App1'!N39)</f>
        <v>0</v>
      </c>
      <c r="O39" s="1516">
        <f xml:space="preserve"> IF($C39 = "", "",'App1'!O39)</f>
        <v>0</v>
      </c>
      <c r="P39" s="1516">
        <f xml:space="preserve"> IF($C39 = "", "",'App1'!P39)</f>
        <v>0</v>
      </c>
      <c r="Q39" s="1517">
        <f xml:space="preserve"> IF($C39 = "", "",'App1'!Q39)</f>
        <v>1</v>
      </c>
      <c r="R39" s="1412" t="str">
        <f xml:space="preserve"> IF($C39 = "", "",'App1'!R39)</f>
        <v>NFI</v>
      </c>
      <c r="S39" s="1412">
        <f xml:space="preserve"> IF($C39 = "", "",'App1'!S39)</f>
        <v>0</v>
      </c>
      <c r="T39" s="1498">
        <f xml:space="preserve"> IF($C39 = "", "",'App1'!T39)</f>
        <v>0</v>
      </c>
      <c r="U39" s="1412" t="str">
        <f xml:space="preserve"> IF($C39 = "", "",'App1'!U39)</f>
        <v>Biodiversity/SSSIs</v>
      </c>
      <c r="V39" s="1412" t="str">
        <f xml:space="preserve"> IF($C39 = "", "",'App1'!V39)</f>
        <v>Nr</v>
      </c>
      <c r="W39" s="1412" t="str">
        <f xml:space="preserve"> IF($C39 = "", "",'App1'!W39)</f>
        <v>Number</v>
      </c>
      <c r="X39" s="1412">
        <f xml:space="preserve"> IF($C39 = "", "",'App1'!X39)</f>
        <v>0</v>
      </c>
      <c r="Y39" s="1626" t="str">
        <f xml:space="preserve"> IF($C39 = "", "",'App1'!Y39)</f>
        <v>Up</v>
      </c>
      <c r="Z39" s="1508">
        <f xml:space="preserve"> IF($C39 = "", "",'App1'!Z39)</f>
        <v>0</v>
      </c>
      <c r="AA39" s="526"/>
      <c r="AB39" s="526"/>
      <c r="AC39" s="526"/>
      <c r="AD39" s="1628"/>
      <c r="AE39" s="539"/>
      <c r="AF39" s="539"/>
      <c r="AG39" s="539"/>
      <c r="AH39" s="539"/>
      <c r="AI39" s="539"/>
      <c r="AJ39" s="538"/>
      <c r="AK39" s="539"/>
      <c r="AL39" s="539"/>
      <c r="AM39" s="539"/>
      <c r="AN39" s="712"/>
      <c r="AO39" s="715"/>
      <c r="AP39" s="539"/>
      <c r="AQ39" s="539"/>
      <c r="AR39" s="539"/>
      <c r="AS39" s="716"/>
      <c r="AT39" s="721"/>
      <c r="AU39" s="539"/>
      <c r="AV39" s="539"/>
      <c r="AW39" s="539"/>
      <c r="AX39" s="722"/>
      <c r="AY39" s="540"/>
      <c r="AZ39" s="1586">
        <f xml:space="preserve"> IF($C39 = "", "",'App1'!BL39)</f>
        <v>0</v>
      </c>
      <c r="BA39" s="1587">
        <f xml:space="preserve"> IF($C39 = "", "",'App1'!BM39)</f>
        <v>0</v>
      </c>
      <c r="BB39" s="1587">
        <f xml:space="preserve"> IF($C39 = "", "",'App1'!BN39)</f>
        <v>0</v>
      </c>
      <c r="BC39" s="1587">
        <f xml:space="preserve"> IF($C39 = "", "",'App1'!BO39)</f>
        <v>0</v>
      </c>
      <c r="BD39" s="1497">
        <f xml:space="preserve"> IF($C39 = "", "",'App1'!BP39)</f>
        <v>0</v>
      </c>
      <c r="BE39" s="538"/>
      <c r="BF39" s="539"/>
      <c r="BG39" s="539"/>
      <c r="BH39" s="539"/>
      <c r="BI39" s="540"/>
      <c r="BJ39" s="538"/>
      <c r="BK39" s="539"/>
      <c r="BL39" s="539"/>
      <c r="BM39" s="539"/>
      <c r="BN39" s="540"/>
      <c r="BO39" s="538"/>
      <c r="BP39" s="539"/>
      <c r="BQ39" s="539"/>
      <c r="BR39" s="539"/>
      <c r="BS39" s="540"/>
      <c r="BT39" s="538"/>
      <c r="BU39" s="539"/>
      <c r="BV39" s="539"/>
      <c r="BW39" s="539"/>
      <c r="BX39" s="540"/>
      <c r="BY39" s="538"/>
      <c r="BZ39" s="539"/>
      <c r="CA39" s="539"/>
      <c r="CB39" s="539"/>
      <c r="CC39" s="540"/>
      <c r="CD39" s="538"/>
      <c r="CE39" s="539"/>
      <c r="CF39" s="539"/>
      <c r="CG39" s="539"/>
      <c r="CH39" s="540"/>
      <c r="CI39" s="1277"/>
      <c r="CJ39" s="1278"/>
      <c r="CK39" s="1278"/>
      <c r="CL39" s="1279"/>
      <c r="CM39" s="1278"/>
      <c r="CN39" s="1278"/>
      <c r="CO39" s="1278"/>
      <c r="CP39" s="1279"/>
      <c r="CQ39" s="1606">
        <f xml:space="preserve"> IF($C39 = "", "",'App1'!DC39)</f>
        <v>0</v>
      </c>
      <c r="CR39" s="1656">
        <f xml:space="preserve"> IF($C39 = "", "",'App1'!DD39)</f>
        <v>1</v>
      </c>
      <c r="CS39" s="1606">
        <f xml:space="preserve"> IF($C39 = "", "",'App1'!DE39)</f>
        <v>0</v>
      </c>
      <c r="CT39" s="1600" t="str">
        <f xml:space="preserve"> IF($C39 = "", "",'App1'!DF39)</f>
        <v/>
      </c>
      <c r="CU39" s="1600" t="str">
        <f xml:space="preserve"> IF($C39 = "", "",'App1'!DG39)</f>
        <v/>
      </c>
      <c r="CV39" s="1600" t="str">
        <f xml:space="preserve"> IF($C39 = "", "",'App1'!DH39)</f>
        <v/>
      </c>
      <c r="CW39" s="1600" t="str">
        <f xml:space="preserve"> IF($C39 = "", "",'App1'!DI39)</f>
        <v/>
      </c>
      <c r="CX39" s="1600" t="str">
        <f xml:space="preserve"> IF($C39 = "", "",'App1'!DJ39)</f>
        <v/>
      </c>
      <c r="CY39" s="1601" t="str">
        <f xml:space="preserve"> IF($C39 = "", "",'App1'!DK39)</f>
        <v/>
      </c>
      <c r="CZ39" s="1600" t="str">
        <f xml:space="preserve"> IF($C39 = "", "",'App1'!DL39)</f>
        <v/>
      </c>
      <c r="DA39" s="1600" t="str">
        <f xml:space="preserve"> IF($C39 = "", "",'App1'!DM39)</f>
        <v/>
      </c>
      <c r="DB39" s="1600" t="str">
        <f xml:space="preserve"> IF($C39 = "", "",'App1'!DN39)</f>
        <v/>
      </c>
      <c r="DC39" s="1600" t="str">
        <f xml:space="preserve"> IF($C39 = "", "",'App1'!DO39)</f>
        <v/>
      </c>
      <c r="DD39" s="1600" t="str">
        <f xml:space="preserve"> IF($C39 = "", "",'App1'!DP39)</f>
        <v/>
      </c>
      <c r="DE39" s="1601" t="str">
        <f xml:space="preserve"> IF($C39 = "", "",'App1'!DQ39)</f>
        <v/>
      </c>
      <c r="DF39" s="1600" t="str">
        <f xml:space="preserve"> IF($C39 = "", "",'App1'!DR39)</f>
        <v/>
      </c>
      <c r="DG39" s="1600" t="str">
        <f xml:space="preserve"> IF($C39 = "", "",'App1'!DS39)</f>
        <v/>
      </c>
      <c r="DH39" s="1600" t="str">
        <f xml:space="preserve"> IF($C39 = "", "",'App1'!DT39)</f>
        <v/>
      </c>
      <c r="DI39" s="1600" t="str">
        <f xml:space="preserve"> IF($C39 = "", "",'App1'!DU39)</f>
        <v/>
      </c>
      <c r="DJ39" s="1600" t="str">
        <f xml:space="preserve"> IF($C39 = "", "",'App1'!DV39)</f>
        <v/>
      </c>
      <c r="DK39" s="1601" t="str">
        <f xml:space="preserve"> IF($C39 = "", "",'App1'!DW39)</f>
        <v/>
      </c>
      <c r="DL39" s="1600" t="str">
        <f xml:space="preserve"> IF($C39 = "", "",'App1'!DX39)</f>
        <v/>
      </c>
      <c r="DM39" s="1600" t="str">
        <f xml:space="preserve"> IF($C39 = "", "",'App1'!DY39)</f>
        <v/>
      </c>
      <c r="DN39" s="1600" t="str">
        <f xml:space="preserve"> IF($C39 = "", "",'App1'!DZ39)</f>
        <v/>
      </c>
      <c r="DO39" s="1600" t="str">
        <f xml:space="preserve"> IF($C39 = "", "",'App1'!EA39)</f>
        <v/>
      </c>
      <c r="DP39" s="1600" t="str">
        <f xml:space="preserve"> IF($C39 = "", "",'App1'!EB39)</f>
        <v/>
      </c>
      <c r="DQ39" s="1601" t="str">
        <f xml:space="preserve"> IF($C39 = "", "",'App1'!EC39)</f>
        <v/>
      </c>
      <c r="DR39" s="1600">
        <f xml:space="preserve"> IF($C39 = "", "",'App1'!ED39)</f>
        <v>0</v>
      </c>
      <c r="DS39" s="1600">
        <f xml:space="preserve"> IF($C39 = "", "",'App1'!EE39)</f>
        <v>0</v>
      </c>
      <c r="DT39" s="1600">
        <f xml:space="preserve"> IF($C39 = "", "",'App1'!EF39)</f>
        <v>0</v>
      </c>
      <c r="DU39" s="1600">
        <f xml:space="preserve"> IF($C39 = "", "",'App1'!EG39)</f>
        <v>0</v>
      </c>
      <c r="DV39" s="1600">
        <f xml:space="preserve"> IF($C39 = "", "",'App1'!EH39)</f>
        <v>0</v>
      </c>
      <c r="DW39" s="1601">
        <f xml:space="preserve"> IF($C39 = "", "",'App1'!EI39)</f>
        <v>0</v>
      </c>
      <c r="DX39" s="538"/>
      <c r="DY39" s="539"/>
      <c r="DZ39" s="539"/>
      <c r="EA39" s="539"/>
      <c r="EB39" s="539"/>
      <c r="EC39" s="1599">
        <f xml:space="preserve"> IF($C39 = "", "",'App1'!EO39)</f>
        <v>0</v>
      </c>
      <c r="ED39" s="1600">
        <f xml:space="preserve"> IF($C39 = "", "",'App1'!EP39)</f>
        <v>0</v>
      </c>
      <c r="EE39" s="1600">
        <f xml:space="preserve"> IF($C39 = "", "",'App1'!EQ39)</f>
        <v>0</v>
      </c>
      <c r="EF39" s="1600">
        <f xml:space="preserve"> IF($C39 = "", "",'App1'!ER39)</f>
        <v>0</v>
      </c>
      <c r="EG39" s="1600">
        <f xml:space="preserve"> IF($C39 = "", "",'App1'!ES39)</f>
        <v>0</v>
      </c>
      <c r="EH39" s="1601">
        <f xml:space="preserve"> IF($C39 = "", "",'App1'!ET39)</f>
        <v>0</v>
      </c>
      <c r="EI39" s="538"/>
      <c r="EJ39" s="539"/>
      <c r="EK39" s="539"/>
      <c r="EL39" s="539"/>
      <c r="EM39" s="1594"/>
    </row>
    <row r="40" spans="1:143" s="524" customFormat="1" ht="15.75" customHeight="1">
      <c r="A40" s="503"/>
      <c r="B40" s="1421">
        <v>34</v>
      </c>
      <c r="C40" s="1635" t="str">
        <f>'App1'!C40</f>
        <v>PR19SWB_PC F5</v>
      </c>
      <c r="D40" s="1412" t="str">
        <f xml:space="preserve"> IF($C40 = "", "",'App1'!D40)</f>
        <v>Protecting the Environment</v>
      </c>
      <c r="E40" s="1412" t="str">
        <f xml:space="preserve"> IF($C40 = "", "",'App1'!E40)</f>
        <v>PR19 new</v>
      </c>
      <c r="F40" s="1412" t="str">
        <f xml:space="preserve"> IF($C40 = "", "",'App1'!F40)</f>
        <v>PC F5</v>
      </c>
      <c r="G40" s="1498" t="str">
        <f xml:space="preserve"> IF($C40 = "", "",'App1'!G40)</f>
        <v>Biodiversity - Enhancement</v>
      </c>
      <c r="H40" s="1499" t="str">
        <f xml:space="preserve"> IF($C40 = "", "",'App1'!H40)</f>
        <v>We work with land owners and farmers to ensure pesticides and slurry does not go into rivers and lakes. This maintains and improves river quality. It also ensures water can be taken from the rivers and used for clean, safe drinking water.</v>
      </c>
      <c r="I40" s="1516">
        <f xml:space="preserve"> IF($C40 = "", "",'App1'!I40)</f>
        <v>0.45</v>
      </c>
      <c r="J40" s="1516">
        <f xml:space="preserve"> IF($C40 = "", "",'App1'!J40)</f>
        <v>0.55000000000000004</v>
      </c>
      <c r="K40" s="1516">
        <f xml:space="preserve"> IF($C40 = "", "",'App1'!K40)</f>
        <v>0</v>
      </c>
      <c r="L40" s="1516">
        <f xml:space="preserve"> IF($C40 = "", "",'App1'!L40)</f>
        <v>0</v>
      </c>
      <c r="M40" s="1516">
        <f xml:space="preserve"> IF($C40 = "", "",'App1'!M40)</f>
        <v>0</v>
      </c>
      <c r="N40" s="1516">
        <f xml:space="preserve"> IF($C40 = "", "",'App1'!N40)</f>
        <v>0</v>
      </c>
      <c r="O40" s="1516">
        <f xml:space="preserve"> IF($C40 = "", "",'App1'!O40)</f>
        <v>0</v>
      </c>
      <c r="P40" s="1516">
        <f xml:space="preserve"> IF($C40 = "", "",'App1'!P40)</f>
        <v>0</v>
      </c>
      <c r="Q40" s="1517">
        <f xml:space="preserve"> IF($C40 = "", "",'App1'!Q40)</f>
        <v>1</v>
      </c>
      <c r="R40" s="1412" t="str">
        <f xml:space="preserve"> IF($C40 = "", "",'App1'!R40)</f>
        <v>Out &amp; under</v>
      </c>
      <c r="S40" s="1412" t="str">
        <f xml:space="preserve"> IF($C40 = "", "",'App1'!S40)</f>
        <v>RCV</v>
      </c>
      <c r="T40" s="1498" t="str">
        <f xml:space="preserve"> IF($C40 = "", "",'App1'!T40)</f>
        <v>End of period</v>
      </c>
      <c r="U40" s="1412" t="str">
        <f xml:space="preserve"> IF($C40 = "", "",'App1'!U40)</f>
        <v>Catchment management</v>
      </c>
      <c r="V40" s="1412" t="str">
        <f xml:space="preserve"> IF($C40 = "", "",'App1'!V40)</f>
        <v>Ha</v>
      </c>
      <c r="W40" s="1412" t="str">
        <f xml:space="preserve"> IF($C40 = "", "",'App1'!W40)</f>
        <v>Hectares</v>
      </c>
      <c r="X40" s="1412">
        <f xml:space="preserve"> IF($C40 = "", "",'App1'!X40)</f>
        <v>0</v>
      </c>
      <c r="Y40" s="1626" t="str">
        <f xml:space="preserve"> IF($C40 = "", "",'App1'!Y40)</f>
        <v>Up</v>
      </c>
      <c r="Z40" s="1508">
        <f xml:space="preserve"> IF($C40 = "", "",'App1'!Z40)</f>
        <v>0</v>
      </c>
      <c r="AA40" s="526"/>
      <c r="AB40" s="526"/>
      <c r="AC40" s="526"/>
      <c r="AD40" s="1628"/>
      <c r="AE40" s="539"/>
      <c r="AF40" s="539"/>
      <c r="AG40" s="539"/>
      <c r="AH40" s="539"/>
      <c r="AI40" s="539"/>
      <c r="AJ40" s="538"/>
      <c r="AK40" s="539"/>
      <c r="AL40" s="539"/>
      <c r="AM40" s="539"/>
      <c r="AN40" s="712"/>
      <c r="AO40" s="715"/>
      <c r="AP40" s="539"/>
      <c r="AQ40" s="539"/>
      <c r="AR40" s="539"/>
      <c r="AS40" s="716"/>
      <c r="AT40" s="721"/>
      <c r="AU40" s="539"/>
      <c r="AV40" s="539"/>
      <c r="AW40" s="539"/>
      <c r="AX40" s="722"/>
      <c r="AY40" s="540"/>
      <c r="AZ40" s="1586" t="str">
        <f xml:space="preserve"> IF($C40 = "", "",'App1'!BL40)</f>
        <v>Yes</v>
      </c>
      <c r="BA40" s="1587" t="str">
        <f xml:space="preserve"> IF($C40 = "", "",'App1'!BM40)</f>
        <v>Yes</v>
      </c>
      <c r="BB40" s="1587" t="str">
        <f xml:space="preserve"> IF($C40 = "", "",'App1'!BN40)</f>
        <v>Yes</v>
      </c>
      <c r="BC40" s="1587" t="str">
        <f xml:space="preserve"> IF($C40 = "", "",'App1'!BO40)</f>
        <v>Yes</v>
      </c>
      <c r="BD40" s="1497" t="str">
        <f xml:space="preserve"> IF($C40 = "", "",'App1'!BP40)</f>
        <v>Yes</v>
      </c>
      <c r="BE40" s="538"/>
      <c r="BF40" s="539"/>
      <c r="BG40" s="539"/>
      <c r="BH40" s="539"/>
      <c r="BI40" s="540"/>
      <c r="BJ40" s="538"/>
      <c r="BK40" s="539"/>
      <c r="BL40" s="539"/>
      <c r="BM40" s="539"/>
      <c r="BN40" s="540"/>
      <c r="BO40" s="538"/>
      <c r="BP40" s="539"/>
      <c r="BQ40" s="539"/>
      <c r="BR40" s="539"/>
      <c r="BS40" s="540"/>
      <c r="BT40" s="538"/>
      <c r="BU40" s="539"/>
      <c r="BV40" s="539"/>
      <c r="BW40" s="539"/>
      <c r="BX40" s="540"/>
      <c r="BY40" s="538"/>
      <c r="BZ40" s="539"/>
      <c r="CA40" s="539"/>
      <c r="CB40" s="539"/>
      <c r="CC40" s="540"/>
      <c r="CD40" s="538"/>
      <c r="CE40" s="539"/>
      <c r="CF40" s="539"/>
      <c r="CG40" s="539"/>
      <c r="CH40" s="540"/>
      <c r="CI40" s="1277"/>
      <c r="CJ40" s="1278"/>
      <c r="CK40" s="1278"/>
      <c r="CL40" s="1279"/>
      <c r="CM40" s="1278"/>
      <c r="CN40" s="1278"/>
      <c r="CO40" s="1278"/>
      <c r="CP40" s="1279"/>
      <c r="CQ40" s="1606">
        <f xml:space="preserve"> IF($C40 = "", "",'App1'!DC40)</f>
        <v>0</v>
      </c>
      <c r="CR40" s="1656">
        <f xml:space="preserve"> IF($C40 = "", "",'App1'!DD40)</f>
        <v>1</v>
      </c>
      <c r="CS40" s="1606">
        <f xml:space="preserve"> IF($C40 = "", "",'App1'!DE40)</f>
        <v>0</v>
      </c>
      <c r="CT40" s="1600">
        <f xml:space="preserve"> IF($C40 = "", "",'App1'!DF40)</f>
        <v>0</v>
      </c>
      <c r="CU40" s="1600">
        <f xml:space="preserve"> IF($C40 = "", "",'App1'!DG40)</f>
        <v>0</v>
      </c>
      <c r="CV40" s="1600">
        <f xml:space="preserve"> IF($C40 = "", "",'App1'!DH40)</f>
        <v>0</v>
      </c>
      <c r="CW40" s="1600">
        <f xml:space="preserve"> IF($C40 = "", "",'App1'!DI40)</f>
        <v>0</v>
      </c>
      <c r="CX40" s="1600">
        <f xml:space="preserve"> IF($C40 = "", "",'App1'!DJ40)</f>
        <v>0</v>
      </c>
      <c r="CY40" s="1601" t="str">
        <f xml:space="preserve"> IF($C40 = "", "",'App1'!DK40)</f>
        <v/>
      </c>
      <c r="CZ40" s="1600">
        <f xml:space="preserve"> IF($C40 = "", "",'App1'!DL40)</f>
        <v>-60.468528000000006</v>
      </c>
      <c r="DA40" s="1600">
        <f xml:space="preserve"> IF($C40 = "", "",'App1'!DM40)</f>
        <v>-69.228527999999997</v>
      </c>
      <c r="DB40" s="1600">
        <f xml:space="preserve"> IF($C40 = "", "",'App1'!DN40)</f>
        <v>-77.988528000000002</v>
      </c>
      <c r="DC40" s="1600">
        <f xml:space="preserve"> IF($C40 = "", "",'App1'!DO40)</f>
        <v>-86.748528000000007</v>
      </c>
      <c r="DD40" s="1600">
        <f xml:space="preserve"> IF($C40 = "", "",'App1'!DP40)</f>
        <v>-95.508527999999998</v>
      </c>
      <c r="DE40" s="1601">
        <f xml:space="preserve"> IF($C40 = "", "",'App1'!DQ40)</f>
        <v>-389.94264000000004</v>
      </c>
      <c r="DF40" s="1600">
        <f xml:space="preserve"> IF($C40 = "", "",'App1'!DR40)</f>
        <v>36.747423000000005</v>
      </c>
      <c r="DG40" s="1600">
        <f xml:space="preserve"> IF($C40 = "", "",'App1'!DS40)</f>
        <v>41.217423000000004</v>
      </c>
      <c r="DH40" s="1600">
        <f xml:space="preserve"> IF($C40 = "", "",'App1'!DT40)</f>
        <v>45.687423000000003</v>
      </c>
      <c r="DI40" s="1600">
        <f xml:space="preserve"> IF($C40 = "", "",'App1'!DU40)</f>
        <v>50.157423000000001</v>
      </c>
      <c r="DJ40" s="1600">
        <f xml:space="preserve"> IF($C40 = "", "",'App1'!DV40)</f>
        <v>54.627423</v>
      </c>
      <c r="DK40" s="1601">
        <f xml:space="preserve"> IF($C40 = "", "",'App1'!DW40)</f>
        <v>228.43711500000001</v>
      </c>
      <c r="DL40" s="1600">
        <f xml:space="preserve"> IF($C40 = "", "",'App1'!DX40)</f>
        <v>0</v>
      </c>
      <c r="DM40" s="1600">
        <f xml:space="preserve"> IF($C40 = "", "",'App1'!DY40)</f>
        <v>0</v>
      </c>
      <c r="DN40" s="1600">
        <f xml:space="preserve"> IF($C40 = "", "",'App1'!DZ40)</f>
        <v>0</v>
      </c>
      <c r="DO40" s="1600">
        <f xml:space="preserve"> IF($C40 = "", "",'App1'!EA40)</f>
        <v>0</v>
      </c>
      <c r="DP40" s="1600">
        <f xml:space="preserve"> IF($C40 = "", "",'App1'!EB40)</f>
        <v>0</v>
      </c>
      <c r="DQ40" s="1601" t="str">
        <f xml:space="preserve"> IF($C40 = "", "",'App1'!EC40)</f>
        <v/>
      </c>
      <c r="DR40" s="1600">
        <f xml:space="preserve"> IF($C40 = "", "",'App1'!ED39)</f>
        <v>0</v>
      </c>
      <c r="DS40" s="1600">
        <f xml:space="preserve"> IF($C40 = "", "",'App1'!EE39)</f>
        <v>0</v>
      </c>
      <c r="DT40" s="1600">
        <f xml:space="preserve"> IF($C40 = "", "",'App1'!EF39)</f>
        <v>0</v>
      </c>
      <c r="DU40" s="1600">
        <f xml:space="preserve"> IF($C40 = "", "",'App1'!EG39)</f>
        <v>0</v>
      </c>
      <c r="DV40" s="1600">
        <f xml:space="preserve"> IF($C40 = "", "",'App1'!EH39)</f>
        <v>0</v>
      </c>
      <c r="DW40" s="1601">
        <f xml:space="preserve"> IF($C40 = "", "",'App1'!EI39)</f>
        <v>0</v>
      </c>
      <c r="DX40" s="538"/>
      <c r="DY40" s="539"/>
      <c r="DZ40" s="539"/>
      <c r="EA40" s="539"/>
      <c r="EB40" s="539"/>
      <c r="EC40" s="1599">
        <f xml:space="preserve"> IF($C40 = "", "",'App1'!EO39)</f>
        <v>0</v>
      </c>
      <c r="ED40" s="1600">
        <f xml:space="preserve"> IF($C40 = "", "",'App1'!EP39)</f>
        <v>0</v>
      </c>
      <c r="EE40" s="1600">
        <f xml:space="preserve"> IF($C40 = "", "",'App1'!EQ39)</f>
        <v>0</v>
      </c>
      <c r="EF40" s="1600">
        <f xml:space="preserve"> IF($C40 = "", "",'App1'!ER39)</f>
        <v>0</v>
      </c>
      <c r="EG40" s="1600">
        <f xml:space="preserve"> IF($C40 = "", "",'App1'!ES39)</f>
        <v>0</v>
      </c>
      <c r="EH40" s="1601">
        <f xml:space="preserve"> IF($C40 = "", "",'App1'!ET39)</f>
        <v>0</v>
      </c>
      <c r="EI40" s="538"/>
      <c r="EJ40" s="539"/>
      <c r="EK40" s="539"/>
      <c r="EL40" s="539"/>
      <c r="EM40" s="1594"/>
    </row>
    <row r="41" spans="1:143" s="524" customFormat="1" ht="15.75" customHeight="1">
      <c r="A41" s="503"/>
      <c r="B41" s="1421">
        <v>35</v>
      </c>
      <c r="C41" s="1635" t="str">
        <f>'App1'!C41</f>
        <v>PR19SWB_PC F6</v>
      </c>
      <c r="D41" s="1412" t="str">
        <f xml:space="preserve"> IF($C41 = "", "",'App1'!D41)</f>
        <v>Protecting the Environment</v>
      </c>
      <c r="E41" s="1412" t="str">
        <f xml:space="preserve"> IF($C41 = "", "",'App1'!E41)</f>
        <v>PR19 new</v>
      </c>
      <c r="F41" s="1412" t="str">
        <f xml:space="preserve"> IF($C41 = "", "",'App1'!F41)</f>
        <v>PC F6</v>
      </c>
      <c r="G41" s="1498" t="str">
        <f xml:space="preserve"> IF($C41 = "", "",'App1'!G41)</f>
        <v>EPA</v>
      </c>
      <c r="H41" s="1499" t="str">
        <f xml:space="preserve"> IF($C41 = "", "",'App1'!H41)</f>
        <v>This measures how the company is performing against several standards reported in the Environment Agency's EPA measure</v>
      </c>
      <c r="I41" s="1516">
        <f xml:space="preserve"> IF($C41 = "", "",'App1'!I41)</f>
        <v>0.15</v>
      </c>
      <c r="J41" s="1516">
        <f xml:space="preserve"> IF($C41 = "", "",'App1'!J41)</f>
        <v>0</v>
      </c>
      <c r="K41" s="1516">
        <f xml:space="preserve"> IF($C41 = "", "",'App1'!K41)</f>
        <v>0.85</v>
      </c>
      <c r="L41" s="1516">
        <f xml:space="preserve"> IF($C41 = "", "",'App1'!L41)</f>
        <v>0</v>
      </c>
      <c r="M41" s="1516">
        <f xml:space="preserve"> IF($C41 = "", "",'App1'!M41)</f>
        <v>0</v>
      </c>
      <c r="N41" s="1516">
        <f xml:space="preserve"> IF($C41 = "", "",'App1'!N41)</f>
        <v>0</v>
      </c>
      <c r="O41" s="1516">
        <f xml:space="preserve"> IF($C41 = "", "",'App1'!O41)</f>
        <v>0</v>
      </c>
      <c r="P41" s="1516">
        <f xml:space="preserve"> IF($C41 = "", "",'App1'!P41)</f>
        <v>0</v>
      </c>
      <c r="Q41" s="1517">
        <f xml:space="preserve"> IF($C41 = "", "",'App1'!Q41)</f>
        <v>1</v>
      </c>
      <c r="R41" s="1412" t="str">
        <f xml:space="preserve"> IF($C41 = "", "",'App1'!R41)</f>
        <v>Under</v>
      </c>
      <c r="S41" s="1412" t="str">
        <f xml:space="preserve"> IF($C41 = "", "",'App1'!S41)</f>
        <v>Revenue</v>
      </c>
      <c r="T41" s="1498" t="str">
        <f xml:space="preserve"> IF($C41 = "", "",'App1'!T41)</f>
        <v>In-period</v>
      </c>
      <c r="U41" s="1412" t="str">
        <f xml:space="preserve"> IF($C41 = "", "",'App1'!U41)</f>
        <v>Environmental</v>
      </c>
      <c r="V41" s="1412" t="str">
        <f xml:space="preserve"> IF($C41 = "", "",'App1'!V41)</f>
        <v>Nr</v>
      </c>
      <c r="W41" s="1412" t="str">
        <f xml:space="preserve"> IF($C41 = "", "",'App1'!W41)</f>
        <v>Number</v>
      </c>
      <c r="X41" s="1412">
        <f xml:space="preserve"> IF($C41 = "", "",'App1'!X41)</f>
        <v>0</v>
      </c>
      <c r="Y41" s="1626" t="str">
        <f xml:space="preserve"> IF($C41 = "", "",'App1'!Y41)</f>
        <v>Up</v>
      </c>
      <c r="Z41" s="1508">
        <f xml:space="preserve"> IF($C41 = "", "",'App1'!Z41)</f>
        <v>0</v>
      </c>
      <c r="AA41" s="526"/>
      <c r="AB41" s="526"/>
      <c r="AC41" s="526"/>
      <c r="AD41" s="1628"/>
      <c r="AE41" s="539"/>
      <c r="AF41" s="539"/>
      <c r="AG41" s="539"/>
      <c r="AH41" s="539"/>
      <c r="AI41" s="539"/>
      <c r="AJ41" s="538"/>
      <c r="AK41" s="539"/>
      <c r="AL41" s="539"/>
      <c r="AM41" s="539"/>
      <c r="AN41" s="712"/>
      <c r="AO41" s="715"/>
      <c r="AP41" s="539"/>
      <c r="AQ41" s="539"/>
      <c r="AR41" s="539"/>
      <c r="AS41" s="716"/>
      <c r="AT41" s="721"/>
      <c r="AU41" s="539"/>
      <c r="AV41" s="539"/>
      <c r="AW41" s="539"/>
      <c r="AX41" s="722"/>
      <c r="AY41" s="540"/>
      <c r="AZ41" s="1586" t="str">
        <f xml:space="preserve"> IF($C41 = "", "",'App1'!BL41)</f>
        <v>Yes</v>
      </c>
      <c r="BA41" s="1587" t="str">
        <f xml:space="preserve"> IF($C41 = "", "",'App1'!BM41)</f>
        <v>Yes</v>
      </c>
      <c r="BB41" s="1587" t="str">
        <f xml:space="preserve"> IF($C41 = "", "",'App1'!BN41)</f>
        <v>Yes</v>
      </c>
      <c r="BC41" s="1587" t="str">
        <f xml:space="preserve"> IF($C41 = "", "",'App1'!BO41)</f>
        <v>Yes</v>
      </c>
      <c r="BD41" s="1497" t="str">
        <f xml:space="preserve"> IF($C41 = "", "",'App1'!BP41)</f>
        <v>Yes</v>
      </c>
      <c r="BE41" s="538"/>
      <c r="BF41" s="539"/>
      <c r="BG41" s="539"/>
      <c r="BH41" s="539"/>
      <c r="BI41" s="540"/>
      <c r="BJ41" s="538"/>
      <c r="BK41" s="539"/>
      <c r="BL41" s="539"/>
      <c r="BM41" s="539"/>
      <c r="BN41" s="540"/>
      <c r="BO41" s="538"/>
      <c r="BP41" s="539"/>
      <c r="BQ41" s="539"/>
      <c r="BR41" s="539"/>
      <c r="BS41" s="539"/>
      <c r="BT41" s="538"/>
      <c r="BU41" s="539"/>
      <c r="BV41" s="539"/>
      <c r="BW41" s="539"/>
      <c r="BX41" s="539"/>
      <c r="BY41" s="538"/>
      <c r="BZ41" s="539"/>
      <c r="CA41" s="539"/>
      <c r="CB41" s="539"/>
      <c r="CC41" s="540"/>
      <c r="CD41" s="538"/>
      <c r="CE41" s="539"/>
      <c r="CF41" s="539"/>
      <c r="CG41" s="539"/>
      <c r="CH41" s="540"/>
      <c r="CI41" s="1277"/>
      <c r="CJ41" s="1278"/>
      <c r="CK41" s="1278"/>
      <c r="CL41" s="1279"/>
      <c r="CM41" s="1278"/>
      <c r="CN41" s="1278"/>
      <c r="CO41" s="1278"/>
      <c r="CP41" s="1279"/>
      <c r="CQ41" s="1606">
        <f xml:space="preserve"> IF($C41 = "", "",'App1'!DC41)</f>
        <v>0</v>
      </c>
      <c r="CR41" s="1656">
        <f xml:space="preserve"> IF($C41 = "", "",'App1'!DD41)</f>
        <v>0</v>
      </c>
      <c r="CS41" s="1606">
        <f xml:space="preserve"> IF($C41 = "", "",'App1'!DE41)</f>
        <v>0</v>
      </c>
      <c r="CT41" s="1600">
        <f xml:space="preserve"> IF($C41 = "", "",'App1'!DF41)</f>
        <v>0</v>
      </c>
      <c r="CU41" s="1600">
        <f xml:space="preserve"> IF($C41 = "", "",'App1'!DG41)</f>
        <v>0</v>
      </c>
      <c r="CV41" s="1600">
        <f xml:space="preserve"> IF($C41 = "", "",'App1'!DH41)</f>
        <v>0</v>
      </c>
      <c r="CW41" s="1600">
        <f xml:space="preserve"> IF($C41 = "", "",'App1'!DI41)</f>
        <v>0</v>
      </c>
      <c r="CX41" s="1600">
        <f xml:space="preserve"> IF($C41 = "", "",'App1'!DJ41)</f>
        <v>0</v>
      </c>
      <c r="CY41" s="1601" t="str">
        <f xml:space="preserve"> IF($C41 = "", "",'App1'!DK41)</f>
        <v/>
      </c>
      <c r="CZ41" s="1600">
        <f xml:space="preserve"> IF($C41 = "", "",'App1'!DL41)</f>
        <v>0</v>
      </c>
      <c r="DA41" s="1600">
        <f xml:space="preserve"> IF($C41 = "", "",'App1'!DM41)</f>
        <v>0</v>
      </c>
      <c r="DB41" s="1600">
        <f xml:space="preserve"> IF($C41 = "", "",'App1'!DN41)</f>
        <v>0</v>
      </c>
      <c r="DC41" s="1600">
        <f xml:space="preserve"> IF($C41 = "", "",'App1'!DO41)</f>
        <v>0</v>
      </c>
      <c r="DD41" s="1600">
        <f xml:space="preserve"> IF($C41 = "", "",'App1'!DP41)</f>
        <v>0</v>
      </c>
      <c r="DE41" s="1601" t="str">
        <f xml:space="preserve"> IF($C41 = "", "",'App1'!DQ41)</f>
        <v/>
      </c>
      <c r="DF41" s="1600">
        <f xml:space="preserve"> IF($C41 = "", "",'App1'!DR41)</f>
        <v>0</v>
      </c>
      <c r="DG41" s="1600">
        <f xml:space="preserve"> IF($C41 = "", "",'App1'!DS41)</f>
        <v>0</v>
      </c>
      <c r="DH41" s="1600">
        <f xml:space="preserve"> IF($C41 = "", "",'App1'!DT41)</f>
        <v>0</v>
      </c>
      <c r="DI41" s="1600">
        <f xml:space="preserve"> IF($C41 = "", "",'App1'!DU41)</f>
        <v>0</v>
      </c>
      <c r="DJ41" s="1600">
        <f xml:space="preserve"> IF($C41 = "", "",'App1'!DV41)</f>
        <v>0</v>
      </c>
      <c r="DK41" s="1601" t="str">
        <f xml:space="preserve"> IF($C41 = "", "",'App1'!DW41)</f>
        <v/>
      </c>
      <c r="DL41" s="1600">
        <f xml:space="preserve"> IF($C41 = "", "",'App1'!DX41)</f>
        <v>0</v>
      </c>
      <c r="DM41" s="1600">
        <f xml:space="preserve"> IF($C41 = "", "",'App1'!DY41)</f>
        <v>0</v>
      </c>
      <c r="DN41" s="1600">
        <f xml:space="preserve"> IF($C41 = "", "",'App1'!DZ41)</f>
        <v>0</v>
      </c>
      <c r="DO41" s="1600">
        <f xml:space="preserve"> IF($C41 = "", "",'App1'!EA41)</f>
        <v>0</v>
      </c>
      <c r="DP41" s="1600">
        <f xml:space="preserve"> IF($C41 = "", "",'App1'!EB41)</f>
        <v>0</v>
      </c>
      <c r="DQ41" s="1601" t="str">
        <f xml:space="preserve"> IF($C41 = "", "",'App1'!EC41)</f>
        <v/>
      </c>
      <c r="DR41" s="1600">
        <f xml:space="preserve"> IF($C41 = "", "",'App1'!ED40)</f>
        <v>-3.6604999999999999</v>
      </c>
      <c r="DS41" s="1600">
        <f xml:space="preserve"> IF($C41 = "", "",'App1'!EE40)</f>
        <v>-3.6604999999999999</v>
      </c>
      <c r="DT41" s="1600">
        <f xml:space="preserve"> IF($C41 = "", "",'App1'!EF40)</f>
        <v>-3.6604999999999999</v>
      </c>
      <c r="DU41" s="1600">
        <f xml:space="preserve"> IF($C41 = "", "",'App1'!EG40)</f>
        <v>-3.6604999999999999</v>
      </c>
      <c r="DV41" s="1600">
        <f xml:space="preserve"> IF($C41 = "", "",'App1'!EH40)</f>
        <v>-3.6604999999999999</v>
      </c>
      <c r="DW41" s="1601">
        <f xml:space="preserve"> IF($C41 = "", "",'App1'!EI40)</f>
        <v>-18.302299999999999</v>
      </c>
      <c r="DX41" s="538"/>
      <c r="DY41" s="539"/>
      <c r="DZ41" s="539"/>
      <c r="EA41" s="539"/>
      <c r="EB41" s="539"/>
      <c r="EC41" s="1599">
        <f xml:space="preserve"> IF($C41 = "", "",'App1'!EO40)</f>
        <v>4.0229999999999997</v>
      </c>
      <c r="ED41" s="1600">
        <f xml:space="preserve"> IF($C41 = "", "",'App1'!EP40)</f>
        <v>4.0229999999999997</v>
      </c>
      <c r="EE41" s="1600">
        <f xml:space="preserve"> IF($C41 = "", "",'App1'!EQ40)</f>
        <v>4.0229999999999997</v>
      </c>
      <c r="EF41" s="1600">
        <f xml:space="preserve"> IF($C41 = "", "",'App1'!ER40)</f>
        <v>4.0229999999999997</v>
      </c>
      <c r="EG41" s="1600">
        <f xml:space="preserve"> IF($C41 = "", "",'App1'!ES40)</f>
        <v>4.0229999999999997</v>
      </c>
      <c r="EH41" s="1601">
        <f xml:space="preserve"> IF($C41 = "", "",'App1'!ET40)</f>
        <v>20.114999999999998</v>
      </c>
      <c r="EI41" s="538"/>
      <c r="EJ41" s="539"/>
      <c r="EK41" s="539"/>
      <c r="EL41" s="539"/>
      <c r="EM41" s="1594"/>
    </row>
    <row r="42" spans="1:143" s="524" customFormat="1" ht="15.75" customHeight="1">
      <c r="A42" s="503"/>
      <c r="B42" s="1421">
        <v>36</v>
      </c>
      <c r="C42" s="1635" t="str">
        <f>'App1'!C42</f>
        <v>PR19SWB_PC H1</v>
      </c>
      <c r="D42" s="1412" t="str">
        <f xml:space="preserve"> IF($C42 = "", "",'App1'!D42)</f>
        <v>Benefitting the Community</v>
      </c>
      <c r="E42" s="1412" t="str">
        <f xml:space="preserve"> IF($C42 = "", "",'App1'!E42)</f>
        <v>PR14 continuation</v>
      </c>
      <c r="F42" s="1412" t="str">
        <f xml:space="preserve"> IF($C42 = "", "",'App1'!F42)</f>
        <v>PC H1</v>
      </c>
      <c r="G42" s="1498" t="str">
        <f xml:space="preserve"> IF($C42 = "", "",'App1'!G42)</f>
        <v>Bathing water quality</v>
      </c>
      <c r="H42" s="1499" t="str">
        <f xml:space="preserve"> IF($C42 = "", "",'App1'!H42)</f>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
      <c r="I42" s="1516">
        <f xml:space="preserve"> IF($C42 = "", "",'App1'!I42)</f>
        <v>0</v>
      </c>
      <c r="J42" s="1516">
        <f xml:space="preserve"> IF($C42 = "", "",'App1'!J42)</f>
        <v>0</v>
      </c>
      <c r="K42" s="1516">
        <f xml:space="preserve"> IF($C42 = "", "",'App1'!K42)</f>
        <v>1</v>
      </c>
      <c r="L42" s="1516">
        <f xml:space="preserve"> IF($C42 = "", "",'App1'!L42)</f>
        <v>0</v>
      </c>
      <c r="M42" s="1516">
        <f xml:space="preserve"> IF($C42 = "", "",'App1'!M42)</f>
        <v>0</v>
      </c>
      <c r="N42" s="1516">
        <f xml:space="preserve"> IF($C42 = "", "",'App1'!N42)</f>
        <v>0</v>
      </c>
      <c r="O42" s="1516">
        <f xml:space="preserve"> IF($C42 = "", "",'App1'!O42)</f>
        <v>0</v>
      </c>
      <c r="P42" s="1516">
        <f xml:space="preserve"> IF($C42 = "", "",'App1'!P42)</f>
        <v>0</v>
      </c>
      <c r="Q42" s="1517">
        <f xml:space="preserve"> IF($C42 = "", "",'App1'!Q42)</f>
        <v>1</v>
      </c>
      <c r="R42" s="1412" t="str">
        <f xml:space="preserve"> IF($C42 = "", "",'App1'!R42)</f>
        <v>Out &amp; under</v>
      </c>
      <c r="S42" s="1412" t="str">
        <f xml:space="preserve"> IF($C42 = "", "",'App1'!S42)</f>
        <v>RCV</v>
      </c>
      <c r="T42" s="1498" t="str">
        <f xml:space="preserve"> IF($C42 = "", "",'App1'!T42)</f>
        <v>End of period</v>
      </c>
      <c r="U42" s="1412" t="str">
        <f xml:space="preserve"> IF($C42 = "", "",'App1'!U42)</f>
        <v>Environmental</v>
      </c>
      <c r="V42" s="1412" t="str">
        <f xml:space="preserve"> IF($C42 = "", "",'App1'!V42)</f>
        <v>Nr</v>
      </c>
      <c r="W42" s="1412" t="str">
        <f xml:space="preserve"> IF($C42 = "", "",'App1'!W42)</f>
        <v>Number</v>
      </c>
      <c r="X42" s="1412">
        <f xml:space="preserve"> IF($C42 = "", "",'App1'!X42)</f>
        <v>0</v>
      </c>
      <c r="Y42" s="1626" t="str">
        <f xml:space="preserve"> IF($C42 = "", "",'App1'!Y42)</f>
        <v>Up</v>
      </c>
      <c r="Z42" s="1508">
        <f xml:space="preserve"> IF($C42 = "", "",'App1'!Z42)</f>
        <v>0</v>
      </c>
      <c r="AA42" s="526"/>
      <c r="AB42" s="526"/>
      <c r="AC42" s="526"/>
      <c r="AD42" s="1628"/>
      <c r="AE42" s="539"/>
      <c r="AF42" s="539"/>
      <c r="AG42" s="539"/>
      <c r="AH42" s="539"/>
      <c r="AI42" s="539"/>
      <c r="AJ42" s="538"/>
      <c r="AK42" s="539"/>
      <c r="AL42" s="539"/>
      <c r="AM42" s="539"/>
      <c r="AN42" s="712"/>
      <c r="AO42" s="715"/>
      <c r="AP42" s="539"/>
      <c r="AQ42" s="539"/>
      <c r="AR42" s="539"/>
      <c r="AS42" s="716"/>
      <c r="AT42" s="721"/>
      <c r="AU42" s="539"/>
      <c r="AV42" s="539"/>
      <c r="AW42" s="539"/>
      <c r="AX42" s="722"/>
      <c r="AY42" s="540"/>
      <c r="AZ42" s="1586" t="str">
        <f xml:space="preserve"> IF($C42 = "", "",'App1'!BL42)</f>
        <v>Yes</v>
      </c>
      <c r="BA42" s="1587" t="str">
        <f xml:space="preserve"> IF($C42 = "", "",'App1'!BM42)</f>
        <v>Yes</v>
      </c>
      <c r="BB42" s="1587" t="str">
        <f xml:space="preserve"> IF($C42 = "", "",'App1'!BN42)</f>
        <v>Yes</v>
      </c>
      <c r="BC42" s="1587" t="str">
        <f xml:space="preserve"> IF($C42 = "", "",'App1'!BO42)</f>
        <v>Yes</v>
      </c>
      <c r="BD42" s="1497" t="str">
        <f xml:space="preserve"> IF($C42 = "", "",'App1'!BP42)</f>
        <v>Yes</v>
      </c>
      <c r="BE42" s="538"/>
      <c r="BF42" s="539"/>
      <c r="BG42" s="539"/>
      <c r="BH42" s="539"/>
      <c r="BI42" s="540"/>
      <c r="BJ42" s="538"/>
      <c r="BK42" s="539"/>
      <c r="BL42" s="539"/>
      <c r="BM42" s="539"/>
      <c r="BN42" s="540"/>
      <c r="BO42" s="538"/>
      <c r="BP42" s="539"/>
      <c r="BQ42" s="539"/>
      <c r="BR42" s="539"/>
      <c r="BS42" s="540"/>
      <c r="BT42" s="538"/>
      <c r="BU42" s="539"/>
      <c r="BV42" s="539"/>
      <c r="BW42" s="539"/>
      <c r="BX42" s="540"/>
      <c r="BY42" s="538"/>
      <c r="BZ42" s="539"/>
      <c r="CA42" s="539"/>
      <c r="CB42" s="539"/>
      <c r="CC42" s="540"/>
      <c r="CD42" s="538"/>
      <c r="CE42" s="539"/>
      <c r="CF42" s="539"/>
      <c r="CG42" s="539"/>
      <c r="CH42" s="540"/>
      <c r="CI42" s="1277"/>
      <c r="CJ42" s="1278"/>
      <c r="CK42" s="1278"/>
      <c r="CL42" s="1279"/>
      <c r="CM42" s="1278"/>
      <c r="CN42" s="1278"/>
      <c r="CO42" s="1278"/>
      <c r="CP42" s="1279"/>
      <c r="CQ42" s="1606">
        <f xml:space="preserve"> IF($C42 = "", "",'App1'!DC42)</f>
        <v>0</v>
      </c>
      <c r="CR42" s="1656">
        <f xml:space="preserve"> IF($C42 = "", "",'App1'!DD42)</f>
        <v>1</v>
      </c>
      <c r="CS42" s="1606">
        <f xml:space="preserve"> IF($C42 = "", "",'App1'!DE42)</f>
        <v>0</v>
      </c>
      <c r="CT42" s="1600">
        <f xml:space="preserve"> IF($C42 = "", "",'App1'!DF42)</f>
        <v>0</v>
      </c>
      <c r="CU42" s="1600">
        <f xml:space="preserve"> IF($C42 = "", "",'App1'!DG42)</f>
        <v>0</v>
      </c>
      <c r="CV42" s="1600">
        <f xml:space="preserve"> IF($C42 = "", "",'App1'!DH42)</f>
        <v>0</v>
      </c>
      <c r="CW42" s="1600">
        <f xml:space="preserve"> IF($C42 = "", "",'App1'!DI42)</f>
        <v>0</v>
      </c>
      <c r="CX42" s="1600">
        <f xml:space="preserve"> IF($C42 = "", "",'App1'!DJ42)</f>
        <v>0</v>
      </c>
      <c r="CY42" s="1601" t="str">
        <f xml:space="preserve"> IF($C42 = "", "",'App1'!DK42)</f>
        <v/>
      </c>
      <c r="CZ42" s="1600">
        <f xml:space="preserve"> IF($C42 = "", "",'App1'!DL42)</f>
        <v>-6.7912179999999998</v>
      </c>
      <c r="DA42" s="1600">
        <f xml:space="preserve"> IF($C42 = "", "",'App1'!DM42)</f>
        <v>-5.8210439999999997</v>
      </c>
      <c r="DB42" s="1600">
        <f xml:space="preserve"> IF($C42 = "", "",'App1'!DN42)</f>
        <v>-4.8508699999999996</v>
      </c>
      <c r="DC42" s="1600">
        <f xml:space="preserve"> IF($C42 = "", "",'App1'!DO42)</f>
        <v>-3.8806959999999999</v>
      </c>
      <c r="DD42" s="1600">
        <f xml:space="preserve"> IF($C42 = "", "",'App1'!DP42)</f>
        <v>-2.9105219999999998</v>
      </c>
      <c r="DE42" s="1601">
        <f xml:space="preserve"> IF($C42 = "", "",'App1'!DQ42)</f>
        <v>-24.254349999999999</v>
      </c>
      <c r="DF42" s="1600">
        <f xml:space="preserve"> IF($C42 = "", "",'App1'!DR42)</f>
        <v>0.55200000000000005</v>
      </c>
      <c r="DG42" s="1600">
        <f xml:space="preserve"> IF($C42 = "", "",'App1'!DS42)</f>
        <v>1.1040000000000001</v>
      </c>
      <c r="DH42" s="1600">
        <f xml:space="preserve"> IF($C42 = "", "",'App1'!DT42)</f>
        <v>1.6560000000000001</v>
      </c>
      <c r="DI42" s="1600">
        <f xml:space="preserve"> IF($C42 = "", "",'App1'!DU42)</f>
        <v>2.2080000000000002</v>
      </c>
      <c r="DJ42" s="1600">
        <f xml:space="preserve"> IF($C42 = "", "",'App1'!DV42)</f>
        <v>2.7600000000000002</v>
      </c>
      <c r="DK42" s="1601">
        <f xml:space="preserve"> IF($C42 = "", "",'App1'!DW42)</f>
        <v>8.2800000000000011</v>
      </c>
      <c r="DL42" s="1600">
        <f xml:space="preserve"> IF($C42 = "", "",'App1'!DX42)</f>
        <v>0</v>
      </c>
      <c r="DM42" s="1600">
        <f xml:space="preserve"> IF($C42 = "", "",'App1'!DY42)</f>
        <v>0</v>
      </c>
      <c r="DN42" s="1600">
        <f xml:space="preserve"> IF($C42 = "", "",'App1'!DZ42)</f>
        <v>0</v>
      </c>
      <c r="DO42" s="1600">
        <f xml:space="preserve"> IF($C42 = "", "",'App1'!EA42)</f>
        <v>0</v>
      </c>
      <c r="DP42" s="1600">
        <f xml:space="preserve"> IF($C42 = "", "",'App1'!EB42)</f>
        <v>0</v>
      </c>
      <c r="DQ42" s="1601" t="str">
        <f xml:space="preserve"> IF($C42 = "", "",'App1'!EC42)</f>
        <v/>
      </c>
      <c r="DR42" s="1600">
        <f xml:space="preserve"> IF($C42 = "", "",'App1'!ED41)</f>
        <v>-1</v>
      </c>
      <c r="DS42" s="1600">
        <f xml:space="preserve"> IF($C42 = "", "",'App1'!EE41)</f>
        <v>-1</v>
      </c>
      <c r="DT42" s="1600">
        <f xml:space="preserve"> IF($C42 = "", "",'App1'!EF41)</f>
        <v>-1</v>
      </c>
      <c r="DU42" s="1600">
        <f xml:space="preserve"> IF($C42 = "", "",'App1'!EG41)</f>
        <v>-2</v>
      </c>
      <c r="DV42" s="1600">
        <f xml:space="preserve"> IF($C42 = "", "",'App1'!EH41)</f>
        <v>-2</v>
      </c>
      <c r="DW42" s="1601">
        <f xml:space="preserve"> IF($C42 = "", "",'App1'!EI41)</f>
        <v>-7</v>
      </c>
      <c r="DX42" s="538"/>
      <c r="DY42" s="539"/>
      <c r="DZ42" s="539"/>
      <c r="EA42" s="539"/>
      <c r="EB42" s="539"/>
      <c r="EC42" s="1599">
        <f xml:space="preserve"> IF($C42 = "", "",'App1'!EO41)</f>
        <v>0</v>
      </c>
      <c r="ED42" s="1600">
        <f xml:space="preserve"> IF($C42 = "", "",'App1'!EP41)</f>
        <v>0</v>
      </c>
      <c r="EE42" s="1600">
        <f xml:space="preserve"> IF($C42 = "", "",'App1'!EQ41)</f>
        <v>0</v>
      </c>
      <c r="EF42" s="1600">
        <f xml:space="preserve"> IF($C42 = "", "",'App1'!ER41)</f>
        <v>0</v>
      </c>
      <c r="EG42" s="1600">
        <f xml:space="preserve"> IF($C42 = "", "",'App1'!ES41)</f>
        <v>0</v>
      </c>
      <c r="EH42" s="1601">
        <f xml:space="preserve"> IF($C42 = "", "",'App1'!ET41)</f>
        <v>0</v>
      </c>
      <c r="EI42" s="538"/>
      <c r="EJ42" s="539"/>
      <c r="EK42" s="539"/>
      <c r="EL42" s="539"/>
      <c r="EM42" s="1594"/>
    </row>
    <row r="43" spans="1:143" s="524" customFormat="1" ht="15.75" customHeight="1">
      <c r="A43" s="503"/>
      <c r="B43" s="1421">
        <v>37</v>
      </c>
      <c r="C43" s="1635" t="str">
        <f>'App1'!C43</f>
        <v>PR19SWB_PC H2</v>
      </c>
      <c r="D43" s="1412" t="str">
        <f xml:space="preserve"> IF($C43 = "", "",'App1'!D43)</f>
        <v>Benefitting the Community</v>
      </c>
      <c r="E43" s="1412" t="str">
        <f xml:space="preserve"> IF($C43 = "", "",'App1'!E43)</f>
        <v>PR19 new</v>
      </c>
      <c r="F43" s="1412" t="str">
        <f xml:space="preserve"> IF($C43 = "", "",'App1'!F43)</f>
        <v>PC H2</v>
      </c>
      <c r="G43" s="1498" t="str">
        <f xml:space="preserve"> IF($C43 = "", "",'App1'!G43)</f>
        <v>Abstraction incentive mechanism</v>
      </c>
      <c r="H43" s="1499" t="str">
        <f xml:space="preserve"> IF($C43 = "", "",'App1'!H43)</f>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
      <c r="I43" s="1516">
        <f xml:space="preserve"> IF($C43 = "", "",'App1'!I43)</f>
        <v>1</v>
      </c>
      <c r="J43" s="1516">
        <f xml:space="preserve"> IF($C43 = "", "",'App1'!J43)</f>
        <v>0</v>
      </c>
      <c r="K43" s="1516">
        <f xml:space="preserve"> IF($C43 = "", "",'App1'!K43)</f>
        <v>0</v>
      </c>
      <c r="L43" s="1516">
        <f xml:space="preserve"> IF($C43 = "", "",'App1'!L43)</f>
        <v>0</v>
      </c>
      <c r="M43" s="1516">
        <f xml:space="preserve"> IF($C43 = "", "",'App1'!M43)</f>
        <v>0</v>
      </c>
      <c r="N43" s="1516">
        <f xml:space="preserve"> IF($C43 = "", "",'App1'!N43)</f>
        <v>0</v>
      </c>
      <c r="O43" s="1516">
        <f xml:space="preserve"> IF($C43 = "", "",'App1'!O43)</f>
        <v>0</v>
      </c>
      <c r="P43" s="1516">
        <f xml:space="preserve"> IF($C43 = "", "",'App1'!P43)</f>
        <v>0</v>
      </c>
      <c r="Q43" s="1517">
        <f xml:space="preserve"> IF($C43 = "", "",'App1'!Q43)</f>
        <v>1</v>
      </c>
      <c r="R43" s="1412" t="str">
        <f xml:space="preserve"> IF($C43 = "", "",'App1'!R43)</f>
        <v>Out &amp; under</v>
      </c>
      <c r="S43" s="1412" t="str">
        <f xml:space="preserve"> IF($C43 = "", "",'App1'!S43)</f>
        <v>Revenue</v>
      </c>
      <c r="T43" s="1498" t="str">
        <f xml:space="preserve"> IF($C43 = "", "",'App1'!T43)</f>
        <v>In-period</v>
      </c>
      <c r="U43" s="1412" t="str">
        <f xml:space="preserve"> IF($C43 = "", "",'App1'!U43)</f>
        <v>Water resources/ abstraction</v>
      </c>
      <c r="V43" s="1412" t="str">
        <f xml:space="preserve"> IF($C43 = "", "",'App1'!V43)</f>
        <v>Nr</v>
      </c>
      <c r="W43" s="1412" t="str">
        <f xml:space="preserve"> IF($C43 = "", "",'App1'!W43)</f>
        <v>Megalitres</v>
      </c>
      <c r="X43" s="1412">
        <f xml:space="preserve"> IF($C43 = "", "",'App1'!X43)</f>
        <v>1</v>
      </c>
      <c r="Y43" s="1626" t="str">
        <f xml:space="preserve"> IF($C43 = "", "",'App1'!Y43)</f>
        <v>Up</v>
      </c>
      <c r="Z43" s="1508">
        <f xml:space="preserve"> IF($C43 = "", "",'App1'!Z43)</f>
        <v>0</v>
      </c>
      <c r="AA43" s="526" t="s">
        <v>76</v>
      </c>
      <c r="AB43" s="526" t="s">
        <v>2591</v>
      </c>
      <c r="AC43" s="1705">
        <v>1</v>
      </c>
      <c r="AD43" s="1628" t="s">
        <v>25</v>
      </c>
      <c r="AE43" s="539">
        <v>365</v>
      </c>
      <c r="AF43" s="539">
        <v>365</v>
      </c>
      <c r="AG43" s="539">
        <v>365</v>
      </c>
      <c r="AH43" s="539">
        <v>365</v>
      </c>
      <c r="AI43" s="539">
        <v>365</v>
      </c>
      <c r="AJ43" s="538"/>
      <c r="AK43" s="539"/>
      <c r="AL43" s="539"/>
      <c r="AM43" s="539"/>
      <c r="AN43" s="712"/>
      <c r="AO43" s="715"/>
      <c r="AP43" s="539"/>
      <c r="AQ43" s="539"/>
      <c r="AR43" s="539"/>
      <c r="AS43" s="716"/>
      <c r="AT43" s="721"/>
      <c r="AU43" s="539"/>
      <c r="AV43" s="539"/>
      <c r="AW43" s="539"/>
      <c r="AX43" s="722"/>
      <c r="AY43" s="540"/>
      <c r="AZ43" s="1586" t="str">
        <f xml:space="preserve"> IF($C43 = "", "",'App1'!BL43)</f>
        <v>Yes</v>
      </c>
      <c r="BA43" s="1587" t="str">
        <f xml:space="preserve"> IF($C43 = "", "",'App1'!BM43)</f>
        <v>Yes</v>
      </c>
      <c r="BB43" s="1587" t="str">
        <f xml:space="preserve"> IF($C43 = "", "",'App1'!BN43)</f>
        <v>Yes</v>
      </c>
      <c r="BC43" s="1587" t="str">
        <f xml:space="preserve"> IF($C43 = "", "",'App1'!BO43)</f>
        <v>Yes</v>
      </c>
      <c r="BD43" s="1497" t="str">
        <f xml:space="preserve"> IF($C43 = "", "",'App1'!BP43)</f>
        <v>Yes</v>
      </c>
      <c r="BE43" s="538"/>
      <c r="BF43" s="539"/>
      <c r="BG43" s="539"/>
      <c r="BH43" s="539"/>
      <c r="BI43" s="540"/>
      <c r="BJ43" s="538"/>
      <c r="BK43" s="539"/>
      <c r="BL43" s="539"/>
      <c r="BM43" s="539"/>
      <c r="BN43" s="540"/>
      <c r="BO43" s="538"/>
      <c r="BP43" s="539"/>
      <c r="BQ43" s="539"/>
      <c r="BR43" s="539"/>
      <c r="BS43" s="540"/>
      <c r="BT43" s="538"/>
      <c r="BU43" s="539"/>
      <c r="BV43" s="539"/>
      <c r="BW43" s="539"/>
      <c r="BX43" s="540"/>
      <c r="BY43" s="538"/>
      <c r="BZ43" s="539"/>
      <c r="CA43" s="539"/>
      <c r="CB43" s="539"/>
      <c r="CC43" s="540"/>
      <c r="CD43" s="538"/>
      <c r="CE43" s="539"/>
      <c r="CF43" s="539"/>
      <c r="CG43" s="539"/>
      <c r="CH43" s="540"/>
      <c r="CI43" s="1277"/>
      <c r="CJ43" s="1278"/>
      <c r="CK43" s="1278"/>
      <c r="CL43" s="1279"/>
      <c r="CM43" s="1278"/>
      <c r="CN43" s="1278"/>
      <c r="CO43" s="1278"/>
      <c r="CP43" s="1279"/>
      <c r="CQ43" s="1606" t="str">
        <f xml:space="preserve"> IF($C43 = "", "",'App1'!DC43)</f>
        <v>No</v>
      </c>
      <c r="CR43" s="1656">
        <f xml:space="preserve"> IF($C43 = "", "",'App1'!DD43)</f>
        <v>1</v>
      </c>
      <c r="CS43" s="1606">
        <f xml:space="preserve"> IF($C43 = "", "",'App1'!DE43)</f>
        <v>0</v>
      </c>
      <c r="CT43" s="1600" t="str">
        <f xml:space="preserve"> IF($C43 = "", "",'App1'!DF43)</f>
        <v/>
      </c>
      <c r="CU43" s="1600" t="str">
        <f xml:space="preserve"> IF($C43 = "", "",'App1'!DG43)</f>
        <v/>
      </c>
      <c r="CV43" s="1600" t="str">
        <f xml:space="preserve"> IF($C43 = "", "",'App1'!DH43)</f>
        <v/>
      </c>
      <c r="CW43" s="1600" t="str">
        <f xml:space="preserve"> IF($C43 = "", "",'App1'!DI43)</f>
        <v/>
      </c>
      <c r="CX43" s="1600" t="str">
        <f xml:space="preserve"> IF($C43 = "", "",'App1'!DJ43)</f>
        <v/>
      </c>
      <c r="CY43" s="1601" t="str">
        <f xml:space="preserve"> IF($C43 = "", "",'App1'!DK43)</f>
        <v/>
      </c>
      <c r="CZ43" s="1600" t="str">
        <f xml:space="preserve"> IF($C43 = "", "",'App1'!DL43)</f>
        <v/>
      </c>
      <c r="DA43" s="1600" t="str">
        <f xml:space="preserve"> IF($C43 = "", "",'App1'!DM43)</f>
        <v/>
      </c>
      <c r="DB43" s="1600" t="str">
        <f xml:space="preserve"> IF($C43 = "", "",'App1'!DN43)</f>
        <v/>
      </c>
      <c r="DC43" s="1600" t="str">
        <f xml:space="preserve"> IF($C43 = "", "",'App1'!DO43)</f>
        <v/>
      </c>
      <c r="DD43" s="1600" t="str">
        <f xml:space="preserve"> IF($C43 = "", "",'App1'!DP43)</f>
        <v/>
      </c>
      <c r="DE43" s="1601" t="str">
        <f xml:space="preserve"> IF($C43 = "", "",'App1'!DQ43)</f>
        <v/>
      </c>
      <c r="DF43" s="1600" t="str">
        <f xml:space="preserve"> IF($C43 = "", "",'App1'!DR43)</f>
        <v/>
      </c>
      <c r="DG43" s="1600" t="str">
        <f xml:space="preserve"> IF($C43 = "", "",'App1'!DS43)</f>
        <v/>
      </c>
      <c r="DH43" s="1600" t="str">
        <f xml:space="preserve"> IF($C43 = "", "",'App1'!DT43)</f>
        <v/>
      </c>
      <c r="DI43" s="1600" t="str">
        <f xml:space="preserve"> IF($C43 = "", "",'App1'!DU43)</f>
        <v/>
      </c>
      <c r="DJ43" s="1600" t="str">
        <f xml:space="preserve"> IF($C43 = "", "",'App1'!DV43)</f>
        <v/>
      </c>
      <c r="DK43" s="1601" t="str">
        <f xml:space="preserve"> IF($C43 = "", "",'App1'!DW43)</f>
        <v/>
      </c>
      <c r="DL43" s="1600" t="str">
        <f xml:space="preserve"> IF($C43 = "", "",'App1'!DX43)</f>
        <v/>
      </c>
      <c r="DM43" s="1600" t="str">
        <f xml:space="preserve"> IF($C43 = "", "",'App1'!DY43)</f>
        <v/>
      </c>
      <c r="DN43" s="1600" t="str">
        <f xml:space="preserve"> IF($C43 = "", "",'App1'!DZ43)</f>
        <v/>
      </c>
      <c r="DO43" s="1600" t="str">
        <f xml:space="preserve"> IF($C43 = "", "",'App1'!EA43)</f>
        <v/>
      </c>
      <c r="DP43" s="1600" t="str">
        <f xml:space="preserve"> IF($C43 = "", "",'App1'!EB43)</f>
        <v/>
      </c>
      <c r="DQ43" s="1601" t="str">
        <f xml:space="preserve"> IF($C43 = "", "",'App1'!EC43)</f>
        <v/>
      </c>
      <c r="DR43" s="1600">
        <f xml:space="preserve"> IF($C43 = "", "",'App1'!ED42)</f>
        <v>-2.9104999999999999</v>
      </c>
      <c r="DS43" s="1600">
        <f xml:space="preserve"> IF($C43 = "", "",'App1'!EE42)</f>
        <v>-2.9104999999999999</v>
      </c>
      <c r="DT43" s="1600">
        <f xml:space="preserve"> IF($C43 = "", "",'App1'!EF42)</f>
        <v>-2.9104999999999999</v>
      </c>
      <c r="DU43" s="1600">
        <f xml:space="preserve"> IF($C43 = "", "",'App1'!EG42)</f>
        <v>-2.9104999999999999</v>
      </c>
      <c r="DV43" s="1600">
        <f xml:space="preserve"> IF($C43 = "", "",'App1'!EH42)</f>
        <v>-2.9104999999999999</v>
      </c>
      <c r="DW43" s="1601">
        <f xml:space="preserve"> IF($C43 = "", "",'App1'!EI42)</f>
        <v>-14.5526</v>
      </c>
      <c r="DX43" s="538"/>
      <c r="DY43" s="539"/>
      <c r="DZ43" s="539"/>
      <c r="EA43" s="539"/>
      <c r="EB43" s="539"/>
      <c r="EC43" s="1599">
        <f xml:space="preserve"> IF($C43 = "", "",'App1'!EO42)</f>
        <v>0.27600000000000002</v>
      </c>
      <c r="ED43" s="1600">
        <f xml:space="preserve"> IF($C43 = "", "",'App1'!EP42)</f>
        <v>0.27600000000000002</v>
      </c>
      <c r="EE43" s="1600">
        <f xml:space="preserve"> IF($C43 = "", "",'App1'!EQ42)</f>
        <v>0.27600000000000002</v>
      </c>
      <c r="EF43" s="1600">
        <f xml:space="preserve"> IF($C43 = "", "",'App1'!ER42)</f>
        <v>0.27600000000000002</v>
      </c>
      <c r="EG43" s="1600">
        <f xml:space="preserve"> IF($C43 = "", "",'App1'!ES42)</f>
        <v>0.27600000000000002</v>
      </c>
      <c r="EH43" s="1601">
        <f xml:space="preserve"> IF($C43 = "", "",'App1'!ET42)</f>
        <v>1.38</v>
      </c>
      <c r="EI43" s="538"/>
      <c r="EJ43" s="539"/>
      <c r="EK43" s="539"/>
      <c r="EL43" s="539"/>
      <c r="EM43" s="1594"/>
    </row>
    <row r="44" spans="1:143" s="524" customFormat="1" ht="15.75" customHeight="1">
      <c r="A44" s="503"/>
      <c r="B44" s="1421">
        <v>38</v>
      </c>
      <c r="C44" s="1635" t="str">
        <f>'App1'!C44</f>
        <v>PR19SWB_PC G1</v>
      </c>
      <c r="D44" s="1412" t="str">
        <f xml:space="preserve"> IF($C44 = "", "",'App1'!D44)</f>
        <v>Fair charging and Affordability for All</v>
      </c>
      <c r="E44" s="1412" t="str">
        <f xml:space="preserve"> IF($C44 = "", "",'App1'!E44)</f>
        <v>PR19 new</v>
      </c>
      <c r="F44" s="1412" t="str">
        <f xml:space="preserve"> IF($C44 = "", "",'App1'!F44)</f>
        <v>PC G1</v>
      </c>
      <c r="G44" s="1498" t="str">
        <f xml:space="preserve"> IF($C44 = "", "",'App1'!G44)</f>
        <v>Replacement of dumb meters with AMR</v>
      </c>
      <c r="H44" s="1499" t="str">
        <f xml:space="preserve"> IF($C44 = "", "",'App1'!H44)</f>
        <v>Providing customers with accurate meter reads and understanding where water is used in our system is important for delivering a high quality and resilient service. This measures the number of Automatic Meter Read (AMR) meters installed for households.</v>
      </c>
      <c r="I44" s="1516">
        <f xml:space="preserve"> IF($C44 = "", "",'App1'!I44)</f>
        <v>0</v>
      </c>
      <c r="J44" s="1516">
        <f xml:space="preserve"> IF($C44 = "", "",'App1'!J44)</f>
        <v>0</v>
      </c>
      <c r="K44" s="1516">
        <f xml:space="preserve"> IF($C44 = "", "",'App1'!K44)</f>
        <v>0</v>
      </c>
      <c r="L44" s="1516">
        <f xml:space="preserve"> IF($C44 = "", "",'App1'!L44)</f>
        <v>0</v>
      </c>
      <c r="M44" s="1516">
        <f xml:space="preserve"> IF($C44 = "", "",'App1'!M44)</f>
        <v>1</v>
      </c>
      <c r="N44" s="1516">
        <f xml:space="preserve"> IF($C44 = "", "",'App1'!N44)</f>
        <v>0</v>
      </c>
      <c r="O44" s="1516">
        <f xml:space="preserve"> IF($C44 = "", "",'App1'!O44)</f>
        <v>0</v>
      </c>
      <c r="P44" s="1516">
        <f xml:space="preserve"> IF($C44 = "", "",'App1'!P44)</f>
        <v>0</v>
      </c>
      <c r="Q44" s="1517">
        <f xml:space="preserve"> IF($C44 = "", "",'App1'!Q44)</f>
        <v>1</v>
      </c>
      <c r="R44" s="1412" t="str">
        <f xml:space="preserve"> IF($C44 = "", "",'App1'!R44)</f>
        <v>NFI</v>
      </c>
      <c r="S44" s="1412">
        <f xml:space="preserve"> IF($C44 = "", "",'App1'!S44)</f>
        <v>0</v>
      </c>
      <c r="T44" s="1498">
        <f xml:space="preserve"> IF($C44 = "", "",'App1'!T44)</f>
        <v>0</v>
      </c>
      <c r="U44" s="1412" t="str">
        <f xml:space="preserve"> IF($C44 = "", "",'App1'!U44)</f>
        <v>Metering</v>
      </c>
      <c r="V44" s="1412" t="str">
        <f xml:space="preserve"> IF($C44 = "", "",'App1'!V44)</f>
        <v>Nr</v>
      </c>
      <c r="W44" s="1412" t="str">
        <f xml:space="preserve"> IF($C44 = "", "",'App1'!W44)</f>
        <v>Number</v>
      </c>
      <c r="X44" s="1412">
        <f xml:space="preserve"> IF($C44 = "", "",'App1'!X44)</f>
        <v>0</v>
      </c>
      <c r="Y44" s="1626" t="str">
        <f xml:space="preserve"> IF($C44 = "", "",'App1'!Y44)</f>
        <v>Up</v>
      </c>
      <c r="Z44" s="1508">
        <f xml:space="preserve"> IF($C44 = "", "",'App1'!Z44)</f>
        <v>0</v>
      </c>
      <c r="AA44" s="526"/>
      <c r="AB44" s="526"/>
      <c r="AC44" s="526"/>
      <c r="AD44" s="1628"/>
      <c r="AE44" s="539"/>
      <c r="AF44" s="539"/>
      <c r="AG44" s="539"/>
      <c r="AH44" s="539"/>
      <c r="AI44" s="539"/>
      <c r="AJ44" s="538"/>
      <c r="AK44" s="539"/>
      <c r="AL44" s="539"/>
      <c r="AM44" s="539"/>
      <c r="AN44" s="712"/>
      <c r="AO44" s="715"/>
      <c r="AP44" s="539"/>
      <c r="AQ44" s="539"/>
      <c r="AR44" s="539"/>
      <c r="AS44" s="716"/>
      <c r="AT44" s="721"/>
      <c r="AU44" s="539"/>
      <c r="AV44" s="539"/>
      <c r="AW44" s="539"/>
      <c r="AX44" s="722"/>
      <c r="AY44" s="540"/>
      <c r="AZ44" s="1586">
        <f xml:space="preserve"> IF($C44 = "", "",'App1'!BL44)</f>
        <v>0</v>
      </c>
      <c r="BA44" s="1587">
        <f xml:space="preserve"> IF($C44 = "", "",'App1'!BM44)</f>
        <v>0</v>
      </c>
      <c r="BB44" s="1587">
        <f xml:space="preserve"> IF($C44 = "", "",'App1'!BN44)</f>
        <v>0</v>
      </c>
      <c r="BC44" s="1587">
        <f xml:space="preserve"> IF($C44 = "", "",'App1'!BO44)</f>
        <v>0</v>
      </c>
      <c r="BD44" s="1497">
        <f xml:space="preserve"> IF($C44 = "", "",'App1'!BP44)</f>
        <v>0</v>
      </c>
      <c r="BE44" s="538"/>
      <c r="BF44" s="539"/>
      <c r="BG44" s="539"/>
      <c r="BH44" s="539"/>
      <c r="BI44" s="540"/>
      <c r="BJ44" s="538"/>
      <c r="BK44" s="539"/>
      <c r="BL44" s="539"/>
      <c r="BM44" s="539"/>
      <c r="BN44" s="540"/>
      <c r="BO44" s="538"/>
      <c r="BP44" s="539"/>
      <c r="BQ44" s="539"/>
      <c r="BR44" s="539"/>
      <c r="BS44" s="540"/>
      <c r="BT44" s="538"/>
      <c r="BU44" s="539"/>
      <c r="BV44" s="539"/>
      <c r="BW44" s="539"/>
      <c r="BX44" s="540"/>
      <c r="BY44" s="538"/>
      <c r="BZ44" s="539"/>
      <c r="CA44" s="539"/>
      <c r="CB44" s="539"/>
      <c r="CC44" s="540"/>
      <c r="CD44" s="538"/>
      <c r="CE44" s="539"/>
      <c r="CF44" s="539"/>
      <c r="CG44" s="539"/>
      <c r="CH44" s="540"/>
      <c r="CI44" s="1277"/>
      <c r="CJ44" s="1278"/>
      <c r="CK44" s="1278"/>
      <c r="CL44" s="1279"/>
      <c r="CM44" s="1278"/>
      <c r="CN44" s="1278"/>
      <c r="CO44" s="1278"/>
      <c r="CP44" s="1279"/>
      <c r="CQ44" s="1606">
        <f xml:space="preserve"> IF($C44 = "", "",'App1'!DC44)</f>
        <v>0</v>
      </c>
      <c r="CR44" s="1656">
        <f xml:space="preserve"> IF($C44 = "", "",'App1'!DD44)</f>
        <v>1</v>
      </c>
      <c r="CS44" s="1606">
        <f xml:space="preserve"> IF($C44 = "", "",'App1'!DE44)</f>
        <v>0</v>
      </c>
      <c r="CT44" s="1600" t="str">
        <f xml:space="preserve"> IF($C44 = "", "",'App1'!DF44)</f>
        <v/>
      </c>
      <c r="CU44" s="1600" t="str">
        <f xml:space="preserve"> IF($C44 = "", "",'App1'!DG44)</f>
        <v/>
      </c>
      <c r="CV44" s="1600" t="str">
        <f xml:space="preserve"> IF($C44 = "", "",'App1'!DH44)</f>
        <v/>
      </c>
      <c r="CW44" s="1600" t="str">
        <f xml:space="preserve"> IF($C44 = "", "",'App1'!DI44)</f>
        <v/>
      </c>
      <c r="CX44" s="1600" t="str">
        <f xml:space="preserve"> IF($C44 = "", "",'App1'!DJ44)</f>
        <v/>
      </c>
      <c r="CY44" s="1601" t="str">
        <f xml:space="preserve"> IF($C44 = "", "",'App1'!DK44)</f>
        <v/>
      </c>
      <c r="CZ44" s="1600" t="str">
        <f xml:space="preserve"> IF($C44 = "", "",'App1'!DL44)</f>
        <v/>
      </c>
      <c r="DA44" s="1600" t="str">
        <f xml:space="preserve"> IF($C44 = "", "",'App1'!DM44)</f>
        <v/>
      </c>
      <c r="DB44" s="1600" t="str">
        <f xml:space="preserve"> IF($C44 = "", "",'App1'!DN44)</f>
        <v/>
      </c>
      <c r="DC44" s="1600" t="str">
        <f xml:space="preserve"> IF($C44 = "", "",'App1'!DO44)</f>
        <v/>
      </c>
      <c r="DD44" s="1600" t="str">
        <f xml:space="preserve"> IF($C44 = "", "",'App1'!DP44)</f>
        <v/>
      </c>
      <c r="DE44" s="1601" t="str">
        <f xml:space="preserve"> IF($C44 = "", "",'App1'!DQ44)</f>
        <v/>
      </c>
      <c r="DF44" s="1600" t="str">
        <f xml:space="preserve"> IF($C44 = "", "",'App1'!DR44)</f>
        <v/>
      </c>
      <c r="DG44" s="1600" t="str">
        <f xml:space="preserve"> IF($C44 = "", "",'App1'!DS44)</f>
        <v/>
      </c>
      <c r="DH44" s="1600" t="str">
        <f xml:space="preserve"> IF($C44 = "", "",'App1'!DT44)</f>
        <v/>
      </c>
      <c r="DI44" s="1600" t="str">
        <f xml:space="preserve"> IF($C44 = "", "",'App1'!DU44)</f>
        <v/>
      </c>
      <c r="DJ44" s="1600" t="str">
        <f xml:space="preserve"> IF($C44 = "", "",'App1'!DV44)</f>
        <v/>
      </c>
      <c r="DK44" s="1601" t="str">
        <f xml:space="preserve"> IF($C44 = "", "",'App1'!DW44)</f>
        <v/>
      </c>
      <c r="DL44" s="1600" t="str">
        <f xml:space="preserve"> IF($C44 = "", "",'App1'!DX44)</f>
        <v/>
      </c>
      <c r="DM44" s="1600" t="str">
        <f xml:space="preserve"> IF($C44 = "", "",'App1'!DY44)</f>
        <v/>
      </c>
      <c r="DN44" s="1600" t="str">
        <f xml:space="preserve"> IF($C44 = "", "",'App1'!DZ44)</f>
        <v/>
      </c>
      <c r="DO44" s="1600" t="str">
        <f xml:space="preserve"> IF($C44 = "", "",'App1'!EA44)</f>
        <v/>
      </c>
      <c r="DP44" s="1600" t="str">
        <f xml:space="preserve"> IF($C44 = "", "",'App1'!EB44)</f>
        <v/>
      </c>
      <c r="DQ44" s="1601" t="str">
        <f xml:space="preserve"> IF($C44 = "", "",'App1'!EC44)</f>
        <v/>
      </c>
      <c r="DR44" s="1600">
        <f xml:space="preserve"> IF($C44 = "", "",'App1'!ED44)</f>
        <v>0</v>
      </c>
      <c r="DS44" s="1600">
        <f xml:space="preserve"> IF($C44 = "", "",'App1'!EE44)</f>
        <v>0</v>
      </c>
      <c r="DT44" s="1600">
        <f xml:space="preserve"> IF($C44 = "", "",'App1'!EF44)</f>
        <v>0</v>
      </c>
      <c r="DU44" s="1600">
        <f xml:space="preserve"> IF($C44 = "", "",'App1'!EG44)</f>
        <v>0</v>
      </c>
      <c r="DV44" s="1600">
        <f xml:space="preserve"> IF($C44 = "", "",'App1'!EH44)</f>
        <v>0</v>
      </c>
      <c r="DW44" s="1601">
        <f xml:space="preserve"> IF($C44 = "", "",'App1'!EI44)</f>
        <v>0</v>
      </c>
      <c r="DX44" s="538"/>
      <c r="DY44" s="539"/>
      <c r="DZ44" s="539"/>
      <c r="EA44" s="539"/>
      <c r="EB44" s="539"/>
      <c r="EC44" s="1599">
        <f xml:space="preserve"> IF($C44 = "", "",'App1'!EO44)</f>
        <v>0</v>
      </c>
      <c r="ED44" s="1600">
        <f xml:space="preserve"> IF($C44 = "", "",'App1'!EP44)</f>
        <v>0</v>
      </c>
      <c r="EE44" s="1600">
        <f xml:space="preserve"> IF($C44 = "", "",'App1'!EQ44)</f>
        <v>0</v>
      </c>
      <c r="EF44" s="1600">
        <f xml:space="preserve"> IF($C44 = "", "",'App1'!ER44)</f>
        <v>0</v>
      </c>
      <c r="EG44" s="1600">
        <f xml:space="preserve"> IF($C44 = "", "",'App1'!ES44)</f>
        <v>0</v>
      </c>
      <c r="EH44" s="1601">
        <f xml:space="preserve"> IF($C44 = "", "",'App1'!ET44)</f>
        <v>0</v>
      </c>
      <c r="EI44" s="538"/>
      <c r="EJ44" s="539"/>
      <c r="EK44" s="539"/>
      <c r="EL44" s="539"/>
      <c r="EM44" s="1594"/>
    </row>
    <row r="45" spans="1:143" s="524" customFormat="1" ht="15.75" customHeight="1">
      <c r="A45" s="503"/>
      <c r="B45" s="1421">
        <v>39</v>
      </c>
      <c r="C45" s="1635" t="str">
        <f>'App1'!C45</f>
        <v>PR19SWB_PC G2</v>
      </c>
      <c r="D45" s="1412" t="str">
        <f xml:space="preserve"> IF($C45 = "", "",'App1'!D45)</f>
        <v>Fair charging and Affordability for All</v>
      </c>
      <c r="E45" s="1412" t="str">
        <f xml:space="preserve"> IF($C45 = "", "",'App1'!E45)</f>
        <v>PR14 revision</v>
      </c>
      <c r="F45" s="1412" t="str">
        <f xml:space="preserve"> IF($C45 = "", "",'App1'!F45)</f>
        <v>PC G2</v>
      </c>
      <c r="G45" s="1498" t="str">
        <f xml:space="preserve"> IF($C45 = "", "",'App1'!G45)</f>
        <v>Number of customers on one of our support tariffs</v>
      </c>
      <c r="H45" s="1499" t="str">
        <f xml:space="preserve"> IF($C45 = "", "",'App1'!H45)</f>
        <v>We offer financial support for customers struggling to pay their bill. This measures the number of customers on one of our support tariffs.</v>
      </c>
      <c r="I45" s="1516">
        <f xml:space="preserve"> IF($C45 = "", "",'App1'!I45)</f>
        <v>0</v>
      </c>
      <c r="J45" s="1516">
        <f xml:space="preserve"> IF($C45 = "", "",'App1'!J45)</f>
        <v>0</v>
      </c>
      <c r="K45" s="1516">
        <f xml:space="preserve"> IF($C45 = "", "",'App1'!K45)</f>
        <v>0</v>
      </c>
      <c r="L45" s="1516">
        <f xml:space="preserve"> IF($C45 = "", "",'App1'!L45)</f>
        <v>0</v>
      </c>
      <c r="M45" s="1516">
        <f xml:space="preserve"> IF($C45 = "", "",'App1'!M45)</f>
        <v>1</v>
      </c>
      <c r="N45" s="1516">
        <f xml:space="preserve"> IF($C45 = "", "",'App1'!N45)</f>
        <v>0</v>
      </c>
      <c r="O45" s="1516">
        <f xml:space="preserve"> IF($C45 = "", "",'App1'!O45)</f>
        <v>0</v>
      </c>
      <c r="P45" s="1516">
        <f xml:space="preserve"> IF($C45 = "", "",'App1'!P45)</f>
        <v>0</v>
      </c>
      <c r="Q45" s="1517">
        <f xml:space="preserve"> IF($C45 = "", "",'App1'!Q45)</f>
        <v>1</v>
      </c>
      <c r="R45" s="1412" t="str">
        <f xml:space="preserve"> IF($C45 = "", "",'App1'!R45)</f>
        <v>NFI</v>
      </c>
      <c r="S45" s="1412">
        <f xml:space="preserve"> IF($C45 = "", "",'App1'!S45)</f>
        <v>0</v>
      </c>
      <c r="T45" s="1498">
        <f xml:space="preserve"> IF($C45 = "", "",'App1'!T45)</f>
        <v>0</v>
      </c>
      <c r="U45" s="1412" t="str">
        <f xml:space="preserve"> IF($C45 = "", "",'App1'!U45)</f>
        <v>Billing, debt, vfm, affordability, vulnerability</v>
      </c>
      <c r="V45" s="1412" t="str">
        <f xml:space="preserve"> IF($C45 = "", "",'App1'!V45)</f>
        <v>Nr</v>
      </c>
      <c r="W45" s="1412" t="str">
        <f xml:space="preserve"> IF($C45 = "", "",'App1'!W45)</f>
        <v>Number</v>
      </c>
      <c r="X45" s="1412">
        <f xml:space="preserve"> IF($C45 = "", "",'App1'!X45)</f>
        <v>0</v>
      </c>
      <c r="Y45" s="1626" t="str">
        <f xml:space="preserve"> IF($C45 = "", "",'App1'!Y45)</f>
        <v>Up</v>
      </c>
      <c r="Z45" s="1508">
        <f xml:space="preserve"> IF($C45 = "", "",'App1'!Z45)</f>
        <v>0</v>
      </c>
      <c r="AA45" s="526"/>
      <c r="AB45" s="526"/>
      <c r="AC45" s="526"/>
      <c r="AD45" s="1628"/>
      <c r="AE45" s="539"/>
      <c r="AF45" s="539"/>
      <c r="AG45" s="539"/>
      <c r="AH45" s="539"/>
      <c r="AI45" s="539"/>
      <c r="AJ45" s="538"/>
      <c r="AK45" s="539"/>
      <c r="AL45" s="539"/>
      <c r="AM45" s="539"/>
      <c r="AN45" s="712"/>
      <c r="AO45" s="715"/>
      <c r="AP45" s="539"/>
      <c r="AQ45" s="539"/>
      <c r="AR45" s="539"/>
      <c r="AS45" s="716"/>
      <c r="AT45" s="721"/>
      <c r="AU45" s="539"/>
      <c r="AV45" s="539"/>
      <c r="AW45" s="539"/>
      <c r="AX45" s="722"/>
      <c r="AY45" s="540"/>
      <c r="AZ45" s="1586">
        <f xml:space="preserve"> IF($C45 = "", "",'App1'!BL45)</f>
        <v>0</v>
      </c>
      <c r="BA45" s="1587">
        <f xml:space="preserve"> IF($C45 = "", "",'App1'!BM45)</f>
        <v>0</v>
      </c>
      <c r="BB45" s="1587">
        <f xml:space="preserve"> IF($C45 = "", "",'App1'!BN45)</f>
        <v>0</v>
      </c>
      <c r="BC45" s="1587">
        <f xml:space="preserve"> IF($C45 = "", "",'App1'!BO45)</f>
        <v>0</v>
      </c>
      <c r="BD45" s="1497">
        <f xml:space="preserve"> IF($C45 = "", "",'App1'!BP45)</f>
        <v>0</v>
      </c>
      <c r="BE45" s="538"/>
      <c r="BF45" s="539"/>
      <c r="BG45" s="539"/>
      <c r="BH45" s="539"/>
      <c r="BI45" s="540"/>
      <c r="BJ45" s="538"/>
      <c r="BK45" s="539"/>
      <c r="BL45" s="539"/>
      <c r="BM45" s="539"/>
      <c r="BN45" s="540"/>
      <c r="BO45" s="538"/>
      <c r="BP45" s="539"/>
      <c r="BQ45" s="539"/>
      <c r="BR45" s="539"/>
      <c r="BS45" s="540"/>
      <c r="BT45" s="538"/>
      <c r="BU45" s="539"/>
      <c r="BV45" s="539"/>
      <c r="BW45" s="539"/>
      <c r="BX45" s="540"/>
      <c r="BY45" s="538"/>
      <c r="BZ45" s="539"/>
      <c r="CA45" s="539"/>
      <c r="CB45" s="539"/>
      <c r="CC45" s="540"/>
      <c r="CD45" s="538"/>
      <c r="CE45" s="539"/>
      <c r="CF45" s="539"/>
      <c r="CG45" s="539"/>
      <c r="CH45" s="540"/>
      <c r="CI45" s="1277"/>
      <c r="CJ45" s="1278"/>
      <c r="CK45" s="1278"/>
      <c r="CL45" s="1279"/>
      <c r="CM45" s="1278"/>
      <c r="CN45" s="1278"/>
      <c r="CO45" s="1278"/>
      <c r="CP45" s="1279"/>
      <c r="CQ45" s="1606">
        <f xml:space="preserve"> IF($C45 = "", "",'App1'!DC45)</f>
        <v>0</v>
      </c>
      <c r="CR45" s="1656">
        <f xml:space="preserve"> IF($C45 = "", "",'App1'!DD45)</f>
        <v>1</v>
      </c>
      <c r="CS45" s="1606">
        <f xml:space="preserve"> IF($C45 = "", "",'App1'!DE45)</f>
        <v>0</v>
      </c>
      <c r="CT45" s="1600" t="str">
        <f xml:space="preserve"> IF($C45 = "", "",'App1'!DF45)</f>
        <v/>
      </c>
      <c r="CU45" s="1600" t="str">
        <f xml:space="preserve"> IF($C45 = "", "",'App1'!DG45)</f>
        <v/>
      </c>
      <c r="CV45" s="1600" t="str">
        <f xml:space="preserve"> IF($C45 = "", "",'App1'!DH45)</f>
        <v/>
      </c>
      <c r="CW45" s="1600" t="str">
        <f xml:space="preserve"> IF($C45 = "", "",'App1'!DI45)</f>
        <v/>
      </c>
      <c r="CX45" s="1600" t="str">
        <f xml:space="preserve"> IF($C45 = "", "",'App1'!DJ45)</f>
        <v/>
      </c>
      <c r="CY45" s="1601" t="str">
        <f xml:space="preserve"> IF($C45 = "", "",'App1'!DK45)</f>
        <v/>
      </c>
      <c r="CZ45" s="1600" t="str">
        <f xml:space="preserve"> IF($C45 = "", "",'App1'!DL45)</f>
        <v/>
      </c>
      <c r="DA45" s="1600" t="str">
        <f xml:space="preserve"> IF($C45 = "", "",'App1'!DM45)</f>
        <v/>
      </c>
      <c r="DB45" s="1600" t="str">
        <f xml:space="preserve"> IF($C45 = "", "",'App1'!DN45)</f>
        <v/>
      </c>
      <c r="DC45" s="1600" t="str">
        <f xml:space="preserve"> IF($C45 = "", "",'App1'!DO45)</f>
        <v/>
      </c>
      <c r="DD45" s="1600" t="str">
        <f xml:space="preserve"> IF($C45 = "", "",'App1'!DP45)</f>
        <v/>
      </c>
      <c r="DE45" s="1601" t="str">
        <f xml:space="preserve"> IF($C45 = "", "",'App1'!DQ45)</f>
        <v/>
      </c>
      <c r="DF45" s="1600" t="str">
        <f xml:space="preserve"> IF($C45 = "", "",'App1'!DR45)</f>
        <v/>
      </c>
      <c r="DG45" s="1600" t="str">
        <f xml:space="preserve"> IF($C45 = "", "",'App1'!DS45)</f>
        <v/>
      </c>
      <c r="DH45" s="1600" t="str">
        <f xml:space="preserve"> IF($C45 = "", "",'App1'!DT45)</f>
        <v/>
      </c>
      <c r="DI45" s="1600" t="str">
        <f xml:space="preserve"> IF($C45 = "", "",'App1'!DU45)</f>
        <v/>
      </c>
      <c r="DJ45" s="1600" t="str">
        <f xml:space="preserve"> IF($C45 = "", "",'App1'!DV45)</f>
        <v/>
      </c>
      <c r="DK45" s="1601" t="str">
        <f xml:space="preserve"> IF($C45 = "", "",'App1'!DW45)</f>
        <v/>
      </c>
      <c r="DL45" s="1600" t="str">
        <f xml:space="preserve"> IF($C45 = "", "",'App1'!DX45)</f>
        <v/>
      </c>
      <c r="DM45" s="1600" t="str">
        <f xml:space="preserve"> IF($C45 = "", "",'App1'!DY45)</f>
        <v/>
      </c>
      <c r="DN45" s="1600" t="str">
        <f xml:space="preserve"> IF($C45 = "", "",'App1'!DZ45)</f>
        <v/>
      </c>
      <c r="DO45" s="1600" t="str">
        <f xml:space="preserve"> IF($C45 = "", "",'App1'!EA45)</f>
        <v/>
      </c>
      <c r="DP45" s="1600" t="str">
        <f xml:space="preserve"> IF($C45 = "", "",'App1'!EB45)</f>
        <v/>
      </c>
      <c r="DQ45" s="1601" t="str">
        <f xml:space="preserve"> IF($C45 = "", "",'App1'!EC45)</f>
        <v/>
      </c>
      <c r="DR45" s="1600">
        <f xml:space="preserve"> IF($C45 = "", "",'App1'!ED45)</f>
        <v>0</v>
      </c>
      <c r="DS45" s="1600">
        <f xml:space="preserve"> IF($C45 = "", "",'App1'!EE45)</f>
        <v>0</v>
      </c>
      <c r="DT45" s="1600">
        <f xml:space="preserve"> IF($C45 = "", "",'App1'!EF45)</f>
        <v>0</v>
      </c>
      <c r="DU45" s="1600">
        <f xml:space="preserve"> IF($C45 = "", "",'App1'!EG45)</f>
        <v>0</v>
      </c>
      <c r="DV45" s="1600">
        <f xml:space="preserve"> IF($C45 = "", "",'App1'!EH45)</f>
        <v>0</v>
      </c>
      <c r="DW45" s="1601">
        <f xml:space="preserve"> IF($C45 = "", "",'App1'!EI45)</f>
        <v>0</v>
      </c>
      <c r="DX45" s="538"/>
      <c r="DY45" s="539"/>
      <c r="DZ45" s="539"/>
      <c r="EA45" s="539"/>
      <c r="EB45" s="539"/>
      <c r="EC45" s="1599">
        <f xml:space="preserve"> IF($C45 = "", "",'App1'!EO45)</f>
        <v>0</v>
      </c>
      <c r="ED45" s="1600">
        <f xml:space="preserve"> IF($C45 = "", "",'App1'!EP45)</f>
        <v>0</v>
      </c>
      <c r="EE45" s="1600">
        <f xml:space="preserve"> IF($C45 = "", "",'App1'!EQ45)</f>
        <v>0</v>
      </c>
      <c r="EF45" s="1600">
        <f xml:space="preserve"> IF($C45 = "", "",'App1'!ER45)</f>
        <v>0</v>
      </c>
      <c r="EG45" s="1600">
        <f xml:space="preserve"> IF($C45 = "", "",'App1'!ES45)</f>
        <v>0</v>
      </c>
      <c r="EH45" s="1601">
        <f xml:space="preserve"> IF($C45 = "", "",'App1'!ET45)</f>
        <v>0</v>
      </c>
      <c r="EI45" s="538"/>
      <c r="EJ45" s="539"/>
      <c r="EK45" s="539"/>
      <c r="EL45" s="539"/>
      <c r="EM45" s="1594"/>
    </row>
    <row r="46" spans="1:143" s="524" customFormat="1" ht="15.75" customHeight="1">
      <c r="A46" s="503"/>
      <c r="B46" s="1421">
        <v>40</v>
      </c>
      <c r="C46" s="1635" t="str">
        <f>'App1'!C46</f>
        <v>PR19SWB_PC G3</v>
      </c>
      <c r="D46" s="1412" t="str">
        <f xml:space="preserve"> IF($C46 = "", "",'App1'!D46)</f>
        <v>Fair charging and Affordability for All</v>
      </c>
      <c r="E46" s="1412" t="str">
        <f xml:space="preserve"> IF($C46 = "", "",'App1'!E46)</f>
        <v>PR19 new</v>
      </c>
      <c r="F46" s="1412" t="str">
        <f xml:space="preserve"> IF($C46 = "", "",'App1'!F46)</f>
        <v>PC G3</v>
      </c>
      <c r="G46" s="1498" t="str">
        <f xml:space="preserve"> IF($C46 = "", "",'App1'!G46)</f>
        <v xml:space="preserve">Voids for residential retail </v>
      </c>
      <c r="H46" s="1499" t="str">
        <f xml:space="preserve"> IF($C46 = "", "",'App1'!H46)</f>
        <v>This is the percentage of properties classified as void. Void properties are defined as chargeable premises which are recorded as vacant with no charges levied.</v>
      </c>
      <c r="I46" s="1516">
        <f xml:space="preserve"> IF($C46 = "", "",'App1'!I46)</f>
        <v>0</v>
      </c>
      <c r="J46" s="1516">
        <f xml:space="preserve"> IF($C46 = "", "",'App1'!J46)</f>
        <v>0</v>
      </c>
      <c r="K46" s="1516">
        <f xml:space="preserve"> IF($C46 = "", "",'App1'!K46)</f>
        <v>0</v>
      </c>
      <c r="L46" s="1516">
        <f xml:space="preserve"> IF($C46 = "", "",'App1'!L46)</f>
        <v>0</v>
      </c>
      <c r="M46" s="1516">
        <f xml:space="preserve"> IF($C46 = "", "",'App1'!M46)</f>
        <v>1</v>
      </c>
      <c r="N46" s="1516">
        <f xml:space="preserve"> IF($C46 = "", "",'App1'!N46)</f>
        <v>0</v>
      </c>
      <c r="O46" s="1516">
        <f xml:space="preserve"> IF($C46 = "", "",'App1'!O46)</f>
        <v>0</v>
      </c>
      <c r="P46" s="1516">
        <f xml:space="preserve"> IF($C46 = "", "",'App1'!P46)</f>
        <v>0</v>
      </c>
      <c r="Q46" s="1517">
        <f xml:space="preserve"> IF($C46 = "", "",'App1'!Q46)</f>
        <v>1</v>
      </c>
      <c r="R46" s="1412" t="str">
        <f xml:space="preserve"> IF($C46 = "", "",'App1'!R46)</f>
        <v>NFI</v>
      </c>
      <c r="S46" s="1412">
        <f xml:space="preserve"> IF($C46 = "", "",'App1'!S46)</f>
        <v>0</v>
      </c>
      <c r="T46" s="1498">
        <f xml:space="preserve"> IF($C46 = "", "",'App1'!T46)</f>
        <v>0</v>
      </c>
      <c r="U46" s="1412" t="str">
        <f xml:space="preserve"> IF($C46 = "", "",'App1'!U46)</f>
        <v>Billing, debt, vfm, affordability, vulnerability</v>
      </c>
      <c r="V46" s="1412" t="str">
        <f xml:space="preserve"> IF($C46 = "", "",'App1'!V46)</f>
        <v>%</v>
      </c>
      <c r="W46" s="1412" t="str">
        <f xml:space="preserve"> IF($C46 = "", "",'App1'!W46)</f>
        <v>Percentage</v>
      </c>
      <c r="X46" s="1412">
        <f xml:space="preserve"> IF($C46 = "", "",'App1'!X46)</f>
        <v>2</v>
      </c>
      <c r="Y46" s="1626" t="str">
        <f xml:space="preserve"> IF($C46 = "", "",'App1'!Y46)</f>
        <v>Down</v>
      </c>
      <c r="Z46" s="1508">
        <f xml:space="preserve"> IF($C46 = "", "",'App1'!Z46)</f>
        <v>0</v>
      </c>
      <c r="AA46" s="526"/>
      <c r="AB46" s="526"/>
      <c r="AC46" s="526"/>
      <c r="AD46" s="1628"/>
      <c r="AE46" s="539"/>
      <c r="AF46" s="539"/>
      <c r="AG46" s="539"/>
      <c r="AH46" s="539"/>
      <c r="AI46" s="539"/>
      <c r="AJ46" s="538"/>
      <c r="AK46" s="539"/>
      <c r="AL46" s="539"/>
      <c r="AM46" s="539"/>
      <c r="AN46" s="712"/>
      <c r="AO46" s="715"/>
      <c r="AP46" s="539"/>
      <c r="AQ46" s="539"/>
      <c r="AR46" s="539"/>
      <c r="AS46" s="716"/>
      <c r="AT46" s="721"/>
      <c r="AU46" s="539"/>
      <c r="AV46" s="539"/>
      <c r="AW46" s="539"/>
      <c r="AX46" s="722"/>
      <c r="AY46" s="540"/>
      <c r="AZ46" s="1586">
        <f xml:space="preserve"> IF($C46 = "", "",'App1'!BL46)</f>
        <v>0</v>
      </c>
      <c r="BA46" s="1587">
        <f xml:space="preserve"> IF($C46 = "", "",'App1'!BM46)</f>
        <v>0</v>
      </c>
      <c r="BB46" s="1587">
        <f xml:space="preserve"> IF($C46 = "", "",'App1'!BN46)</f>
        <v>0</v>
      </c>
      <c r="BC46" s="1587">
        <f xml:space="preserve"> IF($C46 = "", "",'App1'!BO46)</f>
        <v>0</v>
      </c>
      <c r="BD46" s="1497">
        <f xml:space="preserve"> IF($C46 = "", "",'App1'!BP46)</f>
        <v>0</v>
      </c>
      <c r="BE46" s="538"/>
      <c r="BF46" s="539"/>
      <c r="BG46" s="539"/>
      <c r="BH46" s="539"/>
      <c r="BI46" s="540"/>
      <c r="BJ46" s="538"/>
      <c r="BK46" s="539"/>
      <c r="BL46" s="539"/>
      <c r="BM46" s="539"/>
      <c r="BN46" s="540"/>
      <c r="BO46" s="538"/>
      <c r="BP46" s="539"/>
      <c r="BQ46" s="539"/>
      <c r="BR46" s="539"/>
      <c r="BS46" s="540"/>
      <c r="BT46" s="538"/>
      <c r="BU46" s="539"/>
      <c r="BV46" s="539"/>
      <c r="BW46" s="539"/>
      <c r="BX46" s="540"/>
      <c r="BY46" s="538"/>
      <c r="BZ46" s="539"/>
      <c r="CA46" s="539"/>
      <c r="CB46" s="539"/>
      <c r="CC46" s="540"/>
      <c r="CD46" s="538"/>
      <c r="CE46" s="539"/>
      <c r="CF46" s="539"/>
      <c r="CG46" s="539"/>
      <c r="CH46" s="540"/>
      <c r="CI46" s="1277"/>
      <c r="CJ46" s="1278"/>
      <c r="CK46" s="1278"/>
      <c r="CL46" s="1279"/>
      <c r="CM46" s="1278"/>
      <c r="CN46" s="1278"/>
      <c r="CO46" s="1278"/>
      <c r="CP46" s="1279"/>
      <c r="CQ46" s="1606">
        <f xml:space="preserve"> IF($C46 = "", "",'App1'!DC46)</f>
        <v>0</v>
      </c>
      <c r="CR46" s="1656">
        <f xml:space="preserve"> IF($C46 = "", "",'App1'!DD46)</f>
        <v>1</v>
      </c>
      <c r="CS46" s="1606">
        <f xml:space="preserve"> IF($C46 = "", "",'App1'!DE46)</f>
        <v>0</v>
      </c>
      <c r="CT46" s="1600" t="str">
        <f xml:space="preserve"> IF($C46 = "", "",'App1'!DF46)</f>
        <v/>
      </c>
      <c r="CU46" s="1600" t="str">
        <f xml:space="preserve"> IF($C46 = "", "",'App1'!DG46)</f>
        <v/>
      </c>
      <c r="CV46" s="1600" t="str">
        <f xml:space="preserve"> IF($C46 = "", "",'App1'!DH46)</f>
        <v/>
      </c>
      <c r="CW46" s="1600" t="str">
        <f xml:space="preserve"> IF($C46 = "", "",'App1'!DI46)</f>
        <v/>
      </c>
      <c r="CX46" s="1600" t="str">
        <f xml:space="preserve"> IF($C46 = "", "",'App1'!DJ46)</f>
        <v/>
      </c>
      <c r="CY46" s="1601" t="str">
        <f xml:space="preserve"> IF($C46 = "", "",'App1'!DK46)</f>
        <v/>
      </c>
      <c r="CZ46" s="1600" t="str">
        <f xml:space="preserve"> IF($C46 = "", "",'App1'!DL46)</f>
        <v/>
      </c>
      <c r="DA46" s="1600" t="str">
        <f xml:space="preserve"> IF($C46 = "", "",'App1'!DM46)</f>
        <v/>
      </c>
      <c r="DB46" s="1600" t="str">
        <f xml:space="preserve"> IF($C46 = "", "",'App1'!DN46)</f>
        <v/>
      </c>
      <c r="DC46" s="1600" t="str">
        <f xml:space="preserve"> IF($C46 = "", "",'App1'!DO46)</f>
        <v/>
      </c>
      <c r="DD46" s="1600" t="str">
        <f xml:space="preserve"> IF($C46 = "", "",'App1'!DP46)</f>
        <v/>
      </c>
      <c r="DE46" s="1601" t="str">
        <f xml:space="preserve"> IF($C46 = "", "",'App1'!DQ46)</f>
        <v/>
      </c>
      <c r="DF46" s="1600" t="str">
        <f xml:space="preserve"> IF($C46 = "", "",'App1'!DR46)</f>
        <v/>
      </c>
      <c r="DG46" s="1600" t="str">
        <f xml:space="preserve"> IF($C46 = "", "",'App1'!DS46)</f>
        <v/>
      </c>
      <c r="DH46" s="1600" t="str">
        <f xml:space="preserve"> IF($C46 = "", "",'App1'!DT46)</f>
        <v/>
      </c>
      <c r="DI46" s="1600" t="str">
        <f xml:space="preserve"> IF($C46 = "", "",'App1'!DU46)</f>
        <v/>
      </c>
      <c r="DJ46" s="1600" t="str">
        <f xml:space="preserve"> IF($C46 = "", "",'App1'!DV46)</f>
        <v/>
      </c>
      <c r="DK46" s="1601" t="str">
        <f xml:space="preserve"> IF($C46 = "", "",'App1'!DW46)</f>
        <v/>
      </c>
      <c r="DL46" s="1600" t="str">
        <f xml:space="preserve"> IF($C46 = "", "",'App1'!DX46)</f>
        <v/>
      </c>
      <c r="DM46" s="1600" t="str">
        <f xml:space="preserve"> IF($C46 = "", "",'App1'!DY46)</f>
        <v/>
      </c>
      <c r="DN46" s="1600" t="str">
        <f xml:space="preserve"> IF($C46 = "", "",'App1'!DZ46)</f>
        <v/>
      </c>
      <c r="DO46" s="1600" t="str">
        <f xml:space="preserve"> IF($C46 = "", "",'App1'!EA46)</f>
        <v/>
      </c>
      <c r="DP46" s="1600" t="str">
        <f xml:space="preserve"> IF($C46 = "", "",'App1'!EB46)</f>
        <v/>
      </c>
      <c r="DQ46" s="1601" t="str">
        <f xml:space="preserve"> IF($C46 = "", "",'App1'!EC46)</f>
        <v/>
      </c>
      <c r="DR46" s="1600">
        <f xml:space="preserve"> IF($C46 = "", "",'App1'!ED46)</f>
        <v>0</v>
      </c>
      <c r="DS46" s="1600">
        <f xml:space="preserve"> IF($C46 = "", "",'App1'!EE46)</f>
        <v>0</v>
      </c>
      <c r="DT46" s="1600">
        <f xml:space="preserve"> IF($C46 = "", "",'App1'!EF46)</f>
        <v>0</v>
      </c>
      <c r="DU46" s="1600">
        <f xml:space="preserve"> IF($C46 = "", "",'App1'!EG46)</f>
        <v>0</v>
      </c>
      <c r="DV46" s="1600">
        <f xml:space="preserve"> IF($C46 = "", "",'App1'!EH46)</f>
        <v>0</v>
      </c>
      <c r="DW46" s="1601">
        <f xml:space="preserve"> IF($C46 = "", "",'App1'!EI46)</f>
        <v>0</v>
      </c>
      <c r="DX46" s="538"/>
      <c r="DY46" s="539"/>
      <c r="DZ46" s="539"/>
      <c r="EA46" s="539"/>
      <c r="EB46" s="539"/>
      <c r="EC46" s="1599">
        <f xml:space="preserve"> IF($C46 = "", "",'App1'!EO46)</f>
        <v>0</v>
      </c>
      <c r="ED46" s="1600">
        <f xml:space="preserve"> IF($C46 = "", "",'App1'!EP46)</f>
        <v>0</v>
      </c>
      <c r="EE46" s="1600">
        <f xml:space="preserve"> IF($C46 = "", "",'App1'!EQ46)</f>
        <v>0</v>
      </c>
      <c r="EF46" s="1600">
        <f xml:space="preserve"> IF($C46 = "", "",'App1'!ER46)</f>
        <v>0</v>
      </c>
      <c r="EG46" s="1600">
        <f xml:space="preserve"> IF($C46 = "", "",'App1'!ES46)</f>
        <v>0</v>
      </c>
      <c r="EH46" s="1601">
        <f xml:space="preserve"> IF($C46 = "", "",'App1'!ET46)</f>
        <v>0</v>
      </c>
      <c r="EI46" s="538"/>
      <c r="EJ46" s="539"/>
      <c r="EK46" s="539"/>
      <c r="EL46" s="539"/>
      <c r="EM46" s="1594"/>
    </row>
    <row r="47" spans="1:143" s="524" customFormat="1" ht="15.75" customHeight="1">
      <c r="A47" s="503"/>
      <c r="B47" s="1421">
        <v>41</v>
      </c>
      <c r="C47" s="1635" t="str">
        <f>'App1'!C47</f>
        <v>PR19SWB_PC G4</v>
      </c>
      <c r="D47" s="1412" t="str">
        <f xml:space="preserve"> IF($C47 = "", "",'App1'!D47)</f>
        <v>Fair charging and Affordability for All</v>
      </c>
      <c r="E47" s="1412" t="str">
        <f xml:space="preserve"> IF($C47 = "", "",'App1'!E47)</f>
        <v>PR19 new</v>
      </c>
      <c r="F47" s="1412" t="str">
        <f xml:space="preserve"> IF($C47 = "", "",'App1'!F47)</f>
        <v>PC G4</v>
      </c>
      <c r="G47" s="1498" t="str">
        <f xml:space="preserve"> IF($C47 = "", "",'App1'!G47)</f>
        <v>Percentage of customers who find their water bill affordable</v>
      </c>
      <c r="H47" s="1499" t="str">
        <f xml:space="preserve"> IF($C47 = "", "",'App1'!H47)</f>
        <v>The percentage of customers that have an affordable water bill, as measured by the ratio of equivalised household income after housing costs to bill. An affordable water bill is assessed as the water bill being less than 5% of equivalised household income.</v>
      </c>
      <c r="I47" s="1516">
        <f xml:space="preserve"> IF($C47 = "", "",'App1'!I47)</f>
        <v>0</v>
      </c>
      <c r="J47" s="1516">
        <f xml:space="preserve"> IF($C47 = "", "",'App1'!J47)</f>
        <v>0</v>
      </c>
      <c r="K47" s="1516">
        <f xml:space="preserve"> IF($C47 = "", "",'App1'!K47)</f>
        <v>0</v>
      </c>
      <c r="L47" s="1516">
        <f xml:space="preserve"> IF($C47 = "", "",'App1'!L47)</f>
        <v>0</v>
      </c>
      <c r="M47" s="1516">
        <f xml:space="preserve"> IF($C47 = "", "",'App1'!M47)</f>
        <v>1</v>
      </c>
      <c r="N47" s="1516">
        <f xml:space="preserve"> IF($C47 = "", "",'App1'!N47)</f>
        <v>0</v>
      </c>
      <c r="O47" s="1516">
        <f xml:space="preserve"> IF($C47 = "", "",'App1'!O47)</f>
        <v>0</v>
      </c>
      <c r="P47" s="1516">
        <f xml:space="preserve"> IF($C47 = "", "",'App1'!P47)</f>
        <v>0</v>
      </c>
      <c r="Q47" s="1517">
        <f xml:space="preserve"> IF($C47 = "", "",'App1'!Q47)</f>
        <v>1</v>
      </c>
      <c r="R47" s="1412" t="str">
        <f xml:space="preserve"> IF($C47 = "", "",'App1'!R47)</f>
        <v>NFI</v>
      </c>
      <c r="S47" s="1412">
        <f xml:space="preserve"> IF($C47 = "", "",'App1'!S47)</f>
        <v>0</v>
      </c>
      <c r="T47" s="1498">
        <f xml:space="preserve"> IF($C47 = "", "",'App1'!T47)</f>
        <v>0</v>
      </c>
      <c r="U47" s="1412" t="str">
        <f xml:space="preserve"> IF($C47 = "", "",'App1'!U47)</f>
        <v>Billing, debt, vfm, affordability, vulnerability</v>
      </c>
      <c r="V47" s="1412" t="str">
        <f xml:space="preserve"> IF($C47 = "", "",'App1'!V47)</f>
        <v>%</v>
      </c>
      <c r="W47" s="1412" t="str">
        <f xml:space="preserve"> IF($C47 = "", "",'App1'!W47)</f>
        <v>Percentage</v>
      </c>
      <c r="X47" s="1412">
        <f xml:space="preserve"> IF($C47 = "", "",'App1'!X47)</f>
        <v>1</v>
      </c>
      <c r="Y47" s="1626" t="str">
        <f xml:space="preserve"> IF($C47 = "", "",'App1'!Y47)</f>
        <v>Up</v>
      </c>
      <c r="Z47" s="1508">
        <f xml:space="preserve"> IF($C47 = "", "",'App1'!Z47)</f>
        <v>0</v>
      </c>
      <c r="AA47" s="526"/>
      <c r="AB47" s="526"/>
      <c r="AC47" s="526"/>
      <c r="AD47" s="1628"/>
      <c r="AE47" s="539"/>
      <c r="AF47" s="539"/>
      <c r="AG47" s="539"/>
      <c r="AH47" s="539"/>
      <c r="AI47" s="539"/>
      <c r="AJ47" s="538"/>
      <c r="AK47" s="539"/>
      <c r="AL47" s="539"/>
      <c r="AM47" s="539"/>
      <c r="AN47" s="712"/>
      <c r="AO47" s="715"/>
      <c r="AP47" s="539"/>
      <c r="AQ47" s="539"/>
      <c r="AR47" s="539"/>
      <c r="AS47" s="716"/>
      <c r="AT47" s="721"/>
      <c r="AU47" s="539"/>
      <c r="AV47" s="539"/>
      <c r="AW47" s="539"/>
      <c r="AX47" s="722"/>
      <c r="AY47" s="540"/>
      <c r="AZ47" s="1586">
        <f xml:space="preserve"> IF($C47 = "", "",'App1'!BL47)</f>
        <v>0</v>
      </c>
      <c r="BA47" s="1587">
        <f xml:space="preserve"> IF($C47 = "", "",'App1'!BM47)</f>
        <v>0</v>
      </c>
      <c r="BB47" s="1587">
        <f xml:space="preserve"> IF($C47 = "", "",'App1'!BN47)</f>
        <v>0</v>
      </c>
      <c r="BC47" s="1587">
        <f xml:space="preserve"> IF($C47 = "", "",'App1'!BO47)</f>
        <v>0</v>
      </c>
      <c r="BD47" s="1497">
        <f xml:space="preserve"> IF($C47 = "", "",'App1'!BP47)</f>
        <v>0</v>
      </c>
      <c r="BE47" s="538"/>
      <c r="BF47" s="539"/>
      <c r="BG47" s="539"/>
      <c r="BH47" s="539"/>
      <c r="BI47" s="540"/>
      <c r="BJ47" s="538"/>
      <c r="BK47" s="539"/>
      <c r="BL47" s="539"/>
      <c r="BM47" s="539"/>
      <c r="BN47" s="540"/>
      <c r="BO47" s="538"/>
      <c r="BP47" s="539"/>
      <c r="BQ47" s="539"/>
      <c r="BR47" s="539"/>
      <c r="BS47" s="540"/>
      <c r="BT47" s="538"/>
      <c r="BU47" s="539"/>
      <c r="BV47" s="539"/>
      <c r="BW47" s="539"/>
      <c r="BX47" s="540"/>
      <c r="BY47" s="538"/>
      <c r="BZ47" s="539"/>
      <c r="CA47" s="539"/>
      <c r="CB47" s="539"/>
      <c r="CC47" s="540"/>
      <c r="CD47" s="538"/>
      <c r="CE47" s="539"/>
      <c r="CF47" s="539"/>
      <c r="CG47" s="539"/>
      <c r="CH47" s="540"/>
      <c r="CI47" s="1277"/>
      <c r="CJ47" s="1278"/>
      <c r="CK47" s="1278"/>
      <c r="CL47" s="1279"/>
      <c r="CM47" s="1278"/>
      <c r="CN47" s="1278"/>
      <c r="CO47" s="1278"/>
      <c r="CP47" s="1279"/>
      <c r="CQ47" s="1606">
        <f xml:space="preserve"> IF($C47 = "", "",'App1'!DC47)</f>
        <v>0</v>
      </c>
      <c r="CR47" s="1656">
        <f xml:space="preserve"> IF($C47 = "", "",'App1'!DD47)</f>
        <v>1</v>
      </c>
      <c r="CS47" s="1606">
        <f xml:space="preserve"> IF($C47 = "", "",'App1'!DE47)</f>
        <v>0</v>
      </c>
      <c r="CT47" s="1600" t="str">
        <f xml:space="preserve"> IF($C47 = "", "",'App1'!DF47)</f>
        <v/>
      </c>
      <c r="CU47" s="1600" t="str">
        <f xml:space="preserve"> IF($C47 = "", "",'App1'!DG47)</f>
        <v/>
      </c>
      <c r="CV47" s="1600" t="str">
        <f xml:space="preserve"> IF($C47 = "", "",'App1'!DH47)</f>
        <v/>
      </c>
      <c r="CW47" s="1600" t="str">
        <f xml:space="preserve"> IF($C47 = "", "",'App1'!DI47)</f>
        <v/>
      </c>
      <c r="CX47" s="1600" t="str">
        <f xml:space="preserve"> IF($C47 = "", "",'App1'!DJ47)</f>
        <v/>
      </c>
      <c r="CY47" s="1601" t="str">
        <f xml:space="preserve"> IF($C47 = "", "",'App1'!DK47)</f>
        <v/>
      </c>
      <c r="CZ47" s="1600" t="str">
        <f xml:space="preserve"> IF($C47 = "", "",'App1'!DL47)</f>
        <v/>
      </c>
      <c r="DA47" s="1600" t="str">
        <f xml:space="preserve"> IF($C47 = "", "",'App1'!DM47)</f>
        <v/>
      </c>
      <c r="DB47" s="1600" t="str">
        <f xml:space="preserve"> IF($C47 = "", "",'App1'!DN47)</f>
        <v/>
      </c>
      <c r="DC47" s="1600" t="str">
        <f xml:space="preserve"> IF($C47 = "", "",'App1'!DO47)</f>
        <v/>
      </c>
      <c r="DD47" s="1600" t="str">
        <f xml:space="preserve"> IF($C47 = "", "",'App1'!DP47)</f>
        <v/>
      </c>
      <c r="DE47" s="1601" t="str">
        <f xml:space="preserve"> IF($C47 = "", "",'App1'!DQ47)</f>
        <v/>
      </c>
      <c r="DF47" s="1600" t="str">
        <f xml:space="preserve"> IF($C47 = "", "",'App1'!DR47)</f>
        <v/>
      </c>
      <c r="DG47" s="1600" t="str">
        <f xml:space="preserve"> IF($C47 = "", "",'App1'!DS47)</f>
        <v/>
      </c>
      <c r="DH47" s="1600" t="str">
        <f xml:space="preserve"> IF($C47 = "", "",'App1'!DT47)</f>
        <v/>
      </c>
      <c r="DI47" s="1600" t="str">
        <f xml:space="preserve"> IF($C47 = "", "",'App1'!DU47)</f>
        <v/>
      </c>
      <c r="DJ47" s="1600" t="str">
        <f xml:space="preserve"> IF($C47 = "", "",'App1'!DV47)</f>
        <v/>
      </c>
      <c r="DK47" s="1601" t="str">
        <f xml:space="preserve"> IF($C47 = "", "",'App1'!DW47)</f>
        <v/>
      </c>
      <c r="DL47" s="1600" t="str">
        <f xml:space="preserve"> IF($C47 = "", "",'App1'!DX47)</f>
        <v/>
      </c>
      <c r="DM47" s="1600" t="str">
        <f xml:space="preserve"> IF($C47 = "", "",'App1'!DY47)</f>
        <v/>
      </c>
      <c r="DN47" s="1600" t="str">
        <f xml:space="preserve"> IF($C47 = "", "",'App1'!DZ47)</f>
        <v/>
      </c>
      <c r="DO47" s="1600" t="str">
        <f xml:space="preserve"> IF($C47 = "", "",'App1'!EA47)</f>
        <v/>
      </c>
      <c r="DP47" s="1600" t="str">
        <f xml:space="preserve"> IF($C47 = "", "",'App1'!EB47)</f>
        <v/>
      </c>
      <c r="DQ47" s="1601" t="str">
        <f xml:space="preserve"> IF($C47 = "", "",'App1'!EC47)</f>
        <v/>
      </c>
      <c r="DR47" s="1600">
        <f xml:space="preserve"> IF($C47 = "", "",'App1'!ED47)</f>
        <v>0</v>
      </c>
      <c r="DS47" s="1600">
        <f xml:space="preserve"> IF($C47 = "", "",'App1'!EE47)</f>
        <v>0</v>
      </c>
      <c r="DT47" s="1600">
        <f xml:space="preserve"> IF($C47 = "", "",'App1'!EF47)</f>
        <v>0</v>
      </c>
      <c r="DU47" s="1600">
        <f xml:space="preserve"> IF($C47 = "", "",'App1'!EG47)</f>
        <v>0</v>
      </c>
      <c r="DV47" s="1600">
        <f xml:space="preserve"> IF($C47 = "", "",'App1'!EH47)</f>
        <v>0</v>
      </c>
      <c r="DW47" s="1601">
        <f xml:space="preserve"> IF($C47 = "", "",'App1'!EI47)</f>
        <v>0</v>
      </c>
      <c r="DX47" s="538"/>
      <c r="DY47" s="539"/>
      <c r="DZ47" s="539"/>
      <c r="EA47" s="539"/>
      <c r="EB47" s="539"/>
      <c r="EC47" s="1599">
        <f xml:space="preserve"> IF($C47 = "", "",'App1'!EO47)</f>
        <v>0</v>
      </c>
      <c r="ED47" s="1600">
        <f xml:space="preserve"> IF($C47 = "", "",'App1'!EP47)</f>
        <v>0</v>
      </c>
      <c r="EE47" s="1600">
        <f xml:space="preserve"> IF($C47 = "", "",'App1'!EQ47)</f>
        <v>0</v>
      </c>
      <c r="EF47" s="1600">
        <f xml:space="preserve"> IF($C47 = "", "",'App1'!ER47)</f>
        <v>0</v>
      </c>
      <c r="EG47" s="1600">
        <f xml:space="preserve"> IF($C47 = "", "",'App1'!ES47)</f>
        <v>0</v>
      </c>
      <c r="EH47" s="1601">
        <f xml:space="preserve"> IF($C47 = "", "",'App1'!ET47)</f>
        <v>0</v>
      </c>
      <c r="EI47" s="538"/>
      <c r="EJ47" s="539"/>
      <c r="EK47" s="539"/>
      <c r="EL47" s="539"/>
      <c r="EM47" s="1594"/>
    </row>
    <row r="48" spans="1:143" s="524" customFormat="1" ht="15.75" customHeight="1">
      <c r="A48" s="503"/>
      <c r="B48" s="1421">
        <v>42</v>
      </c>
      <c r="C48" s="1635" t="str">
        <f>'App1'!C48</f>
        <v>PR19SWB_PCA6</v>
      </c>
      <c r="D48" s="1412" t="str">
        <f xml:space="preserve"> IF($C48 = "", "",'App1'!D48)</f>
        <v>Clean, Safe and Reliable Supply of Drinking Water</v>
      </c>
      <c r="E48" s="1412" t="str">
        <f xml:space="preserve"> IF($C48 = "", "",'App1'!E48)</f>
        <v>PR19 new</v>
      </c>
      <c r="F48" s="1412" t="str">
        <f xml:space="preserve"> IF($C48 = "", "",'App1'!F48)</f>
        <v>PCA6</v>
      </c>
      <c r="G48" s="1498" t="str">
        <f xml:space="preserve"> IF($C48 = "", "",'App1'!G48)</f>
        <v>Efficient delivery of the new Knapp Mill WTW</v>
      </c>
      <c r="H48" s="1499" t="str">
        <f xml:space="preserve"> IF($C48 = "", "",'App1'!H48)</f>
        <v>Completion of the Knapp Mill WTW scheme</v>
      </c>
      <c r="I48" s="1516">
        <f xml:space="preserve"> IF($C48 = "", "",'App1'!I48)</f>
        <v>0</v>
      </c>
      <c r="J48" s="1516">
        <f xml:space="preserve"> IF($C48 = "", "",'App1'!J48)</f>
        <v>1</v>
      </c>
      <c r="K48" s="1516">
        <f xml:space="preserve"> IF($C48 = "", "",'App1'!K48)</f>
        <v>0</v>
      </c>
      <c r="L48" s="1516">
        <f xml:space="preserve"> IF($C48 = "", "",'App1'!L48)</f>
        <v>0</v>
      </c>
      <c r="M48" s="1516">
        <f xml:space="preserve"> IF($C48 = "", "",'App1'!M48)</f>
        <v>0</v>
      </c>
      <c r="N48" s="1516">
        <f xml:space="preserve"> IF($C48 = "", "",'App1'!N48)</f>
        <v>0</v>
      </c>
      <c r="O48" s="1516">
        <f xml:space="preserve"> IF($C48 = "", "",'App1'!O48)</f>
        <v>0</v>
      </c>
      <c r="P48" s="1516">
        <f xml:space="preserve"> IF($C48 = "", "",'App1'!P48)</f>
        <v>0</v>
      </c>
      <c r="Q48" s="1517">
        <f xml:space="preserve"> IF($C48 = "", "",'App1'!Q48)</f>
        <v>1</v>
      </c>
      <c r="R48" s="1412" t="str">
        <f xml:space="preserve"> IF($C48 = "", "",'App1'!R48)</f>
        <v>Under</v>
      </c>
      <c r="S48" s="1412" t="str">
        <f xml:space="preserve"> IF($C48 = "", "",'App1'!S48)</f>
        <v xml:space="preserve">Revenue </v>
      </c>
      <c r="T48" s="1498" t="str">
        <f xml:space="preserve"> IF($C48 = "", "",'App1'!T48)</f>
        <v>End of AMP</v>
      </c>
      <c r="U48" s="1412" t="str">
        <f xml:space="preserve"> IF($C48 = "", "",'App1'!U48)</f>
        <v>Water quality compliance</v>
      </c>
      <c r="V48" s="1412" t="str">
        <f xml:space="preserve"> IF($C48 = "", "",'App1'!V48)</f>
        <v>text</v>
      </c>
      <c r="W48" s="1412" t="str">
        <f xml:space="preserve"> IF($C48 = "", "",'App1'!W48)</f>
        <v>Completion of the Knapp Mill WTW scheme</v>
      </c>
      <c r="X48" s="1412">
        <f xml:space="preserve"> IF($C48 = "", "",'App1'!X48)</f>
        <v>0</v>
      </c>
      <c r="Y48" s="1626">
        <f xml:space="preserve"> IF($C48 = "", "",'App1'!Y48)</f>
        <v>0</v>
      </c>
      <c r="Z48" s="1508">
        <f xml:space="preserve"> IF($C48 = "", "",'App1'!Z48)</f>
        <v>0</v>
      </c>
      <c r="AA48" s="526"/>
      <c r="AB48" s="526"/>
      <c r="AC48" s="526"/>
      <c r="AD48" s="1628"/>
      <c r="AE48" s="539"/>
      <c r="AF48" s="539"/>
      <c r="AG48" s="539"/>
      <c r="AH48" s="539"/>
      <c r="AI48" s="539"/>
      <c r="AJ48" s="538"/>
      <c r="AK48" s="539"/>
      <c r="AL48" s="539"/>
      <c r="AM48" s="539"/>
      <c r="AN48" s="712"/>
      <c r="AO48" s="715"/>
      <c r="AP48" s="539"/>
      <c r="AQ48" s="539"/>
      <c r="AR48" s="539"/>
      <c r="AS48" s="716"/>
      <c r="AT48" s="721"/>
      <c r="AU48" s="539"/>
      <c r="AV48" s="539"/>
      <c r="AW48" s="539"/>
      <c r="AX48" s="722"/>
      <c r="AY48" s="540"/>
      <c r="AZ48" s="1586" t="str">
        <f xml:space="preserve"> IF($C48 = "", "",'App1'!BL48)</f>
        <v>Yes</v>
      </c>
      <c r="BA48" s="1587" t="str">
        <f xml:space="preserve"> IF($C48 = "", "",'App1'!BM48)</f>
        <v>Yes</v>
      </c>
      <c r="BB48" s="1587" t="str">
        <f xml:space="preserve"> IF($C48 = "", "",'App1'!BN48)</f>
        <v>Yes</v>
      </c>
      <c r="BC48" s="1587" t="str">
        <f xml:space="preserve"> IF($C48 = "", "",'App1'!BO48)</f>
        <v>Yes</v>
      </c>
      <c r="BD48" s="1497" t="str">
        <f xml:space="preserve"> IF($C48 = "", "",'App1'!BP48)</f>
        <v>Yes</v>
      </c>
      <c r="BE48" s="538"/>
      <c r="BF48" s="539"/>
      <c r="BG48" s="539"/>
      <c r="BH48" s="539"/>
      <c r="BI48" s="540"/>
      <c r="BJ48" s="538"/>
      <c r="BK48" s="539"/>
      <c r="BL48" s="539"/>
      <c r="BM48" s="539"/>
      <c r="BN48" s="540"/>
      <c r="BO48" s="538"/>
      <c r="BP48" s="539"/>
      <c r="BQ48" s="539"/>
      <c r="BR48" s="539"/>
      <c r="BS48" s="540"/>
      <c r="BT48" s="538"/>
      <c r="BU48" s="539"/>
      <c r="BV48" s="539"/>
      <c r="BW48" s="539"/>
      <c r="BX48" s="540"/>
      <c r="BY48" s="538"/>
      <c r="BZ48" s="539"/>
      <c r="CA48" s="539"/>
      <c r="CB48" s="539"/>
      <c r="CC48" s="540"/>
      <c r="CD48" s="538"/>
      <c r="CE48" s="539"/>
      <c r="CF48" s="539"/>
      <c r="CG48" s="539"/>
      <c r="CH48" s="540"/>
      <c r="CI48" s="1277"/>
      <c r="CJ48" s="1278"/>
      <c r="CK48" s="1278"/>
      <c r="CL48" s="1279"/>
      <c r="CM48" s="1278"/>
      <c r="CN48" s="1278"/>
      <c r="CO48" s="1278"/>
      <c r="CP48" s="1279"/>
      <c r="CQ48" s="1606" t="str">
        <f xml:space="preserve"> IF($C48 = "", "",'App1'!DC48)</f>
        <v>No</v>
      </c>
      <c r="CR48" s="1656">
        <f xml:space="preserve"> IF($C48 = "", "",'App1'!DD48)</f>
        <v>1</v>
      </c>
      <c r="CS48" s="1606">
        <f xml:space="preserve"> IF($C48 = "", "",'App1'!DE48)</f>
        <v>0</v>
      </c>
      <c r="CT48" s="1600" t="str">
        <f xml:space="preserve"> IF($C48 = "", "",'App1'!DF48)</f>
        <v/>
      </c>
      <c r="CU48" s="1600" t="str">
        <f xml:space="preserve"> IF($C48 = "", "",'App1'!DG48)</f>
        <v/>
      </c>
      <c r="CV48" s="1600" t="str">
        <f xml:space="preserve"> IF($C48 = "", "",'App1'!DH48)</f>
        <v/>
      </c>
      <c r="CW48" s="1600" t="str">
        <f xml:space="preserve"> IF($C48 = "", "",'App1'!DI48)</f>
        <v/>
      </c>
      <c r="CX48" s="1600" t="str">
        <f xml:space="preserve"> IF($C48 = "", "",'App1'!DJ48)</f>
        <v/>
      </c>
      <c r="CY48" s="1601" t="str">
        <f xml:space="preserve"> IF($C48 = "", "",'App1'!DK48)</f>
        <v/>
      </c>
      <c r="CZ48" s="1600" t="str">
        <f xml:space="preserve"> IF($C48 = "", "",'App1'!DL48)</f>
        <v/>
      </c>
      <c r="DA48" s="1600" t="str">
        <f xml:space="preserve"> IF($C48 = "", "",'App1'!DM48)</f>
        <v/>
      </c>
      <c r="DB48" s="1600" t="str">
        <f xml:space="preserve"> IF($C48 = "", "",'App1'!DN48)</f>
        <v/>
      </c>
      <c r="DC48" s="1600" t="str">
        <f xml:space="preserve"> IF($C48 = "", "",'App1'!DO48)</f>
        <v/>
      </c>
      <c r="DD48" s="1600" t="str">
        <f xml:space="preserve"> IF($C48 = "", "",'App1'!DP48)</f>
        <v/>
      </c>
      <c r="DE48" s="1601" t="str">
        <f xml:space="preserve"> IF($C48 = "", "",'App1'!DQ48)</f>
        <v/>
      </c>
      <c r="DF48" s="1600" t="str">
        <f xml:space="preserve"> IF($C48 = "", "",'App1'!DR48)</f>
        <v/>
      </c>
      <c r="DG48" s="1600" t="str">
        <f xml:space="preserve"> IF($C48 = "", "",'App1'!DS48)</f>
        <v/>
      </c>
      <c r="DH48" s="1600" t="str">
        <f xml:space="preserve"> IF($C48 = "", "",'App1'!DT48)</f>
        <v/>
      </c>
      <c r="DI48" s="1600" t="str">
        <f xml:space="preserve"> IF($C48 = "", "",'App1'!DU48)</f>
        <v/>
      </c>
      <c r="DJ48" s="1600" t="str">
        <f xml:space="preserve"> IF($C48 = "", "",'App1'!DV48)</f>
        <v/>
      </c>
      <c r="DK48" s="1601" t="str">
        <f xml:space="preserve"> IF($C48 = "", "",'App1'!DW48)</f>
        <v/>
      </c>
      <c r="DL48" s="1600" t="str">
        <f xml:space="preserve"> IF($C48 = "", "",'App1'!DX48)</f>
        <v/>
      </c>
      <c r="DM48" s="1600" t="str">
        <f xml:space="preserve"> IF($C48 = "", "",'App1'!DY48)</f>
        <v/>
      </c>
      <c r="DN48" s="1600" t="str">
        <f xml:space="preserve"> IF($C48 = "", "",'App1'!DZ48)</f>
        <v/>
      </c>
      <c r="DO48" s="1600" t="str">
        <f xml:space="preserve"> IF($C48 = "", "",'App1'!EA48)</f>
        <v/>
      </c>
      <c r="DP48" s="1600" t="str">
        <f xml:space="preserve"> IF($C48 = "", "",'App1'!EB48)</f>
        <v/>
      </c>
      <c r="DQ48" s="1601" t="str">
        <f xml:space="preserve"> IF($C48 = "", "",'App1'!EC48)</f>
        <v/>
      </c>
      <c r="DR48" s="1600">
        <f xml:space="preserve"> IF($C48 = "", "",'App1'!ED48)</f>
        <v>0</v>
      </c>
      <c r="DS48" s="1600">
        <f xml:space="preserve"> IF($C48 = "", "",'App1'!EE48)</f>
        <v>0</v>
      </c>
      <c r="DT48" s="1600">
        <f xml:space="preserve"> IF($C48 = "", "",'App1'!EF48)</f>
        <v>0</v>
      </c>
      <c r="DU48" s="1600">
        <f xml:space="preserve"> IF($C48 = "", "",'App1'!EG48)</f>
        <v>0</v>
      </c>
      <c r="DV48" s="1600">
        <f xml:space="preserve"> IF($C48 = "", "",'App1'!EH48)</f>
        <v>0</v>
      </c>
      <c r="DW48" s="1601">
        <f xml:space="preserve"> IF($C48 = "", "",'App1'!EI48)</f>
        <v>0</v>
      </c>
      <c r="DX48" s="538"/>
      <c r="DY48" s="539"/>
      <c r="DZ48" s="539"/>
      <c r="EA48" s="539"/>
      <c r="EB48" s="539"/>
      <c r="EC48" s="1599">
        <f xml:space="preserve"> IF($C48 = "", "",'App1'!EO48)</f>
        <v>0</v>
      </c>
      <c r="ED48" s="1600">
        <f xml:space="preserve"> IF($C48 = "", "",'App1'!EP48)</f>
        <v>0</v>
      </c>
      <c r="EE48" s="1600">
        <f xml:space="preserve"> IF($C48 = "", "",'App1'!EQ48)</f>
        <v>0</v>
      </c>
      <c r="EF48" s="1600">
        <f xml:space="preserve"> IF($C48 = "", "",'App1'!ER48)</f>
        <v>0</v>
      </c>
      <c r="EG48" s="1600">
        <f xml:space="preserve"> IF($C48 = "", "",'App1'!ES48)</f>
        <v>0</v>
      </c>
      <c r="EH48" s="1601">
        <f xml:space="preserve"> IF($C48 = "", "",'App1'!ET48)</f>
        <v>0</v>
      </c>
      <c r="EI48" s="538"/>
      <c r="EJ48" s="539"/>
      <c r="EK48" s="539"/>
      <c r="EL48" s="539"/>
      <c r="EM48" s="1594"/>
    </row>
    <row r="49" spans="1:143" s="524" customFormat="1" ht="15.75" customHeight="1">
      <c r="A49" s="503"/>
      <c r="B49" s="1421">
        <v>43</v>
      </c>
      <c r="C49" s="1635" t="str">
        <f>'App1'!C49</f>
        <v>PR19SWB_PCA7</v>
      </c>
      <c r="D49" s="1412" t="str">
        <f xml:space="preserve"> IF($C49 = "", "",'App1'!D49)</f>
        <v>Clean, Safe and Reliable Supply of Drinking Water</v>
      </c>
      <c r="E49" s="1412" t="str">
        <f xml:space="preserve"> IF($C49 = "", "",'App1'!E49)</f>
        <v>PR19 new</v>
      </c>
      <c r="F49" s="1412" t="str">
        <f xml:space="preserve"> IF($C49 = "", "",'App1'!F49)</f>
        <v>PCA7</v>
      </c>
      <c r="G49" s="1498" t="str">
        <f xml:space="preserve"> IF($C49 = "", "",'App1'!G49)</f>
        <v>Efficient delivery of the new Alderney WTW</v>
      </c>
      <c r="H49" s="1499" t="str">
        <f xml:space="preserve"> IF($C49 = "", "",'App1'!H49)</f>
        <v xml:space="preserve">On track delivery of the Alderney Scheme </v>
      </c>
      <c r="I49" s="1516">
        <f xml:space="preserve"> IF($C49 = "", "",'App1'!I49)</f>
        <v>0</v>
      </c>
      <c r="J49" s="1516">
        <f xml:space="preserve"> IF($C49 = "", "",'App1'!J49)</f>
        <v>1</v>
      </c>
      <c r="K49" s="1516">
        <f xml:space="preserve"> IF($C49 = "", "",'App1'!K49)</f>
        <v>0</v>
      </c>
      <c r="L49" s="1516">
        <f xml:space="preserve"> IF($C49 = "", "",'App1'!L49)</f>
        <v>0</v>
      </c>
      <c r="M49" s="1516">
        <f xml:space="preserve"> IF($C49 = "", "",'App1'!M49)</f>
        <v>0</v>
      </c>
      <c r="N49" s="1516">
        <f xml:space="preserve"> IF($C49 = "", "",'App1'!N49)</f>
        <v>0</v>
      </c>
      <c r="O49" s="1516">
        <f xml:space="preserve"> IF($C49 = "", "",'App1'!O49)</f>
        <v>0</v>
      </c>
      <c r="P49" s="1516">
        <f xml:space="preserve"> IF($C49 = "", "",'App1'!P49)</f>
        <v>0</v>
      </c>
      <c r="Q49" s="1517">
        <f xml:space="preserve"> IF($C49 = "", "",'App1'!Q49)</f>
        <v>1</v>
      </c>
      <c r="R49" s="1412" t="str">
        <f xml:space="preserve"> IF($C49 = "", "",'App1'!R49)</f>
        <v>Under</v>
      </c>
      <c r="S49" s="1412" t="str">
        <f xml:space="preserve"> IF($C49 = "", "",'App1'!S49)</f>
        <v xml:space="preserve">Revenue </v>
      </c>
      <c r="T49" s="1498" t="str">
        <f xml:space="preserve"> IF($C49 = "", "",'App1'!T49)</f>
        <v>End of AMP</v>
      </c>
      <c r="U49" s="1412" t="str">
        <f xml:space="preserve"> IF($C49 = "", "",'App1'!U49)</f>
        <v>Water quality compliance</v>
      </c>
      <c r="V49" s="1412" t="str">
        <f xml:space="preserve"> IF($C49 = "", "",'App1'!V49)</f>
        <v>text</v>
      </c>
      <c r="W49" s="1412" t="str">
        <f xml:space="preserve"> IF($C49 = "", "",'App1'!W49)</f>
        <v xml:space="preserve">On track delivery of the Alderney Scheme </v>
      </c>
      <c r="X49" s="1412">
        <f xml:space="preserve"> IF($C49 = "", "",'App1'!X49)</f>
        <v>0</v>
      </c>
      <c r="Y49" s="1626">
        <f xml:space="preserve"> IF($C49 = "", "",'App1'!Y49)</f>
        <v>0</v>
      </c>
      <c r="Z49" s="1508">
        <f xml:space="preserve"> IF($C49 = "", "",'App1'!Z49)</f>
        <v>0</v>
      </c>
      <c r="AA49" s="526"/>
      <c r="AB49" s="526"/>
      <c r="AC49" s="526"/>
      <c r="AD49" s="1628"/>
      <c r="AE49" s="539"/>
      <c r="AF49" s="539"/>
      <c r="AG49" s="539"/>
      <c r="AH49" s="539"/>
      <c r="AI49" s="539"/>
      <c r="AJ49" s="538"/>
      <c r="AK49" s="539"/>
      <c r="AL49" s="539"/>
      <c r="AM49" s="539"/>
      <c r="AN49" s="712"/>
      <c r="AO49" s="715"/>
      <c r="AP49" s="539"/>
      <c r="AQ49" s="539"/>
      <c r="AR49" s="539"/>
      <c r="AS49" s="716"/>
      <c r="AT49" s="721"/>
      <c r="AU49" s="539"/>
      <c r="AV49" s="539"/>
      <c r="AW49" s="539"/>
      <c r="AX49" s="722"/>
      <c r="AY49" s="540"/>
      <c r="AZ49" s="1586" t="str">
        <f xml:space="preserve"> IF($C49 = "", "",'App1'!BL49)</f>
        <v>Yes</v>
      </c>
      <c r="BA49" s="1587" t="str">
        <f xml:space="preserve"> IF($C49 = "", "",'App1'!BM49)</f>
        <v>Yes</v>
      </c>
      <c r="BB49" s="1587" t="str">
        <f xml:space="preserve"> IF($C49 = "", "",'App1'!BN49)</f>
        <v>Yes</v>
      </c>
      <c r="BC49" s="1587" t="str">
        <f xml:space="preserve"> IF($C49 = "", "",'App1'!BO49)</f>
        <v>Yes</v>
      </c>
      <c r="BD49" s="1497" t="str">
        <f xml:space="preserve"> IF($C49 = "", "",'App1'!BP49)</f>
        <v>Yes</v>
      </c>
      <c r="BE49" s="538"/>
      <c r="BF49" s="539"/>
      <c r="BG49" s="539"/>
      <c r="BH49" s="539"/>
      <c r="BI49" s="540"/>
      <c r="BJ49" s="538"/>
      <c r="BK49" s="539"/>
      <c r="BL49" s="539"/>
      <c r="BM49" s="539"/>
      <c r="BN49" s="540"/>
      <c r="BO49" s="538"/>
      <c r="BP49" s="539"/>
      <c r="BQ49" s="539"/>
      <c r="BR49" s="539"/>
      <c r="BS49" s="540"/>
      <c r="BT49" s="538"/>
      <c r="BU49" s="539"/>
      <c r="BV49" s="539"/>
      <c r="BW49" s="539"/>
      <c r="BX49" s="540"/>
      <c r="BY49" s="538"/>
      <c r="BZ49" s="539"/>
      <c r="CA49" s="539"/>
      <c r="CB49" s="539"/>
      <c r="CC49" s="540"/>
      <c r="CD49" s="538"/>
      <c r="CE49" s="539"/>
      <c r="CF49" s="539"/>
      <c r="CG49" s="539"/>
      <c r="CH49" s="540"/>
      <c r="CI49" s="1277"/>
      <c r="CJ49" s="1278"/>
      <c r="CK49" s="1278"/>
      <c r="CL49" s="1279"/>
      <c r="CM49" s="1278"/>
      <c r="CN49" s="1278"/>
      <c r="CO49" s="1278"/>
      <c r="CP49" s="1279"/>
      <c r="CQ49" s="1606" t="str">
        <f xml:space="preserve"> IF($C49 = "", "",'App1'!DC49)</f>
        <v>No</v>
      </c>
      <c r="CR49" s="1656">
        <f xml:space="preserve"> IF($C49 = "", "",'App1'!DD49)</f>
        <v>1</v>
      </c>
      <c r="CS49" s="1606">
        <f xml:space="preserve"> IF($C49 = "", "",'App1'!DE49)</f>
        <v>0</v>
      </c>
      <c r="CT49" s="1600" t="str">
        <f xml:space="preserve"> IF($C49 = "", "",'App1'!DF49)</f>
        <v/>
      </c>
      <c r="CU49" s="1600" t="str">
        <f xml:space="preserve"> IF($C49 = "", "",'App1'!DG49)</f>
        <v/>
      </c>
      <c r="CV49" s="1600" t="str">
        <f xml:space="preserve"> IF($C49 = "", "",'App1'!DH49)</f>
        <v/>
      </c>
      <c r="CW49" s="1600" t="str">
        <f xml:space="preserve"> IF($C49 = "", "",'App1'!DI49)</f>
        <v/>
      </c>
      <c r="CX49" s="1600" t="str">
        <f xml:space="preserve"> IF($C49 = "", "",'App1'!DJ49)</f>
        <v/>
      </c>
      <c r="CY49" s="1601" t="str">
        <f xml:space="preserve"> IF($C49 = "", "",'App1'!DK49)</f>
        <v/>
      </c>
      <c r="CZ49" s="1600" t="str">
        <f xml:space="preserve"> IF($C49 = "", "",'App1'!DL49)</f>
        <v/>
      </c>
      <c r="DA49" s="1600" t="str">
        <f xml:space="preserve"> IF($C49 = "", "",'App1'!DM49)</f>
        <v/>
      </c>
      <c r="DB49" s="1600" t="str">
        <f xml:space="preserve"> IF($C49 = "", "",'App1'!DN49)</f>
        <v/>
      </c>
      <c r="DC49" s="1600" t="str">
        <f xml:space="preserve"> IF($C49 = "", "",'App1'!DO49)</f>
        <v/>
      </c>
      <c r="DD49" s="1600" t="str">
        <f xml:space="preserve"> IF($C49 = "", "",'App1'!DP49)</f>
        <v/>
      </c>
      <c r="DE49" s="1601" t="str">
        <f xml:space="preserve"> IF($C49 = "", "",'App1'!DQ49)</f>
        <v/>
      </c>
      <c r="DF49" s="1600" t="str">
        <f xml:space="preserve"> IF($C49 = "", "",'App1'!DR49)</f>
        <v/>
      </c>
      <c r="DG49" s="1600" t="str">
        <f xml:space="preserve"> IF($C49 = "", "",'App1'!DS49)</f>
        <v/>
      </c>
      <c r="DH49" s="1600" t="str">
        <f xml:space="preserve"> IF($C49 = "", "",'App1'!DT49)</f>
        <v/>
      </c>
      <c r="DI49" s="1600" t="str">
        <f xml:space="preserve"> IF($C49 = "", "",'App1'!DU49)</f>
        <v/>
      </c>
      <c r="DJ49" s="1600" t="str">
        <f xml:space="preserve"> IF($C49 = "", "",'App1'!DV49)</f>
        <v/>
      </c>
      <c r="DK49" s="1601" t="str">
        <f xml:space="preserve"> IF($C49 = "", "",'App1'!DW49)</f>
        <v/>
      </c>
      <c r="DL49" s="1600" t="str">
        <f xml:space="preserve"> IF($C49 = "", "",'App1'!DX49)</f>
        <v/>
      </c>
      <c r="DM49" s="1600" t="str">
        <f xml:space="preserve"> IF($C49 = "", "",'App1'!DY49)</f>
        <v/>
      </c>
      <c r="DN49" s="1600" t="str">
        <f xml:space="preserve"> IF($C49 = "", "",'App1'!DZ49)</f>
        <v/>
      </c>
      <c r="DO49" s="1600" t="str">
        <f xml:space="preserve"> IF($C49 = "", "",'App1'!EA49)</f>
        <v/>
      </c>
      <c r="DP49" s="1600" t="str">
        <f xml:space="preserve"> IF($C49 = "", "",'App1'!EB49)</f>
        <v/>
      </c>
      <c r="DQ49" s="1601" t="str">
        <f xml:space="preserve"> IF($C49 = "", "",'App1'!EC49)</f>
        <v/>
      </c>
      <c r="DR49" s="1600">
        <f xml:space="preserve"> IF($C49 = "", "",'App1'!ED49)</f>
        <v>0</v>
      </c>
      <c r="DS49" s="1600">
        <f xml:space="preserve"> IF($C49 = "", "",'App1'!EE49)</f>
        <v>0</v>
      </c>
      <c r="DT49" s="1600">
        <f xml:space="preserve"> IF($C49 = "", "",'App1'!EF49)</f>
        <v>0</v>
      </c>
      <c r="DU49" s="1600">
        <f xml:space="preserve"> IF($C49 = "", "",'App1'!EG49)</f>
        <v>0</v>
      </c>
      <c r="DV49" s="1600">
        <f xml:space="preserve"> IF($C49 = "", "",'App1'!EH49)</f>
        <v>0</v>
      </c>
      <c r="DW49" s="1601">
        <f xml:space="preserve"> IF($C49 = "", "",'App1'!EI49)</f>
        <v>0</v>
      </c>
      <c r="DX49" s="538"/>
      <c r="DY49" s="539"/>
      <c r="DZ49" s="539"/>
      <c r="EA49" s="539"/>
      <c r="EB49" s="539"/>
      <c r="EC49" s="1599">
        <f xml:space="preserve"> IF($C49 = "", "",'App1'!EO49)</f>
        <v>0</v>
      </c>
      <c r="ED49" s="1600">
        <f xml:space="preserve"> IF($C49 = "", "",'App1'!EP49)</f>
        <v>0</v>
      </c>
      <c r="EE49" s="1600">
        <f xml:space="preserve"> IF($C49 = "", "",'App1'!EQ49)</f>
        <v>0</v>
      </c>
      <c r="EF49" s="1600">
        <f xml:space="preserve"> IF($C49 = "", "",'App1'!ER49)</f>
        <v>0</v>
      </c>
      <c r="EG49" s="1600">
        <f xml:space="preserve"> IF($C49 = "", "",'App1'!ES49)</f>
        <v>0</v>
      </c>
      <c r="EH49" s="1601">
        <f xml:space="preserve"> IF($C49 = "", "",'App1'!ET49)</f>
        <v>0</v>
      </c>
      <c r="EI49" s="538"/>
      <c r="EJ49" s="539"/>
      <c r="EK49" s="539"/>
      <c r="EL49" s="539"/>
      <c r="EM49" s="1594"/>
    </row>
    <row r="50" spans="1:143" s="524" customFormat="1" ht="15.75" customHeight="1">
      <c r="A50" s="503"/>
      <c r="B50" s="1421">
        <v>44</v>
      </c>
      <c r="C50" s="1635" t="str">
        <f>'App1'!C50</f>
        <v>PR19SWB_PCD5</v>
      </c>
      <c r="D50" s="1412" t="str">
        <f xml:space="preserve"> IF($C50 = "", "",'App1'!D50)</f>
        <v>Resilience</v>
      </c>
      <c r="E50" s="1412" t="str">
        <f xml:space="preserve"> IF($C50 = "", "",'App1'!E50)</f>
        <v>PR19 new</v>
      </c>
      <c r="F50" s="1412" t="str">
        <f xml:space="preserve"> IF($C50 = "", "",'App1'!F50)</f>
        <v>PCD5</v>
      </c>
      <c r="G50" s="1498" t="str">
        <f xml:space="preserve"> IF($C50 = "", "",'App1'!G50)</f>
        <v>Resilient water and wastewater services on the Isles of Scilly</v>
      </c>
      <c r="H50" s="1499" t="str">
        <f xml:space="preserve"> IF($C50 = "", "",'App1'!H50)</f>
        <v>Appointed and operating on the Isles of Scilly</v>
      </c>
      <c r="I50" s="1516">
        <f xml:space="preserve"> IF($C50 = "", "",'App1'!I50)</f>
        <v>0</v>
      </c>
      <c r="J50" s="1516">
        <f xml:space="preserve"> IF($C50 = "", "",'App1'!J50)</f>
        <v>0.7</v>
      </c>
      <c r="K50" s="1516">
        <f xml:space="preserve"> IF($C50 = "", "",'App1'!K50)</f>
        <v>0.3</v>
      </c>
      <c r="L50" s="1516">
        <f xml:space="preserve"> IF($C50 = "", "",'App1'!L50)</f>
        <v>0</v>
      </c>
      <c r="M50" s="1516">
        <f xml:space="preserve"> IF($C50 = "", "",'App1'!M50)</f>
        <v>0</v>
      </c>
      <c r="N50" s="1516">
        <f xml:space="preserve"> IF($C50 = "", "",'App1'!N50)</f>
        <v>0</v>
      </c>
      <c r="O50" s="1516">
        <f xml:space="preserve"> IF($C50 = "", "",'App1'!O50)</f>
        <v>0</v>
      </c>
      <c r="P50" s="1516">
        <f xml:space="preserve"> IF($C50 = "", "",'App1'!P50)</f>
        <v>0</v>
      </c>
      <c r="Q50" s="1517">
        <f xml:space="preserve"> IF($C50 = "", "",'App1'!Q50)</f>
        <v>1</v>
      </c>
      <c r="R50" s="1412" t="str">
        <f xml:space="preserve"> IF($C50 = "", "",'App1'!R50)</f>
        <v>Under</v>
      </c>
      <c r="S50" s="1412" t="str">
        <f xml:space="preserve"> IF($C50 = "", "",'App1'!S50)</f>
        <v xml:space="preserve">Revenue </v>
      </c>
      <c r="T50" s="1498" t="str">
        <f xml:space="preserve"> IF($C50 = "", "",'App1'!T50)</f>
        <v>In-period</v>
      </c>
      <c r="U50" s="1412" t="str">
        <f xml:space="preserve"> IF($C50 = "", "",'App1'!U50)</f>
        <v>Resilience</v>
      </c>
      <c r="V50" s="1412" t="str">
        <f xml:space="preserve"> IF($C50 = "", "",'App1'!V50)</f>
        <v>text</v>
      </c>
      <c r="W50" s="1412" t="str">
        <f xml:space="preserve"> IF($C50 = "", "",'App1'!W50)</f>
        <v>Appointed and operating on the Isles of Scilly</v>
      </c>
      <c r="X50" s="1412">
        <f xml:space="preserve"> IF($C50 = "", "",'App1'!X50)</f>
        <v>0</v>
      </c>
      <c r="Y50" s="1626">
        <f xml:space="preserve"> IF($C50 = "", "",'App1'!Y50)</f>
        <v>0</v>
      </c>
      <c r="Z50" s="1508">
        <f xml:space="preserve"> IF($C50 = "", "",'App1'!Z50)</f>
        <v>0</v>
      </c>
      <c r="AA50" s="526"/>
      <c r="AB50" s="526"/>
      <c r="AC50" s="526"/>
      <c r="AD50" s="1628"/>
      <c r="AE50" s="539"/>
      <c r="AF50" s="539"/>
      <c r="AG50" s="539"/>
      <c r="AH50" s="539"/>
      <c r="AI50" s="539"/>
      <c r="AJ50" s="538"/>
      <c r="AK50" s="539"/>
      <c r="AL50" s="539"/>
      <c r="AM50" s="539"/>
      <c r="AN50" s="712"/>
      <c r="AO50" s="715"/>
      <c r="AP50" s="539"/>
      <c r="AQ50" s="539"/>
      <c r="AR50" s="539"/>
      <c r="AS50" s="716"/>
      <c r="AT50" s="721"/>
      <c r="AU50" s="539"/>
      <c r="AV50" s="539"/>
      <c r="AW50" s="539"/>
      <c r="AX50" s="722"/>
      <c r="AY50" s="540"/>
      <c r="AZ50" s="1586" t="str">
        <f xml:space="preserve"> IF($C50 = "", "",'App1'!BL50)</f>
        <v>Yes</v>
      </c>
      <c r="BA50" s="1587" t="str">
        <f xml:space="preserve"> IF($C50 = "", "",'App1'!BM50)</f>
        <v>Yes</v>
      </c>
      <c r="BB50" s="1587" t="str">
        <f xml:space="preserve"> IF($C50 = "", "",'App1'!BN50)</f>
        <v>Yes</v>
      </c>
      <c r="BC50" s="1587" t="str">
        <f xml:space="preserve"> IF($C50 = "", "",'App1'!BO50)</f>
        <v>Yes</v>
      </c>
      <c r="BD50" s="1497" t="str">
        <f xml:space="preserve"> IF($C50 = "", "",'App1'!BP50)</f>
        <v>Yes</v>
      </c>
      <c r="BE50" s="538"/>
      <c r="BF50" s="539"/>
      <c r="BG50" s="539"/>
      <c r="BH50" s="539"/>
      <c r="BI50" s="540"/>
      <c r="BJ50" s="538"/>
      <c r="BK50" s="539"/>
      <c r="BL50" s="539"/>
      <c r="BM50" s="539"/>
      <c r="BN50" s="540"/>
      <c r="BO50" s="538"/>
      <c r="BP50" s="539"/>
      <c r="BQ50" s="539"/>
      <c r="BR50" s="539"/>
      <c r="BS50" s="540"/>
      <c r="BT50" s="538"/>
      <c r="BU50" s="539"/>
      <c r="BV50" s="539"/>
      <c r="BW50" s="539"/>
      <c r="BX50" s="540"/>
      <c r="BY50" s="538"/>
      <c r="BZ50" s="539"/>
      <c r="CA50" s="539"/>
      <c r="CB50" s="539"/>
      <c r="CC50" s="540"/>
      <c r="CD50" s="538"/>
      <c r="CE50" s="539"/>
      <c r="CF50" s="539"/>
      <c r="CG50" s="539"/>
      <c r="CH50" s="540"/>
      <c r="CI50" s="1277"/>
      <c r="CJ50" s="1278"/>
      <c r="CK50" s="1278"/>
      <c r="CL50" s="1279"/>
      <c r="CM50" s="1278"/>
      <c r="CN50" s="1278"/>
      <c r="CO50" s="1278"/>
      <c r="CP50" s="1279"/>
      <c r="CQ50" s="1606" t="str">
        <f xml:space="preserve"> IF($C50 = "", "",'App1'!DC50)</f>
        <v>No</v>
      </c>
      <c r="CR50" s="1656">
        <f xml:space="preserve"> IF($C50 = "", "",'App1'!DD50)</f>
        <v>1</v>
      </c>
      <c r="CS50" s="1606">
        <f xml:space="preserve"> IF($C50 = "", "",'App1'!DE50)</f>
        <v>0</v>
      </c>
      <c r="CT50" s="1600" t="str">
        <f xml:space="preserve"> IF($C50 = "", "",'App1'!DF50)</f>
        <v/>
      </c>
      <c r="CU50" s="1600" t="str">
        <f xml:space="preserve"> IF($C50 = "", "",'App1'!DG50)</f>
        <v/>
      </c>
      <c r="CV50" s="1600" t="str">
        <f xml:space="preserve"> IF($C50 = "", "",'App1'!DH50)</f>
        <v/>
      </c>
      <c r="CW50" s="1600" t="str">
        <f xml:space="preserve"> IF($C50 = "", "",'App1'!DI50)</f>
        <v/>
      </c>
      <c r="CX50" s="1600" t="str">
        <f xml:space="preserve"> IF($C50 = "", "",'App1'!DJ50)</f>
        <v/>
      </c>
      <c r="CY50" s="1601" t="str">
        <f xml:space="preserve"> IF($C50 = "", "",'App1'!DK50)</f>
        <v/>
      </c>
      <c r="CZ50" s="1600" t="str">
        <f xml:space="preserve"> IF($C50 = "", "",'App1'!DL50)</f>
        <v/>
      </c>
      <c r="DA50" s="1600" t="str">
        <f xml:space="preserve"> IF($C50 = "", "",'App1'!DM50)</f>
        <v/>
      </c>
      <c r="DB50" s="1600" t="str">
        <f xml:space="preserve"> IF($C50 = "", "",'App1'!DN50)</f>
        <v/>
      </c>
      <c r="DC50" s="1600" t="str">
        <f xml:space="preserve"> IF($C50 = "", "",'App1'!DO50)</f>
        <v/>
      </c>
      <c r="DD50" s="1600" t="str">
        <f xml:space="preserve"> IF($C50 = "", "",'App1'!DP50)</f>
        <v/>
      </c>
      <c r="DE50" s="1601" t="str">
        <f xml:space="preserve"> IF($C50 = "", "",'App1'!DQ50)</f>
        <v/>
      </c>
      <c r="DF50" s="1600" t="str">
        <f xml:space="preserve"> IF($C50 = "", "",'App1'!DR50)</f>
        <v/>
      </c>
      <c r="DG50" s="1600" t="str">
        <f xml:space="preserve"> IF($C50 = "", "",'App1'!DS50)</f>
        <v/>
      </c>
      <c r="DH50" s="1600" t="str">
        <f xml:space="preserve"> IF($C50 = "", "",'App1'!DT50)</f>
        <v/>
      </c>
      <c r="DI50" s="1600" t="str">
        <f xml:space="preserve"> IF($C50 = "", "",'App1'!DU50)</f>
        <v/>
      </c>
      <c r="DJ50" s="1600" t="str">
        <f xml:space="preserve"> IF($C50 = "", "",'App1'!DV50)</f>
        <v/>
      </c>
      <c r="DK50" s="1601" t="str">
        <f xml:space="preserve"> IF($C50 = "", "",'App1'!DW50)</f>
        <v/>
      </c>
      <c r="DL50" s="1600" t="str">
        <f xml:space="preserve"> IF($C50 = "", "",'App1'!DX50)</f>
        <v/>
      </c>
      <c r="DM50" s="1600" t="str">
        <f xml:space="preserve"> IF($C50 = "", "",'App1'!DY50)</f>
        <v/>
      </c>
      <c r="DN50" s="1600" t="str">
        <f xml:space="preserve"> IF($C50 = "", "",'App1'!DZ50)</f>
        <v/>
      </c>
      <c r="DO50" s="1600" t="str">
        <f xml:space="preserve"> IF($C50 = "", "",'App1'!EA50)</f>
        <v/>
      </c>
      <c r="DP50" s="1600" t="str">
        <f xml:space="preserve"> IF($C50 = "", "",'App1'!EB50)</f>
        <v/>
      </c>
      <c r="DQ50" s="1601" t="str">
        <f xml:space="preserve"> IF($C50 = "", "",'App1'!EC50)</f>
        <v/>
      </c>
      <c r="DR50" s="1600">
        <f xml:space="preserve"> IF($C50 = "", "",'App1'!ED50)</f>
        <v>0</v>
      </c>
      <c r="DS50" s="1600">
        <f xml:space="preserve"> IF($C50 = "", "",'App1'!EE50)</f>
        <v>0</v>
      </c>
      <c r="DT50" s="1600">
        <f xml:space="preserve"> IF($C50 = "", "",'App1'!EF50)</f>
        <v>0</v>
      </c>
      <c r="DU50" s="1600">
        <f xml:space="preserve"> IF($C50 = "", "",'App1'!EG50)</f>
        <v>0</v>
      </c>
      <c r="DV50" s="1600">
        <f xml:space="preserve"> IF($C50 = "", "",'App1'!EH50)</f>
        <v>0</v>
      </c>
      <c r="DW50" s="1601">
        <f xml:space="preserve"> IF($C50 = "", "",'App1'!EI50)</f>
        <v>0</v>
      </c>
      <c r="DX50" s="538"/>
      <c r="DY50" s="539"/>
      <c r="DZ50" s="539"/>
      <c r="EA50" s="539"/>
      <c r="EB50" s="539"/>
      <c r="EC50" s="1599">
        <f xml:space="preserve"> IF($C50 = "", "",'App1'!EO50)</f>
        <v>0</v>
      </c>
      <c r="ED50" s="1600">
        <f xml:space="preserve"> IF($C50 = "", "",'App1'!EP50)</f>
        <v>0</v>
      </c>
      <c r="EE50" s="1600">
        <f xml:space="preserve"> IF($C50 = "", "",'App1'!EQ50)</f>
        <v>0</v>
      </c>
      <c r="EF50" s="1600">
        <f xml:space="preserve"> IF($C50 = "", "",'App1'!ER50)</f>
        <v>0</v>
      </c>
      <c r="EG50" s="1600">
        <f xml:space="preserve"> IF($C50 = "", "",'App1'!ES50)</f>
        <v>0</v>
      </c>
      <c r="EH50" s="1601">
        <f xml:space="preserve"> IF($C50 = "", "",'App1'!ET50)</f>
        <v>0</v>
      </c>
      <c r="EI50" s="538"/>
      <c r="EJ50" s="539"/>
      <c r="EK50" s="539"/>
      <c r="EL50" s="539"/>
      <c r="EM50" s="1594"/>
    </row>
    <row r="51" spans="1:143" s="524" customFormat="1" ht="15.75" customHeight="1">
      <c r="A51" s="503"/>
      <c r="B51" s="1421">
        <v>45</v>
      </c>
      <c r="C51" s="1635" t="str">
        <f>'App1'!C51</f>
        <v/>
      </c>
      <c r="D51" s="1412" t="str">
        <f xml:space="preserve"> IF($C51 = "", "",'App1'!D51)</f>
        <v/>
      </c>
      <c r="E51" s="1412" t="str">
        <f xml:space="preserve"> IF($C51 = "", "",'App1'!E51)</f>
        <v/>
      </c>
      <c r="F51" s="1412" t="str">
        <f xml:space="preserve"> IF($C51 = "", "",'App1'!F51)</f>
        <v/>
      </c>
      <c r="G51" s="1498" t="str">
        <f xml:space="preserve"> IF($C51 = "", "",'App1'!G51)</f>
        <v/>
      </c>
      <c r="H51" s="1499" t="str">
        <f xml:space="preserve"> IF($C51 = "", "",'App1'!H51)</f>
        <v/>
      </c>
      <c r="I51" s="1516" t="str">
        <f xml:space="preserve"> IF($C51 = "", "",'App1'!I51)</f>
        <v/>
      </c>
      <c r="J51" s="1516" t="str">
        <f xml:space="preserve"> IF($C51 = "", "",'App1'!J51)</f>
        <v/>
      </c>
      <c r="K51" s="1516" t="str">
        <f xml:space="preserve"> IF($C51 = "", "",'App1'!K51)</f>
        <v/>
      </c>
      <c r="L51" s="1516" t="str">
        <f xml:space="preserve"> IF($C51 = "", "",'App1'!L51)</f>
        <v/>
      </c>
      <c r="M51" s="1516" t="str">
        <f xml:space="preserve"> IF($C51 = "", "",'App1'!M51)</f>
        <v/>
      </c>
      <c r="N51" s="1516" t="str">
        <f xml:space="preserve"> IF($C51 = "", "",'App1'!N51)</f>
        <v/>
      </c>
      <c r="O51" s="1516" t="str">
        <f xml:space="preserve"> IF($C51 = "", "",'App1'!O51)</f>
        <v/>
      </c>
      <c r="P51" s="1516" t="str">
        <f xml:space="preserve"> IF($C51 = "", "",'App1'!P51)</f>
        <v/>
      </c>
      <c r="Q51" s="1517" t="str">
        <f xml:space="preserve"> IF($C51 = "", "",'App1'!Q51)</f>
        <v/>
      </c>
      <c r="R51" s="1412" t="str">
        <f xml:space="preserve"> IF($C51 = "", "",'App1'!R51)</f>
        <v/>
      </c>
      <c r="S51" s="1412" t="str">
        <f xml:space="preserve"> IF($C51 = "", "",'App1'!S51)</f>
        <v/>
      </c>
      <c r="T51" s="1498" t="str">
        <f xml:space="preserve"> IF($C51 = "", "",'App1'!T51)</f>
        <v/>
      </c>
      <c r="U51" s="1412" t="str">
        <f xml:space="preserve"> IF($C51 = "", "",'App1'!U51)</f>
        <v/>
      </c>
      <c r="V51" s="1412" t="str">
        <f xml:space="preserve"> IF($C51 = "", "",'App1'!V51)</f>
        <v/>
      </c>
      <c r="W51" s="1412" t="str">
        <f xml:space="preserve"> IF($C51 = "", "",'App1'!W51)</f>
        <v/>
      </c>
      <c r="X51" s="1412" t="str">
        <f xml:space="preserve"> IF($C51 = "", "",'App1'!X51)</f>
        <v/>
      </c>
      <c r="Y51" s="1626" t="str">
        <f xml:space="preserve"> IF($C51 = "", "",'App1'!Y51)</f>
        <v/>
      </c>
      <c r="Z51" s="1508" t="str">
        <f xml:space="preserve"> IF($C51 = "", "",'App1'!Z51)</f>
        <v/>
      </c>
      <c r="AA51" s="526"/>
      <c r="AB51" s="526"/>
      <c r="AC51" s="526"/>
      <c r="AD51" s="1628"/>
      <c r="AE51" s="539"/>
      <c r="AF51" s="539"/>
      <c r="AG51" s="539"/>
      <c r="AH51" s="539"/>
      <c r="AI51" s="539"/>
      <c r="AJ51" s="538"/>
      <c r="AK51" s="539"/>
      <c r="AL51" s="539"/>
      <c r="AM51" s="539"/>
      <c r="AN51" s="712"/>
      <c r="AO51" s="715"/>
      <c r="AP51" s="539"/>
      <c r="AQ51" s="539"/>
      <c r="AR51" s="539"/>
      <c r="AS51" s="716"/>
      <c r="AT51" s="721"/>
      <c r="AU51" s="539"/>
      <c r="AV51" s="539"/>
      <c r="AW51" s="539"/>
      <c r="AX51" s="722"/>
      <c r="AY51" s="540"/>
      <c r="AZ51" s="1586" t="str">
        <f xml:space="preserve"> IF($C51 = "", "",'App1'!BL51)</f>
        <v/>
      </c>
      <c r="BA51" s="1587" t="str">
        <f xml:space="preserve"> IF($C51 = "", "",'App1'!BM51)</f>
        <v/>
      </c>
      <c r="BB51" s="1587" t="str">
        <f xml:space="preserve"> IF($C51 = "", "",'App1'!BN51)</f>
        <v/>
      </c>
      <c r="BC51" s="1587" t="str">
        <f xml:space="preserve"> IF($C51 = "", "",'App1'!BO51)</f>
        <v/>
      </c>
      <c r="BD51" s="1497" t="str">
        <f xml:space="preserve"> IF($C51 = "", "",'App1'!BP51)</f>
        <v/>
      </c>
      <c r="BE51" s="538"/>
      <c r="BF51" s="539"/>
      <c r="BG51" s="539"/>
      <c r="BH51" s="539"/>
      <c r="BI51" s="540"/>
      <c r="BJ51" s="538"/>
      <c r="BK51" s="539"/>
      <c r="BL51" s="539"/>
      <c r="BM51" s="539"/>
      <c r="BN51" s="540"/>
      <c r="BO51" s="538"/>
      <c r="BP51" s="539"/>
      <c r="BQ51" s="539"/>
      <c r="BR51" s="539"/>
      <c r="BS51" s="540"/>
      <c r="BT51" s="538"/>
      <c r="BU51" s="539"/>
      <c r="BV51" s="539"/>
      <c r="BW51" s="539"/>
      <c r="BX51" s="540"/>
      <c r="BY51" s="538"/>
      <c r="BZ51" s="539"/>
      <c r="CA51" s="539"/>
      <c r="CB51" s="539"/>
      <c r="CC51" s="540"/>
      <c r="CD51" s="538"/>
      <c r="CE51" s="539"/>
      <c r="CF51" s="539"/>
      <c r="CG51" s="539"/>
      <c r="CH51" s="540"/>
      <c r="CI51" s="1277"/>
      <c r="CJ51" s="1278"/>
      <c r="CK51" s="1278"/>
      <c r="CL51" s="1279"/>
      <c r="CM51" s="1278"/>
      <c r="CN51" s="1278"/>
      <c r="CO51" s="1278"/>
      <c r="CP51" s="1279"/>
      <c r="CQ51" s="1606" t="str">
        <f xml:space="preserve"> IF($C51 = "", "",'App1'!DC51)</f>
        <v/>
      </c>
      <c r="CR51" s="1656" t="str">
        <f xml:space="preserve"> IF($C51 = "", "",'App1'!DD51)</f>
        <v/>
      </c>
      <c r="CS51" s="1606" t="str">
        <f xml:space="preserve"> IF($C51 = "", "",'App1'!DE51)</f>
        <v/>
      </c>
      <c r="CT51" s="1600" t="str">
        <f xml:space="preserve"> IF($C51 = "", "",'App1'!DF51)</f>
        <v/>
      </c>
      <c r="CU51" s="1600" t="str">
        <f xml:space="preserve"> IF($C51 = "", "",'App1'!DG51)</f>
        <v/>
      </c>
      <c r="CV51" s="1600" t="str">
        <f xml:space="preserve"> IF($C51 = "", "",'App1'!DH51)</f>
        <v/>
      </c>
      <c r="CW51" s="1600" t="str">
        <f xml:space="preserve"> IF($C51 = "", "",'App1'!DI51)</f>
        <v/>
      </c>
      <c r="CX51" s="1600" t="str">
        <f xml:space="preserve"> IF($C51 = "", "",'App1'!DJ51)</f>
        <v/>
      </c>
      <c r="CY51" s="1601" t="str">
        <f xml:space="preserve"> IF($C51 = "", "",'App1'!DK51)</f>
        <v/>
      </c>
      <c r="CZ51" s="1600" t="str">
        <f xml:space="preserve"> IF($C51 = "", "",'App1'!DL51)</f>
        <v/>
      </c>
      <c r="DA51" s="1600" t="str">
        <f xml:space="preserve"> IF($C51 = "", "",'App1'!DM51)</f>
        <v/>
      </c>
      <c r="DB51" s="1600" t="str">
        <f xml:space="preserve"> IF($C51 = "", "",'App1'!DN51)</f>
        <v/>
      </c>
      <c r="DC51" s="1600" t="str">
        <f xml:space="preserve"> IF($C51 = "", "",'App1'!DO51)</f>
        <v/>
      </c>
      <c r="DD51" s="1600" t="str">
        <f xml:space="preserve"> IF($C51 = "", "",'App1'!DP51)</f>
        <v/>
      </c>
      <c r="DE51" s="1601" t="str">
        <f xml:space="preserve"> IF($C51 = "", "",'App1'!DQ51)</f>
        <v/>
      </c>
      <c r="DF51" s="1600" t="str">
        <f xml:space="preserve"> IF($C51 = "", "",'App1'!DR51)</f>
        <v/>
      </c>
      <c r="DG51" s="1600" t="str">
        <f xml:space="preserve"> IF($C51 = "", "",'App1'!DS51)</f>
        <v/>
      </c>
      <c r="DH51" s="1600" t="str">
        <f xml:space="preserve"> IF($C51 = "", "",'App1'!DT51)</f>
        <v/>
      </c>
      <c r="DI51" s="1600" t="str">
        <f xml:space="preserve"> IF($C51 = "", "",'App1'!DU51)</f>
        <v/>
      </c>
      <c r="DJ51" s="1600" t="str">
        <f xml:space="preserve"> IF($C51 = "", "",'App1'!DV51)</f>
        <v/>
      </c>
      <c r="DK51" s="1601" t="str">
        <f xml:space="preserve"> IF($C51 = "", "",'App1'!DW51)</f>
        <v/>
      </c>
      <c r="DL51" s="1600" t="str">
        <f xml:space="preserve"> IF($C51 = "", "",'App1'!DX51)</f>
        <v/>
      </c>
      <c r="DM51" s="1600" t="str">
        <f xml:space="preserve"> IF($C51 = "", "",'App1'!DY51)</f>
        <v/>
      </c>
      <c r="DN51" s="1600" t="str">
        <f xml:space="preserve"> IF($C51 = "", "",'App1'!DZ51)</f>
        <v/>
      </c>
      <c r="DO51" s="1600" t="str">
        <f xml:space="preserve"> IF($C51 = "", "",'App1'!EA51)</f>
        <v/>
      </c>
      <c r="DP51" s="1600" t="str">
        <f xml:space="preserve"> IF($C51 = "", "",'App1'!EB51)</f>
        <v/>
      </c>
      <c r="DQ51" s="1601" t="str">
        <f xml:space="preserve"> IF($C51 = "", "",'App1'!EC51)</f>
        <v/>
      </c>
      <c r="DR51" s="1600" t="str">
        <f xml:space="preserve"> IF($C51 = "", "",'App1'!ED51)</f>
        <v/>
      </c>
      <c r="DS51" s="1600" t="str">
        <f xml:space="preserve"> IF($C51 = "", "",'App1'!EE51)</f>
        <v/>
      </c>
      <c r="DT51" s="1600" t="str">
        <f xml:space="preserve"> IF($C51 = "", "",'App1'!EF51)</f>
        <v/>
      </c>
      <c r="DU51" s="1600" t="str">
        <f xml:space="preserve"> IF($C51 = "", "",'App1'!EG51)</f>
        <v/>
      </c>
      <c r="DV51" s="1600" t="str">
        <f xml:space="preserve"> IF($C51 = "", "",'App1'!EH51)</f>
        <v/>
      </c>
      <c r="DW51" s="1601" t="str">
        <f xml:space="preserve"> IF($C51 = "", "",'App1'!EI51)</f>
        <v/>
      </c>
      <c r="DX51" s="538"/>
      <c r="DY51" s="539"/>
      <c r="DZ51" s="539"/>
      <c r="EA51" s="539"/>
      <c r="EB51" s="539"/>
      <c r="EC51" s="1599" t="str">
        <f xml:space="preserve"> IF($C51 = "", "",'App1'!EO51)</f>
        <v/>
      </c>
      <c r="ED51" s="1600" t="str">
        <f xml:space="preserve"> IF($C51 = "", "",'App1'!EP51)</f>
        <v/>
      </c>
      <c r="EE51" s="1600" t="str">
        <f xml:space="preserve"> IF($C51 = "", "",'App1'!EQ51)</f>
        <v/>
      </c>
      <c r="EF51" s="1600" t="str">
        <f xml:space="preserve"> IF($C51 = "", "",'App1'!ER51)</f>
        <v/>
      </c>
      <c r="EG51" s="1600" t="str">
        <f xml:space="preserve"> IF($C51 = "", "",'App1'!ES51)</f>
        <v/>
      </c>
      <c r="EH51" s="1601" t="str">
        <f xml:space="preserve"> IF($C51 = "", "",'App1'!ET51)</f>
        <v/>
      </c>
      <c r="EI51" s="538"/>
      <c r="EJ51" s="539"/>
      <c r="EK51" s="539"/>
      <c r="EL51" s="539"/>
      <c r="EM51" s="1594"/>
    </row>
    <row r="52" spans="1:143" s="524" customFormat="1" ht="15.75" customHeight="1">
      <c r="A52" s="503"/>
      <c r="B52" s="1421">
        <v>46</v>
      </c>
      <c r="C52" s="1635" t="str">
        <f>'App1'!C52</f>
        <v/>
      </c>
      <c r="D52" s="1412" t="str">
        <f xml:space="preserve"> IF($C52 = "", "",'App1'!D52)</f>
        <v/>
      </c>
      <c r="E52" s="1412" t="str">
        <f xml:space="preserve"> IF($C52 = "", "",'App1'!E52)</f>
        <v/>
      </c>
      <c r="F52" s="1412" t="str">
        <f xml:space="preserve"> IF($C52 = "", "",'App1'!F52)</f>
        <v/>
      </c>
      <c r="G52" s="1498" t="str">
        <f xml:space="preserve"> IF($C52 = "", "",'App1'!G52)</f>
        <v/>
      </c>
      <c r="H52" s="1499" t="str">
        <f xml:space="preserve"> IF($C52 = "", "",'App1'!H52)</f>
        <v/>
      </c>
      <c r="I52" s="1516" t="str">
        <f xml:space="preserve"> IF($C52 = "", "",'App1'!I52)</f>
        <v/>
      </c>
      <c r="J52" s="1516" t="str">
        <f xml:space="preserve"> IF($C52 = "", "",'App1'!J52)</f>
        <v/>
      </c>
      <c r="K52" s="1516" t="str">
        <f xml:space="preserve"> IF($C52 = "", "",'App1'!K52)</f>
        <v/>
      </c>
      <c r="L52" s="1516" t="str">
        <f xml:space="preserve"> IF($C52 = "", "",'App1'!L52)</f>
        <v/>
      </c>
      <c r="M52" s="1516" t="str">
        <f xml:space="preserve"> IF($C52 = "", "",'App1'!M52)</f>
        <v/>
      </c>
      <c r="N52" s="1516" t="str">
        <f xml:space="preserve"> IF($C52 = "", "",'App1'!N52)</f>
        <v/>
      </c>
      <c r="O52" s="1516" t="str">
        <f xml:space="preserve"> IF($C52 = "", "",'App1'!O52)</f>
        <v/>
      </c>
      <c r="P52" s="1516" t="str">
        <f xml:space="preserve"> IF($C52 = "", "",'App1'!P52)</f>
        <v/>
      </c>
      <c r="Q52" s="1517" t="str">
        <f xml:space="preserve"> IF($C52 = "", "",'App1'!Q52)</f>
        <v/>
      </c>
      <c r="R52" s="1412" t="str">
        <f xml:space="preserve"> IF($C52 = "", "",'App1'!R52)</f>
        <v/>
      </c>
      <c r="S52" s="1412" t="str">
        <f xml:space="preserve"> IF($C52 = "", "",'App1'!S52)</f>
        <v/>
      </c>
      <c r="T52" s="1498" t="str">
        <f xml:space="preserve"> IF($C52 = "", "",'App1'!T52)</f>
        <v/>
      </c>
      <c r="U52" s="1412" t="str">
        <f xml:space="preserve"> IF($C52 = "", "",'App1'!U52)</f>
        <v/>
      </c>
      <c r="V52" s="1412" t="str">
        <f xml:space="preserve"> IF($C52 = "", "",'App1'!V52)</f>
        <v/>
      </c>
      <c r="W52" s="1412" t="str">
        <f xml:space="preserve"> IF($C52 = "", "",'App1'!W52)</f>
        <v/>
      </c>
      <c r="X52" s="1412" t="str">
        <f xml:space="preserve"> IF($C52 = "", "",'App1'!X52)</f>
        <v/>
      </c>
      <c r="Y52" s="1626" t="str">
        <f xml:space="preserve"> IF($C52 = "", "",'App1'!Y52)</f>
        <v/>
      </c>
      <c r="Z52" s="1508" t="str">
        <f xml:space="preserve"> IF($C52 = "", "",'App1'!Z52)</f>
        <v/>
      </c>
      <c r="AA52" s="526"/>
      <c r="AB52" s="526"/>
      <c r="AC52" s="526"/>
      <c r="AD52" s="1628"/>
      <c r="AE52" s="539"/>
      <c r="AF52" s="539"/>
      <c r="AG52" s="539"/>
      <c r="AH52" s="539"/>
      <c r="AI52" s="539"/>
      <c r="AJ52" s="538"/>
      <c r="AK52" s="539"/>
      <c r="AL52" s="539"/>
      <c r="AM52" s="539"/>
      <c r="AN52" s="712"/>
      <c r="AO52" s="715"/>
      <c r="AP52" s="539"/>
      <c r="AQ52" s="539"/>
      <c r="AR52" s="539"/>
      <c r="AS52" s="716"/>
      <c r="AT52" s="721"/>
      <c r="AU52" s="539"/>
      <c r="AV52" s="539"/>
      <c r="AW52" s="539"/>
      <c r="AX52" s="722"/>
      <c r="AY52" s="540"/>
      <c r="AZ52" s="1586" t="str">
        <f xml:space="preserve"> IF($C52 = "", "",'App1'!BL52)</f>
        <v/>
      </c>
      <c r="BA52" s="1587" t="str">
        <f xml:space="preserve"> IF($C52 = "", "",'App1'!BM52)</f>
        <v/>
      </c>
      <c r="BB52" s="1587" t="str">
        <f xml:space="preserve"> IF($C52 = "", "",'App1'!BN52)</f>
        <v/>
      </c>
      <c r="BC52" s="1587" t="str">
        <f xml:space="preserve"> IF($C52 = "", "",'App1'!BO52)</f>
        <v/>
      </c>
      <c r="BD52" s="1497" t="str">
        <f xml:space="preserve"> IF($C52 = "", "",'App1'!BP52)</f>
        <v/>
      </c>
      <c r="BE52" s="538"/>
      <c r="BF52" s="539"/>
      <c r="BG52" s="539"/>
      <c r="BH52" s="539"/>
      <c r="BI52" s="540"/>
      <c r="BJ52" s="538"/>
      <c r="BK52" s="539"/>
      <c r="BL52" s="539"/>
      <c r="BM52" s="539"/>
      <c r="BN52" s="540"/>
      <c r="BO52" s="538"/>
      <c r="BP52" s="539"/>
      <c r="BQ52" s="539"/>
      <c r="BR52" s="539"/>
      <c r="BS52" s="540"/>
      <c r="BT52" s="538"/>
      <c r="BU52" s="539"/>
      <c r="BV52" s="539"/>
      <c r="BW52" s="539"/>
      <c r="BX52" s="540"/>
      <c r="BY52" s="538"/>
      <c r="BZ52" s="539"/>
      <c r="CA52" s="539"/>
      <c r="CB52" s="539"/>
      <c r="CC52" s="540"/>
      <c r="CD52" s="538"/>
      <c r="CE52" s="539"/>
      <c r="CF52" s="539"/>
      <c r="CG52" s="539"/>
      <c r="CH52" s="540"/>
      <c r="CI52" s="1277"/>
      <c r="CJ52" s="1278"/>
      <c r="CK52" s="1278"/>
      <c r="CL52" s="1279"/>
      <c r="CM52" s="1278"/>
      <c r="CN52" s="1278"/>
      <c r="CO52" s="1278"/>
      <c r="CP52" s="1279"/>
      <c r="CQ52" s="1606" t="str">
        <f xml:space="preserve"> IF($C52 = "", "",'App1'!DC52)</f>
        <v/>
      </c>
      <c r="CR52" s="1656" t="str">
        <f xml:space="preserve"> IF($C52 = "", "",'App1'!DD52)</f>
        <v/>
      </c>
      <c r="CS52" s="1606" t="str">
        <f xml:space="preserve"> IF($C52 = "", "",'App1'!DE52)</f>
        <v/>
      </c>
      <c r="CT52" s="1600" t="str">
        <f xml:space="preserve"> IF($C52 = "", "",'App1'!DF52)</f>
        <v/>
      </c>
      <c r="CU52" s="1600" t="str">
        <f xml:space="preserve"> IF($C52 = "", "",'App1'!DG52)</f>
        <v/>
      </c>
      <c r="CV52" s="1600" t="str">
        <f xml:space="preserve"> IF($C52 = "", "",'App1'!DH52)</f>
        <v/>
      </c>
      <c r="CW52" s="1600" t="str">
        <f xml:space="preserve"> IF($C52 = "", "",'App1'!DI52)</f>
        <v/>
      </c>
      <c r="CX52" s="1600" t="str">
        <f xml:space="preserve"> IF($C52 = "", "",'App1'!DJ52)</f>
        <v/>
      </c>
      <c r="CY52" s="1601" t="str">
        <f xml:space="preserve"> IF($C52 = "", "",'App1'!DK52)</f>
        <v/>
      </c>
      <c r="CZ52" s="1600" t="str">
        <f xml:space="preserve"> IF($C52 = "", "",'App1'!DL52)</f>
        <v/>
      </c>
      <c r="DA52" s="1600" t="str">
        <f xml:space="preserve"> IF($C52 = "", "",'App1'!DM52)</f>
        <v/>
      </c>
      <c r="DB52" s="1600" t="str">
        <f xml:space="preserve"> IF($C52 = "", "",'App1'!DN52)</f>
        <v/>
      </c>
      <c r="DC52" s="1600" t="str">
        <f xml:space="preserve"> IF($C52 = "", "",'App1'!DO52)</f>
        <v/>
      </c>
      <c r="DD52" s="1600" t="str">
        <f xml:space="preserve"> IF($C52 = "", "",'App1'!DP52)</f>
        <v/>
      </c>
      <c r="DE52" s="1601" t="str">
        <f xml:space="preserve"> IF($C52 = "", "",'App1'!DQ52)</f>
        <v/>
      </c>
      <c r="DF52" s="1600" t="str">
        <f xml:space="preserve"> IF($C52 = "", "",'App1'!DR52)</f>
        <v/>
      </c>
      <c r="DG52" s="1600" t="str">
        <f xml:space="preserve"> IF($C52 = "", "",'App1'!DS52)</f>
        <v/>
      </c>
      <c r="DH52" s="1600" t="str">
        <f xml:space="preserve"> IF($C52 = "", "",'App1'!DT52)</f>
        <v/>
      </c>
      <c r="DI52" s="1600" t="str">
        <f xml:space="preserve"> IF($C52 = "", "",'App1'!DU52)</f>
        <v/>
      </c>
      <c r="DJ52" s="1600" t="str">
        <f xml:space="preserve"> IF($C52 = "", "",'App1'!DV52)</f>
        <v/>
      </c>
      <c r="DK52" s="1601" t="str">
        <f xml:space="preserve"> IF($C52 = "", "",'App1'!DW52)</f>
        <v/>
      </c>
      <c r="DL52" s="1600" t="str">
        <f xml:space="preserve"> IF($C52 = "", "",'App1'!DX52)</f>
        <v/>
      </c>
      <c r="DM52" s="1600" t="str">
        <f xml:space="preserve"> IF($C52 = "", "",'App1'!DY52)</f>
        <v/>
      </c>
      <c r="DN52" s="1600" t="str">
        <f xml:space="preserve"> IF($C52 = "", "",'App1'!DZ52)</f>
        <v/>
      </c>
      <c r="DO52" s="1600" t="str">
        <f xml:space="preserve"> IF($C52 = "", "",'App1'!EA52)</f>
        <v/>
      </c>
      <c r="DP52" s="1600" t="str">
        <f xml:space="preserve"> IF($C52 = "", "",'App1'!EB52)</f>
        <v/>
      </c>
      <c r="DQ52" s="1601" t="str">
        <f xml:space="preserve"> IF($C52 = "", "",'App1'!EC52)</f>
        <v/>
      </c>
      <c r="DR52" s="1600" t="str">
        <f xml:space="preserve"> IF($C52 = "", "",'App1'!ED52)</f>
        <v/>
      </c>
      <c r="DS52" s="1600" t="str">
        <f xml:space="preserve"> IF($C52 = "", "",'App1'!EE52)</f>
        <v/>
      </c>
      <c r="DT52" s="1600" t="str">
        <f xml:space="preserve"> IF($C52 = "", "",'App1'!EF52)</f>
        <v/>
      </c>
      <c r="DU52" s="1600" t="str">
        <f xml:space="preserve"> IF($C52 = "", "",'App1'!EG52)</f>
        <v/>
      </c>
      <c r="DV52" s="1600" t="str">
        <f xml:space="preserve"> IF($C52 = "", "",'App1'!EH52)</f>
        <v/>
      </c>
      <c r="DW52" s="1601" t="str">
        <f xml:space="preserve"> IF($C52 = "", "",'App1'!EI52)</f>
        <v/>
      </c>
      <c r="DX52" s="538"/>
      <c r="DY52" s="539"/>
      <c r="DZ52" s="539"/>
      <c r="EA52" s="539"/>
      <c r="EB52" s="539"/>
      <c r="EC52" s="1599" t="str">
        <f xml:space="preserve"> IF($C52 = "", "",'App1'!EO52)</f>
        <v/>
      </c>
      <c r="ED52" s="1600" t="str">
        <f xml:space="preserve"> IF($C52 = "", "",'App1'!EP52)</f>
        <v/>
      </c>
      <c r="EE52" s="1600" t="str">
        <f xml:space="preserve"> IF($C52 = "", "",'App1'!EQ52)</f>
        <v/>
      </c>
      <c r="EF52" s="1600" t="str">
        <f xml:space="preserve"> IF($C52 = "", "",'App1'!ER52)</f>
        <v/>
      </c>
      <c r="EG52" s="1600" t="str">
        <f xml:space="preserve"> IF($C52 = "", "",'App1'!ES52)</f>
        <v/>
      </c>
      <c r="EH52" s="1601" t="str">
        <f xml:space="preserve"> IF($C52 = "", "",'App1'!ET52)</f>
        <v/>
      </c>
      <c r="EI52" s="538"/>
      <c r="EJ52" s="539"/>
      <c r="EK52" s="539"/>
      <c r="EL52" s="539"/>
      <c r="EM52" s="1594"/>
    </row>
    <row r="53" spans="1:143" s="524" customFormat="1" ht="15.75" customHeight="1">
      <c r="A53" s="503"/>
      <c r="B53" s="1421">
        <v>47</v>
      </c>
      <c r="C53" s="1635" t="str">
        <f>'App1'!C53</f>
        <v/>
      </c>
      <c r="D53" s="1412" t="str">
        <f xml:space="preserve"> IF($C53 = "", "",'App1'!D53)</f>
        <v/>
      </c>
      <c r="E53" s="1412" t="str">
        <f xml:space="preserve"> IF($C53 = "", "",'App1'!E53)</f>
        <v/>
      </c>
      <c r="F53" s="1412" t="str">
        <f xml:space="preserve"> IF($C53 = "", "",'App1'!F53)</f>
        <v/>
      </c>
      <c r="G53" s="1498" t="str">
        <f xml:space="preserve"> IF($C53 = "", "",'App1'!G53)</f>
        <v/>
      </c>
      <c r="H53" s="1499" t="str">
        <f xml:space="preserve"> IF($C53 = "", "",'App1'!H53)</f>
        <v/>
      </c>
      <c r="I53" s="1516" t="str">
        <f xml:space="preserve"> IF($C53 = "", "",'App1'!I53)</f>
        <v/>
      </c>
      <c r="J53" s="1516" t="str">
        <f xml:space="preserve"> IF($C53 = "", "",'App1'!J53)</f>
        <v/>
      </c>
      <c r="K53" s="1516" t="str">
        <f xml:space="preserve"> IF($C53 = "", "",'App1'!K53)</f>
        <v/>
      </c>
      <c r="L53" s="1516" t="str">
        <f xml:space="preserve"> IF($C53 = "", "",'App1'!L53)</f>
        <v/>
      </c>
      <c r="M53" s="1516" t="str">
        <f xml:space="preserve"> IF($C53 = "", "",'App1'!M53)</f>
        <v/>
      </c>
      <c r="N53" s="1516" t="str">
        <f xml:space="preserve"> IF($C53 = "", "",'App1'!N53)</f>
        <v/>
      </c>
      <c r="O53" s="1516" t="str">
        <f xml:space="preserve"> IF($C53 = "", "",'App1'!O53)</f>
        <v/>
      </c>
      <c r="P53" s="1516" t="str">
        <f xml:space="preserve"> IF($C53 = "", "",'App1'!P53)</f>
        <v/>
      </c>
      <c r="Q53" s="1517" t="str">
        <f xml:space="preserve"> IF($C53 = "", "",'App1'!Q53)</f>
        <v/>
      </c>
      <c r="R53" s="1412" t="str">
        <f xml:space="preserve"> IF($C53 = "", "",'App1'!R53)</f>
        <v/>
      </c>
      <c r="S53" s="1412" t="str">
        <f xml:space="preserve"> IF($C53 = "", "",'App1'!S53)</f>
        <v/>
      </c>
      <c r="T53" s="1498" t="str">
        <f xml:space="preserve"> IF($C53 = "", "",'App1'!T53)</f>
        <v/>
      </c>
      <c r="U53" s="1412" t="str">
        <f xml:space="preserve"> IF($C53 = "", "",'App1'!U53)</f>
        <v/>
      </c>
      <c r="V53" s="1412" t="str">
        <f xml:space="preserve"> IF($C53 = "", "",'App1'!V53)</f>
        <v/>
      </c>
      <c r="W53" s="1412" t="str">
        <f xml:space="preserve"> IF($C53 = "", "",'App1'!W53)</f>
        <v/>
      </c>
      <c r="X53" s="1412" t="str">
        <f xml:space="preserve"> IF($C53 = "", "",'App1'!X53)</f>
        <v/>
      </c>
      <c r="Y53" s="1626" t="str">
        <f xml:space="preserve"> IF($C53 = "", "",'App1'!Y53)</f>
        <v/>
      </c>
      <c r="Z53" s="1508" t="str">
        <f xml:space="preserve"> IF($C53 = "", "",'App1'!Z53)</f>
        <v/>
      </c>
      <c r="AA53" s="526"/>
      <c r="AB53" s="526"/>
      <c r="AC53" s="526"/>
      <c r="AD53" s="1628"/>
      <c r="AE53" s="539"/>
      <c r="AF53" s="539"/>
      <c r="AG53" s="539"/>
      <c r="AH53" s="539"/>
      <c r="AI53" s="539"/>
      <c r="AJ53" s="538"/>
      <c r="AK53" s="539"/>
      <c r="AL53" s="539"/>
      <c r="AM53" s="539"/>
      <c r="AN53" s="712"/>
      <c r="AO53" s="715"/>
      <c r="AP53" s="539"/>
      <c r="AQ53" s="539"/>
      <c r="AR53" s="539"/>
      <c r="AS53" s="716"/>
      <c r="AT53" s="721"/>
      <c r="AU53" s="539"/>
      <c r="AV53" s="539"/>
      <c r="AW53" s="539"/>
      <c r="AX53" s="722"/>
      <c r="AY53" s="540"/>
      <c r="AZ53" s="1586" t="str">
        <f xml:space="preserve"> IF($C53 = "", "",'App1'!BL53)</f>
        <v/>
      </c>
      <c r="BA53" s="1587" t="str">
        <f xml:space="preserve"> IF($C53 = "", "",'App1'!BM53)</f>
        <v/>
      </c>
      <c r="BB53" s="1587" t="str">
        <f xml:space="preserve"> IF($C53 = "", "",'App1'!BN53)</f>
        <v/>
      </c>
      <c r="BC53" s="1587" t="str">
        <f xml:space="preserve"> IF($C53 = "", "",'App1'!BO53)</f>
        <v/>
      </c>
      <c r="BD53" s="1497" t="str">
        <f xml:space="preserve"> IF($C53 = "", "",'App1'!BP53)</f>
        <v/>
      </c>
      <c r="BE53" s="538"/>
      <c r="BF53" s="539"/>
      <c r="BG53" s="539"/>
      <c r="BH53" s="539"/>
      <c r="BI53" s="540"/>
      <c r="BJ53" s="538"/>
      <c r="BK53" s="539"/>
      <c r="BL53" s="539"/>
      <c r="BM53" s="539"/>
      <c r="BN53" s="540"/>
      <c r="BO53" s="538"/>
      <c r="BP53" s="539"/>
      <c r="BQ53" s="539"/>
      <c r="BR53" s="539"/>
      <c r="BS53" s="540"/>
      <c r="BT53" s="538"/>
      <c r="BU53" s="539"/>
      <c r="BV53" s="539"/>
      <c r="BW53" s="539"/>
      <c r="BX53" s="540"/>
      <c r="BY53" s="538"/>
      <c r="BZ53" s="539"/>
      <c r="CA53" s="539"/>
      <c r="CB53" s="539"/>
      <c r="CC53" s="540"/>
      <c r="CD53" s="538"/>
      <c r="CE53" s="539"/>
      <c r="CF53" s="539"/>
      <c r="CG53" s="539"/>
      <c r="CH53" s="540"/>
      <c r="CI53" s="1277"/>
      <c r="CJ53" s="1278"/>
      <c r="CK53" s="1278"/>
      <c r="CL53" s="1279"/>
      <c r="CM53" s="1278"/>
      <c r="CN53" s="1278"/>
      <c r="CO53" s="1278"/>
      <c r="CP53" s="1279"/>
      <c r="CQ53" s="1606" t="str">
        <f xml:space="preserve"> IF($C53 = "", "",'App1'!DC53)</f>
        <v/>
      </c>
      <c r="CR53" s="1656" t="str">
        <f xml:space="preserve"> IF($C53 = "", "",'App1'!DD53)</f>
        <v/>
      </c>
      <c r="CS53" s="1606" t="str">
        <f xml:space="preserve"> IF($C53 = "", "",'App1'!DE53)</f>
        <v/>
      </c>
      <c r="CT53" s="1600" t="str">
        <f xml:space="preserve"> IF($C53 = "", "",'App1'!DF53)</f>
        <v/>
      </c>
      <c r="CU53" s="1600" t="str">
        <f xml:space="preserve"> IF($C53 = "", "",'App1'!DG53)</f>
        <v/>
      </c>
      <c r="CV53" s="1600" t="str">
        <f xml:space="preserve"> IF($C53 = "", "",'App1'!DH53)</f>
        <v/>
      </c>
      <c r="CW53" s="1600" t="str">
        <f xml:space="preserve"> IF($C53 = "", "",'App1'!DI53)</f>
        <v/>
      </c>
      <c r="CX53" s="1600" t="str">
        <f xml:space="preserve"> IF($C53 = "", "",'App1'!DJ53)</f>
        <v/>
      </c>
      <c r="CY53" s="1601" t="str">
        <f xml:space="preserve"> IF($C53 = "", "",'App1'!DK53)</f>
        <v/>
      </c>
      <c r="CZ53" s="1600" t="str">
        <f xml:space="preserve"> IF($C53 = "", "",'App1'!DL53)</f>
        <v/>
      </c>
      <c r="DA53" s="1600" t="str">
        <f xml:space="preserve"> IF($C53 = "", "",'App1'!DM53)</f>
        <v/>
      </c>
      <c r="DB53" s="1600" t="str">
        <f xml:space="preserve"> IF($C53 = "", "",'App1'!DN53)</f>
        <v/>
      </c>
      <c r="DC53" s="1600" t="str">
        <f xml:space="preserve"> IF($C53 = "", "",'App1'!DO53)</f>
        <v/>
      </c>
      <c r="DD53" s="1600" t="str">
        <f xml:space="preserve"> IF($C53 = "", "",'App1'!DP53)</f>
        <v/>
      </c>
      <c r="DE53" s="1601" t="str">
        <f xml:space="preserve"> IF($C53 = "", "",'App1'!DQ53)</f>
        <v/>
      </c>
      <c r="DF53" s="1600" t="str">
        <f xml:space="preserve"> IF($C53 = "", "",'App1'!DR53)</f>
        <v/>
      </c>
      <c r="DG53" s="1600" t="str">
        <f xml:space="preserve"> IF($C53 = "", "",'App1'!DS53)</f>
        <v/>
      </c>
      <c r="DH53" s="1600" t="str">
        <f xml:space="preserve"> IF($C53 = "", "",'App1'!DT53)</f>
        <v/>
      </c>
      <c r="DI53" s="1600" t="str">
        <f xml:space="preserve"> IF($C53 = "", "",'App1'!DU53)</f>
        <v/>
      </c>
      <c r="DJ53" s="1600" t="str">
        <f xml:space="preserve"> IF($C53 = "", "",'App1'!DV53)</f>
        <v/>
      </c>
      <c r="DK53" s="1601" t="str">
        <f xml:space="preserve"> IF($C53 = "", "",'App1'!DW53)</f>
        <v/>
      </c>
      <c r="DL53" s="1600" t="str">
        <f xml:space="preserve"> IF($C53 = "", "",'App1'!DX53)</f>
        <v/>
      </c>
      <c r="DM53" s="1600" t="str">
        <f xml:space="preserve"> IF($C53 = "", "",'App1'!DY53)</f>
        <v/>
      </c>
      <c r="DN53" s="1600" t="str">
        <f xml:space="preserve"> IF($C53 = "", "",'App1'!DZ53)</f>
        <v/>
      </c>
      <c r="DO53" s="1600" t="str">
        <f xml:space="preserve"> IF($C53 = "", "",'App1'!EA53)</f>
        <v/>
      </c>
      <c r="DP53" s="1600" t="str">
        <f xml:space="preserve"> IF($C53 = "", "",'App1'!EB53)</f>
        <v/>
      </c>
      <c r="DQ53" s="1601" t="str">
        <f xml:space="preserve"> IF($C53 = "", "",'App1'!EC53)</f>
        <v/>
      </c>
      <c r="DR53" s="1600" t="str">
        <f xml:space="preserve"> IF($C53 = "", "",'App1'!ED53)</f>
        <v/>
      </c>
      <c r="DS53" s="1600" t="str">
        <f xml:space="preserve"> IF($C53 = "", "",'App1'!EE53)</f>
        <v/>
      </c>
      <c r="DT53" s="1600" t="str">
        <f xml:space="preserve"> IF($C53 = "", "",'App1'!EF53)</f>
        <v/>
      </c>
      <c r="DU53" s="1600" t="str">
        <f xml:space="preserve"> IF($C53 = "", "",'App1'!EG53)</f>
        <v/>
      </c>
      <c r="DV53" s="1600" t="str">
        <f xml:space="preserve"> IF($C53 = "", "",'App1'!EH53)</f>
        <v/>
      </c>
      <c r="DW53" s="1601" t="str">
        <f xml:space="preserve"> IF($C53 = "", "",'App1'!EI53)</f>
        <v/>
      </c>
      <c r="DX53" s="538"/>
      <c r="DY53" s="539"/>
      <c r="DZ53" s="539"/>
      <c r="EA53" s="539"/>
      <c r="EB53" s="539"/>
      <c r="EC53" s="1599" t="str">
        <f xml:space="preserve"> IF($C53 = "", "",'App1'!EO53)</f>
        <v/>
      </c>
      <c r="ED53" s="1600" t="str">
        <f xml:space="preserve"> IF($C53 = "", "",'App1'!EP53)</f>
        <v/>
      </c>
      <c r="EE53" s="1600" t="str">
        <f xml:space="preserve"> IF($C53 = "", "",'App1'!EQ53)</f>
        <v/>
      </c>
      <c r="EF53" s="1600" t="str">
        <f xml:space="preserve"> IF($C53 = "", "",'App1'!ER53)</f>
        <v/>
      </c>
      <c r="EG53" s="1600" t="str">
        <f xml:space="preserve"> IF($C53 = "", "",'App1'!ES53)</f>
        <v/>
      </c>
      <c r="EH53" s="1601" t="str">
        <f xml:space="preserve"> IF($C53 = "", "",'App1'!ET53)</f>
        <v/>
      </c>
      <c r="EI53" s="538"/>
      <c r="EJ53" s="539"/>
      <c r="EK53" s="539"/>
      <c r="EL53" s="539"/>
      <c r="EM53" s="1594"/>
    </row>
    <row r="54" spans="1:143" s="524" customFormat="1" ht="15.75" customHeight="1">
      <c r="A54" s="503"/>
      <c r="B54" s="1421">
        <v>48</v>
      </c>
      <c r="C54" s="1635" t="str">
        <f>'App1'!C54</f>
        <v/>
      </c>
      <c r="D54" s="1412" t="str">
        <f xml:space="preserve"> IF($C54 = "", "",'App1'!D54)</f>
        <v/>
      </c>
      <c r="E54" s="1412" t="str">
        <f xml:space="preserve"> IF($C54 = "", "",'App1'!E54)</f>
        <v/>
      </c>
      <c r="F54" s="1412" t="str">
        <f xml:space="preserve"> IF($C54 = "", "",'App1'!F54)</f>
        <v/>
      </c>
      <c r="G54" s="1498" t="str">
        <f xml:space="preserve"> IF($C54 = "", "",'App1'!G54)</f>
        <v/>
      </c>
      <c r="H54" s="1499" t="str">
        <f xml:space="preserve"> IF($C54 = "", "",'App1'!H54)</f>
        <v/>
      </c>
      <c r="I54" s="1516" t="str">
        <f xml:space="preserve"> IF($C54 = "", "",'App1'!I54)</f>
        <v/>
      </c>
      <c r="J54" s="1516" t="str">
        <f xml:space="preserve"> IF($C54 = "", "",'App1'!J54)</f>
        <v/>
      </c>
      <c r="K54" s="1516" t="str">
        <f xml:space="preserve"> IF($C54 = "", "",'App1'!K54)</f>
        <v/>
      </c>
      <c r="L54" s="1516" t="str">
        <f xml:space="preserve"> IF($C54 = "", "",'App1'!L54)</f>
        <v/>
      </c>
      <c r="M54" s="1516" t="str">
        <f xml:space="preserve"> IF($C54 = "", "",'App1'!M54)</f>
        <v/>
      </c>
      <c r="N54" s="1516" t="str">
        <f xml:space="preserve"> IF($C54 = "", "",'App1'!N54)</f>
        <v/>
      </c>
      <c r="O54" s="1516" t="str">
        <f xml:space="preserve"> IF($C54 = "", "",'App1'!O54)</f>
        <v/>
      </c>
      <c r="P54" s="1516" t="str">
        <f xml:space="preserve"> IF($C54 = "", "",'App1'!P54)</f>
        <v/>
      </c>
      <c r="Q54" s="1517" t="str">
        <f xml:space="preserve"> IF($C54 = "", "",'App1'!Q54)</f>
        <v/>
      </c>
      <c r="R54" s="1412" t="str">
        <f xml:space="preserve"> IF($C54 = "", "",'App1'!R54)</f>
        <v/>
      </c>
      <c r="S54" s="1412" t="str">
        <f xml:space="preserve"> IF($C54 = "", "",'App1'!S54)</f>
        <v/>
      </c>
      <c r="T54" s="1498" t="str">
        <f xml:space="preserve"> IF($C54 = "", "",'App1'!T54)</f>
        <v/>
      </c>
      <c r="U54" s="1412" t="str">
        <f xml:space="preserve"> IF($C54 = "", "",'App1'!U54)</f>
        <v/>
      </c>
      <c r="V54" s="1412" t="str">
        <f xml:space="preserve"> IF($C54 = "", "",'App1'!V54)</f>
        <v/>
      </c>
      <c r="W54" s="1412" t="str">
        <f xml:space="preserve"> IF($C54 = "", "",'App1'!W54)</f>
        <v/>
      </c>
      <c r="X54" s="1412" t="str">
        <f xml:space="preserve"> IF($C54 = "", "",'App1'!X54)</f>
        <v/>
      </c>
      <c r="Y54" s="1626" t="str">
        <f xml:space="preserve"> IF($C54 = "", "",'App1'!Y54)</f>
        <v/>
      </c>
      <c r="Z54" s="1508" t="str">
        <f xml:space="preserve"> IF($C54 = "", "",'App1'!Z54)</f>
        <v/>
      </c>
      <c r="AA54" s="526"/>
      <c r="AB54" s="526"/>
      <c r="AC54" s="526"/>
      <c r="AD54" s="1628"/>
      <c r="AE54" s="539"/>
      <c r="AF54" s="539"/>
      <c r="AG54" s="539"/>
      <c r="AH54" s="539"/>
      <c r="AI54" s="539"/>
      <c r="AJ54" s="538"/>
      <c r="AK54" s="539"/>
      <c r="AL54" s="539"/>
      <c r="AM54" s="539"/>
      <c r="AN54" s="712"/>
      <c r="AO54" s="715"/>
      <c r="AP54" s="539"/>
      <c r="AQ54" s="539"/>
      <c r="AR54" s="539"/>
      <c r="AS54" s="716"/>
      <c r="AT54" s="721"/>
      <c r="AU54" s="539"/>
      <c r="AV54" s="539"/>
      <c r="AW54" s="539"/>
      <c r="AX54" s="722"/>
      <c r="AY54" s="540"/>
      <c r="AZ54" s="1586" t="str">
        <f xml:space="preserve"> IF($C54 = "", "",'App1'!BL54)</f>
        <v/>
      </c>
      <c r="BA54" s="1587" t="str">
        <f xml:space="preserve"> IF($C54 = "", "",'App1'!BM54)</f>
        <v/>
      </c>
      <c r="BB54" s="1587" t="str">
        <f xml:space="preserve"> IF($C54 = "", "",'App1'!BN54)</f>
        <v/>
      </c>
      <c r="BC54" s="1587" t="str">
        <f xml:space="preserve"> IF($C54 = "", "",'App1'!BO54)</f>
        <v/>
      </c>
      <c r="BD54" s="1497" t="str">
        <f xml:space="preserve"> IF($C54 = "", "",'App1'!BP54)</f>
        <v/>
      </c>
      <c r="BE54" s="538"/>
      <c r="BF54" s="539"/>
      <c r="BG54" s="539"/>
      <c r="BH54" s="539"/>
      <c r="BI54" s="540"/>
      <c r="BJ54" s="538"/>
      <c r="BK54" s="539"/>
      <c r="BL54" s="539"/>
      <c r="BM54" s="539"/>
      <c r="BN54" s="540"/>
      <c r="BO54" s="538"/>
      <c r="BP54" s="539"/>
      <c r="BQ54" s="539"/>
      <c r="BR54" s="539"/>
      <c r="BS54" s="539"/>
      <c r="BT54" s="538"/>
      <c r="BU54" s="539"/>
      <c r="BV54" s="539"/>
      <c r="BW54" s="539"/>
      <c r="BX54" s="539"/>
      <c r="BY54" s="538"/>
      <c r="BZ54" s="539"/>
      <c r="CA54" s="539"/>
      <c r="CB54" s="539"/>
      <c r="CC54" s="540"/>
      <c r="CD54" s="538"/>
      <c r="CE54" s="539"/>
      <c r="CF54" s="539"/>
      <c r="CG54" s="539"/>
      <c r="CH54" s="540"/>
      <c r="CI54" s="1277"/>
      <c r="CJ54" s="1278"/>
      <c r="CK54" s="1278"/>
      <c r="CL54" s="1279"/>
      <c r="CM54" s="1278"/>
      <c r="CN54" s="1278"/>
      <c r="CO54" s="1278"/>
      <c r="CP54" s="1279"/>
      <c r="CQ54" s="1606" t="str">
        <f xml:space="preserve"> IF($C54 = "", "",'App1'!DC54)</f>
        <v/>
      </c>
      <c r="CR54" s="1656" t="str">
        <f xml:space="preserve"> IF($C54 = "", "",'App1'!DD54)</f>
        <v/>
      </c>
      <c r="CS54" s="1606" t="str">
        <f xml:space="preserve"> IF($C54 = "", "",'App1'!DE54)</f>
        <v/>
      </c>
      <c r="CT54" s="1600" t="str">
        <f xml:space="preserve"> IF($C54 = "", "",'App1'!DF54)</f>
        <v/>
      </c>
      <c r="CU54" s="1600" t="str">
        <f xml:space="preserve"> IF($C54 = "", "",'App1'!DG54)</f>
        <v/>
      </c>
      <c r="CV54" s="1600" t="str">
        <f xml:space="preserve"> IF($C54 = "", "",'App1'!DH54)</f>
        <v/>
      </c>
      <c r="CW54" s="1600" t="str">
        <f xml:space="preserve"> IF($C54 = "", "",'App1'!DI54)</f>
        <v/>
      </c>
      <c r="CX54" s="1600" t="str">
        <f xml:space="preserve"> IF($C54 = "", "",'App1'!DJ54)</f>
        <v/>
      </c>
      <c r="CY54" s="1601" t="str">
        <f xml:space="preserve"> IF($C54 = "", "",'App1'!DK54)</f>
        <v/>
      </c>
      <c r="CZ54" s="1600" t="str">
        <f xml:space="preserve"> IF($C54 = "", "",'App1'!DL54)</f>
        <v/>
      </c>
      <c r="DA54" s="1600" t="str">
        <f xml:space="preserve"> IF($C54 = "", "",'App1'!DM54)</f>
        <v/>
      </c>
      <c r="DB54" s="1600" t="str">
        <f xml:space="preserve"> IF($C54 = "", "",'App1'!DN54)</f>
        <v/>
      </c>
      <c r="DC54" s="1600" t="str">
        <f xml:space="preserve"> IF($C54 = "", "",'App1'!DO54)</f>
        <v/>
      </c>
      <c r="DD54" s="1600" t="str">
        <f xml:space="preserve"> IF($C54 = "", "",'App1'!DP54)</f>
        <v/>
      </c>
      <c r="DE54" s="1601" t="str">
        <f xml:space="preserve"> IF($C54 = "", "",'App1'!DQ54)</f>
        <v/>
      </c>
      <c r="DF54" s="1600" t="str">
        <f xml:space="preserve"> IF($C54 = "", "",'App1'!DR54)</f>
        <v/>
      </c>
      <c r="DG54" s="1600" t="str">
        <f xml:space="preserve"> IF($C54 = "", "",'App1'!DS54)</f>
        <v/>
      </c>
      <c r="DH54" s="1600" t="str">
        <f xml:space="preserve"> IF($C54 = "", "",'App1'!DT54)</f>
        <v/>
      </c>
      <c r="DI54" s="1600" t="str">
        <f xml:space="preserve"> IF($C54 = "", "",'App1'!DU54)</f>
        <v/>
      </c>
      <c r="DJ54" s="1600" t="str">
        <f xml:space="preserve"> IF($C54 = "", "",'App1'!DV54)</f>
        <v/>
      </c>
      <c r="DK54" s="1601" t="str">
        <f xml:space="preserve"> IF($C54 = "", "",'App1'!DW54)</f>
        <v/>
      </c>
      <c r="DL54" s="1600" t="str">
        <f xml:space="preserve"> IF($C54 = "", "",'App1'!DX54)</f>
        <v/>
      </c>
      <c r="DM54" s="1600" t="str">
        <f xml:space="preserve"> IF($C54 = "", "",'App1'!DY54)</f>
        <v/>
      </c>
      <c r="DN54" s="1600" t="str">
        <f xml:space="preserve"> IF($C54 = "", "",'App1'!DZ54)</f>
        <v/>
      </c>
      <c r="DO54" s="1600" t="str">
        <f xml:space="preserve"> IF($C54 = "", "",'App1'!EA54)</f>
        <v/>
      </c>
      <c r="DP54" s="1600" t="str">
        <f xml:space="preserve"> IF($C54 = "", "",'App1'!EB54)</f>
        <v/>
      </c>
      <c r="DQ54" s="1601" t="str">
        <f xml:space="preserve"> IF($C54 = "", "",'App1'!EC54)</f>
        <v/>
      </c>
      <c r="DR54" s="1600" t="str">
        <f xml:space="preserve"> IF($C54 = "", "",'App1'!ED54)</f>
        <v/>
      </c>
      <c r="DS54" s="1600" t="str">
        <f xml:space="preserve"> IF($C54 = "", "",'App1'!EE54)</f>
        <v/>
      </c>
      <c r="DT54" s="1600" t="str">
        <f xml:space="preserve"> IF($C54 = "", "",'App1'!EF54)</f>
        <v/>
      </c>
      <c r="DU54" s="1600" t="str">
        <f xml:space="preserve"> IF($C54 = "", "",'App1'!EG54)</f>
        <v/>
      </c>
      <c r="DV54" s="1600" t="str">
        <f xml:space="preserve"> IF($C54 = "", "",'App1'!EH54)</f>
        <v/>
      </c>
      <c r="DW54" s="1601" t="str">
        <f xml:space="preserve"> IF($C54 = "", "",'App1'!EI54)</f>
        <v/>
      </c>
      <c r="DX54" s="538"/>
      <c r="DY54" s="539"/>
      <c r="DZ54" s="539"/>
      <c r="EA54" s="539"/>
      <c r="EB54" s="539"/>
      <c r="EC54" s="1599" t="str">
        <f xml:space="preserve"> IF($C54 = "", "",'App1'!EO54)</f>
        <v/>
      </c>
      <c r="ED54" s="1600" t="str">
        <f xml:space="preserve"> IF($C54 = "", "",'App1'!EP54)</f>
        <v/>
      </c>
      <c r="EE54" s="1600" t="str">
        <f xml:space="preserve"> IF($C54 = "", "",'App1'!EQ54)</f>
        <v/>
      </c>
      <c r="EF54" s="1600" t="str">
        <f xml:space="preserve"> IF($C54 = "", "",'App1'!ER54)</f>
        <v/>
      </c>
      <c r="EG54" s="1600" t="str">
        <f xml:space="preserve"> IF($C54 = "", "",'App1'!ES54)</f>
        <v/>
      </c>
      <c r="EH54" s="1601" t="str">
        <f xml:space="preserve"> IF($C54 = "", "",'App1'!ET54)</f>
        <v/>
      </c>
      <c r="EI54" s="538"/>
      <c r="EJ54" s="539"/>
      <c r="EK54" s="539"/>
      <c r="EL54" s="539"/>
      <c r="EM54" s="1594"/>
    </row>
    <row r="55" spans="1:143" s="524" customFormat="1" ht="15.75" customHeight="1">
      <c r="A55" s="503"/>
      <c r="B55" s="1421">
        <v>49</v>
      </c>
      <c r="C55" s="1635" t="str">
        <f>'App1'!C55</f>
        <v/>
      </c>
      <c r="D55" s="1412" t="str">
        <f xml:space="preserve"> IF($C55 = "", "",'App1'!D55)</f>
        <v/>
      </c>
      <c r="E55" s="1412" t="str">
        <f xml:space="preserve"> IF($C55 = "", "",'App1'!E55)</f>
        <v/>
      </c>
      <c r="F55" s="1412" t="str">
        <f xml:space="preserve"> IF($C55 = "", "",'App1'!F55)</f>
        <v/>
      </c>
      <c r="G55" s="1498" t="str">
        <f xml:space="preserve"> IF($C55 = "", "",'App1'!G55)</f>
        <v/>
      </c>
      <c r="H55" s="1499" t="str">
        <f xml:space="preserve"> IF($C55 = "", "",'App1'!H55)</f>
        <v/>
      </c>
      <c r="I55" s="1516" t="str">
        <f xml:space="preserve"> IF($C55 = "", "",'App1'!I55)</f>
        <v/>
      </c>
      <c r="J55" s="1516" t="str">
        <f xml:space="preserve"> IF($C55 = "", "",'App1'!J55)</f>
        <v/>
      </c>
      <c r="K55" s="1516" t="str">
        <f xml:space="preserve"> IF($C55 = "", "",'App1'!K55)</f>
        <v/>
      </c>
      <c r="L55" s="1516" t="str">
        <f xml:space="preserve"> IF($C55 = "", "",'App1'!L55)</f>
        <v/>
      </c>
      <c r="M55" s="1516" t="str">
        <f xml:space="preserve"> IF($C55 = "", "",'App1'!M55)</f>
        <v/>
      </c>
      <c r="N55" s="1516" t="str">
        <f xml:space="preserve"> IF($C55 = "", "",'App1'!N55)</f>
        <v/>
      </c>
      <c r="O55" s="1516" t="str">
        <f xml:space="preserve"> IF($C55 = "", "",'App1'!O55)</f>
        <v/>
      </c>
      <c r="P55" s="1516" t="str">
        <f xml:space="preserve"> IF($C55 = "", "",'App1'!P55)</f>
        <v/>
      </c>
      <c r="Q55" s="1517" t="str">
        <f xml:space="preserve"> IF($C55 = "", "",'App1'!Q55)</f>
        <v/>
      </c>
      <c r="R55" s="1412" t="str">
        <f xml:space="preserve"> IF($C55 = "", "",'App1'!R55)</f>
        <v/>
      </c>
      <c r="S55" s="1412" t="str">
        <f xml:space="preserve"> IF($C55 = "", "",'App1'!S55)</f>
        <v/>
      </c>
      <c r="T55" s="1498" t="str">
        <f xml:space="preserve"> IF($C55 = "", "",'App1'!T55)</f>
        <v/>
      </c>
      <c r="U55" s="1412" t="str">
        <f xml:space="preserve"> IF($C55 = "", "",'App1'!U55)</f>
        <v/>
      </c>
      <c r="V55" s="1412" t="str">
        <f xml:space="preserve"> IF($C55 = "", "",'App1'!V55)</f>
        <v/>
      </c>
      <c r="W55" s="1412" t="str">
        <f xml:space="preserve"> IF($C55 = "", "",'App1'!W55)</f>
        <v/>
      </c>
      <c r="X55" s="1412" t="str">
        <f xml:space="preserve"> IF($C55 = "", "",'App1'!X55)</f>
        <v/>
      </c>
      <c r="Y55" s="1626" t="str">
        <f xml:space="preserve"> IF($C55 = "", "",'App1'!Y55)</f>
        <v/>
      </c>
      <c r="Z55" s="1508" t="str">
        <f xml:space="preserve"> IF($C55 = "", "",'App1'!Z55)</f>
        <v/>
      </c>
      <c r="AA55" s="526"/>
      <c r="AB55" s="526"/>
      <c r="AC55" s="526"/>
      <c r="AD55" s="1628"/>
      <c r="AE55" s="539"/>
      <c r="AF55" s="539"/>
      <c r="AG55" s="539"/>
      <c r="AH55" s="539"/>
      <c r="AI55" s="539"/>
      <c r="AJ55" s="538"/>
      <c r="AK55" s="539"/>
      <c r="AL55" s="539"/>
      <c r="AM55" s="539"/>
      <c r="AN55" s="712"/>
      <c r="AO55" s="715"/>
      <c r="AP55" s="539"/>
      <c r="AQ55" s="539"/>
      <c r="AR55" s="539"/>
      <c r="AS55" s="716"/>
      <c r="AT55" s="721"/>
      <c r="AU55" s="539"/>
      <c r="AV55" s="539"/>
      <c r="AW55" s="539"/>
      <c r="AX55" s="722"/>
      <c r="AY55" s="540"/>
      <c r="AZ55" s="1586" t="str">
        <f xml:space="preserve"> IF($C55 = "", "",'App1'!BL55)</f>
        <v/>
      </c>
      <c r="BA55" s="1587" t="str">
        <f xml:space="preserve"> IF($C55 = "", "",'App1'!BM55)</f>
        <v/>
      </c>
      <c r="BB55" s="1587" t="str">
        <f xml:space="preserve"> IF($C55 = "", "",'App1'!BN55)</f>
        <v/>
      </c>
      <c r="BC55" s="1587" t="str">
        <f xml:space="preserve"> IF($C55 = "", "",'App1'!BO55)</f>
        <v/>
      </c>
      <c r="BD55" s="1497" t="str">
        <f xml:space="preserve"> IF($C55 = "", "",'App1'!BP55)</f>
        <v/>
      </c>
      <c r="BE55" s="538"/>
      <c r="BF55" s="539"/>
      <c r="BG55" s="539"/>
      <c r="BH55" s="539"/>
      <c r="BI55" s="540"/>
      <c r="BJ55" s="538"/>
      <c r="BK55" s="539"/>
      <c r="BL55" s="539"/>
      <c r="BM55" s="539"/>
      <c r="BN55" s="540"/>
      <c r="BO55" s="538"/>
      <c r="BP55" s="539"/>
      <c r="BQ55" s="539"/>
      <c r="BR55" s="539"/>
      <c r="BS55" s="539"/>
      <c r="BT55" s="538"/>
      <c r="BU55" s="539"/>
      <c r="BV55" s="539"/>
      <c r="BW55" s="539"/>
      <c r="BX55" s="539"/>
      <c r="BY55" s="538"/>
      <c r="BZ55" s="539"/>
      <c r="CA55" s="539"/>
      <c r="CB55" s="539"/>
      <c r="CC55" s="540"/>
      <c r="CD55" s="538"/>
      <c r="CE55" s="539"/>
      <c r="CF55" s="539"/>
      <c r="CG55" s="539"/>
      <c r="CH55" s="540"/>
      <c r="CI55" s="1277"/>
      <c r="CJ55" s="1278"/>
      <c r="CK55" s="1278"/>
      <c r="CL55" s="1279"/>
      <c r="CM55" s="1278"/>
      <c r="CN55" s="1278"/>
      <c r="CO55" s="1278"/>
      <c r="CP55" s="1279"/>
      <c r="CQ55" s="1606" t="str">
        <f xml:space="preserve"> IF($C55 = "", "",'App1'!DC55)</f>
        <v/>
      </c>
      <c r="CR55" s="1656" t="str">
        <f xml:space="preserve"> IF($C55 = "", "",'App1'!DD55)</f>
        <v/>
      </c>
      <c r="CS55" s="1606" t="str">
        <f xml:space="preserve"> IF($C55 = "", "",'App1'!DE55)</f>
        <v/>
      </c>
      <c r="CT55" s="1600" t="str">
        <f xml:space="preserve"> IF($C55 = "", "",'App1'!DF55)</f>
        <v/>
      </c>
      <c r="CU55" s="1600" t="str">
        <f xml:space="preserve"> IF($C55 = "", "",'App1'!DG55)</f>
        <v/>
      </c>
      <c r="CV55" s="1600" t="str">
        <f xml:space="preserve"> IF($C55 = "", "",'App1'!DH55)</f>
        <v/>
      </c>
      <c r="CW55" s="1600" t="str">
        <f xml:space="preserve"> IF($C55 = "", "",'App1'!DI55)</f>
        <v/>
      </c>
      <c r="CX55" s="1600" t="str">
        <f xml:space="preserve"> IF($C55 = "", "",'App1'!DJ55)</f>
        <v/>
      </c>
      <c r="CY55" s="1601" t="str">
        <f xml:space="preserve"> IF($C55 = "", "",'App1'!DK55)</f>
        <v/>
      </c>
      <c r="CZ55" s="1600" t="str">
        <f xml:space="preserve"> IF($C55 = "", "",'App1'!DL55)</f>
        <v/>
      </c>
      <c r="DA55" s="1600" t="str">
        <f xml:space="preserve"> IF($C55 = "", "",'App1'!DM55)</f>
        <v/>
      </c>
      <c r="DB55" s="1600" t="str">
        <f xml:space="preserve"> IF($C55 = "", "",'App1'!DN55)</f>
        <v/>
      </c>
      <c r="DC55" s="1600" t="str">
        <f xml:space="preserve"> IF($C55 = "", "",'App1'!DO55)</f>
        <v/>
      </c>
      <c r="DD55" s="1600" t="str">
        <f xml:space="preserve"> IF($C55 = "", "",'App1'!DP55)</f>
        <v/>
      </c>
      <c r="DE55" s="1601" t="str">
        <f xml:space="preserve"> IF($C55 = "", "",'App1'!DQ55)</f>
        <v/>
      </c>
      <c r="DF55" s="1600" t="str">
        <f xml:space="preserve"> IF($C55 = "", "",'App1'!DR55)</f>
        <v/>
      </c>
      <c r="DG55" s="1600" t="str">
        <f xml:space="preserve"> IF($C55 = "", "",'App1'!DS55)</f>
        <v/>
      </c>
      <c r="DH55" s="1600" t="str">
        <f xml:space="preserve"> IF($C55 = "", "",'App1'!DT55)</f>
        <v/>
      </c>
      <c r="DI55" s="1600" t="str">
        <f xml:space="preserve"> IF($C55 = "", "",'App1'!DU55)</f>
        <v/>
      </c>
      <c r="DJ55" s="1600" t="str">
        <f xml:space="preserve"> IF($C55 = "", "",'App1'!DV55)</f>
        <v/>
      </c>
      <c r="DK55" s="1601" t="str">
        <f xml:space="preserve"> IF($C55 = "", "",'App1'!DW55)</f>
        <v/>
      </c>
      <c r="DL55" s="1600" t="str">
        <f xml:space="preserve"> IF($C55 = "", "",'App1'!DX55)</f>
        <v/>
      </c>
      <c r="DM55" s="1600" t="str">
        <f xml:space="preserve"> IF($C55 = "", "",'App1'!DY55)</f>
        <v/>
      </c>
      <c r="DN55" s="1600" t="str">
        <f xml:space="preserve"> IF($C55 = "", "",'App1'!DZ55)</f>
        <v/>
      </c>
      <c r="DO55" s="1600" t="str">
        <f xml:space="preserve"> IF($C55 = "", "",'App1'!EA55)</f>
        <v/>
      </c>
      <c r="DP55" s="1600" t="str">
        <f xml:space="preserve"> IF($C55 = "", "",'App1'!EB55)</f>
        <v/>
      </c>
      <c r="DQ55" s="1601" t="str">
        <f xml:space="preserve"> IF($C55 = "", "",'App1'!EC55)</f>
        <v/>
      </c>
      <c r="DR55" s="1600" t="str">
        <f xml:space="preserve"> IF($C55 = "", "",'App1'!ED55)</f>
        <v/>
      </c>
      <c r="DS55" s="1600" t="str">
        <f xml:space="preserve"> IF($C55 = "", "",'App1'!EE55)</f>
        <v/>
      </c>
      <c r="DT55" s="1600" t="str">
        <f xml:space="preserve"> IF($C55 = "", "",'App1'!EF55)</f>
        <v/>
      </c>
      <c r="DU55" s="1600" t="str">
        <f xml:space="preserve"> IF($C55 = "", "",'App1'!EG55)</f>
        <v/>
      </c>
      <c r="DV55" s="1600" t="str">
        <f xml:space="preserve"> IF($C55 = "", "",'App1'!EH55)</f>
        <v/>
      </c>
      <c r="DW55" s="1601" t="str">
        <f xml:space="preserve"> IF($C55 = "", "",'App1'!EI55)</f>
        <v/>
      </c>
      <c r="DX55" s="538"/>
      <c r="DY55" s="539"/>
      <c r="DZ55" s="539"/>
      <c r="EA55" s="539"/>
      <c r="EB55" s="539"/>
      <c r="EC55" s="1599" t="str">
        <f xml:space="preserve"> IF($C55 = "", "",'App1'!EO55)</f>
        <v/>
      </c>
      <c r="ED55" s="1600" t="str">
        <f xml:space="preserve"> IF($C55 = "", "",'App1'!EP55)</f>
        <v/>
      </c>
      <c r="EE55" s="1600" t="str">
        <f xml:space="preserve"> IF($C55 = "", "",'App1'!EQ55)</f>
        <v/>
      </c>
      <c r="EF55" s="1600" t="str">
        <f xml:space="preserve"> IF($C55 = "", "",'App1'!ER55)</f>
        <v/>
      </c>
      <c r="EG55" s="1600" t="str">
        <f xml:space="preserve"> IF($C55 = "", "",'App1'!ES55)</f>
        <v/>
      </c>
      <c r="EH55" s="1601" t="str">
        <f xml:space="preserve"> IF($C55 = "", "",'App1'!ET55)</f>
        <v/>
      </c>
      <c r="EI55" s="538"/>
      <c r="EJ55" s="539"/>
      <c r="EK55" s="539"/>
      <c r="EL55" s="539"/>
      <c r="EM55" s="1594"/>
    </row>
    <row r="56" spans="1:143" s="524" customFormat="1" ht="15.75" customHeight="1">
      <c r="A56" s="503"/>
      <c r="B56" s="1421">
        <v>50</v>
      </c>
      <c r="C56" s="1635" t="str">
        <f>'App1'!C56</f>
        <v/>
      </c>
      <c r="D56" s="1412" t="str">
        <f xml:space="preserve"> IF($C56 = "", "",'App1'!D56)</f>
        <v/>
      </c>
      <c r="E56" s="1412" t="str">
        <f xml:space="preserve"> IF($C56 = "", "",'App1'!E56)</f>
        <v/>
      </c>
      <c r="F56" s="1412" t="str">
        <f xml:space="preserve"> IF($C56 = "", "",'App1'!F56)</f>
        <v/>
      </c>
      <c r="G56" s="1498" t="str">
        <f xml:space="preserve"> IF($C56 = "", "",'App1'!G56)</f>
        <v/>
      </c>
      <c r="H56" s="1499" t="str">
        <f xml:space="preserve"> IF($C56 = "", "",'App1'!H56)</f>
        <v/>
      </c>
      <c r="I56" s="1516" t="str">
        <f xml:space="preserve"> IF($C56 = "", "",'App1'!I56)</f>
        <v/>
      </c>
      <c r="J56" s="1516" t="str">
        <f xml:space="preserve"> IF($C56 = "", "",'App1'!J56)</f>
        <v/>
      </c>
      <c r="K56" s="1516" t="str">
        <f xml:space="preserve"> IF($C56 = "", "",'App1'!K56)</f>
        <v/>
      </c>
      <c r="L56" s="1516" t="str">
        <f xml:space="preserve"> IF($C56 = "", "",'App1'!L56)</f>
        <v/>
      </c>
      <c r="M56" s="1516" t="str">
        <f xml:space="preserve"> IF($C56 = "", "",'App1'!M56)</f>
        <v/>
      </c>
      <c r="N56" s="1516" t="str">
        <f xml:space="preserve"> IF($C56 = "", "",'App1'!N56)</f>
        <v/>
      </c>
      <c r="O56" s="1516" t="str">
        <f xml:space="preserve"> IF($C56 = "", "",'App1'!O56)</f>
        <v/>
      </c>
      <c r="P56" s="1516" t="str">
        <f xml:space="preserve"> IF($C56 = "", "",'App1'!P56)</f>
        <v/>
      </c>
      <c r="Q56" s="1517" t="str">
        <f xml:space="preserve"> IF($C56 = "", "",'App1'!Q56)</f>
        <v/>
      </c>
      <c r="R56" s="1412" t="str">
        <f xml:space="preserve"> IF($C56 = "", "",'App1'!R56)</f>
        <v/>
      </c>
      <c r="S56" s="1412" t="str">
        <f xml:space="preserve"> IF($C56 = "", "",'App1'!S56)</f>
        <v/>
      </c>
      <c r="T56" s="1498" t="str">
        <f xml:space="preserve"> IF($C56 = "", "",'App1'!T56)</f>
        <v/>
      </c>
      <c r="U56" s="1412" t="str">
        <f xml:space="preserve"> IF($C56 = "", "",'App1'!U56)</f>
        <v/>
      </c>
      <c r="V56" s="1412" t="str">
        <f xml:space="preserve"> IF($C56 = "", "",'App1'!V56)</f>
        <v/>
      </c>
      <c r="W56" s="1412" t="str">
        <f xml:space="preserve"> IF($C56 = "", "",'App1'!W56)</f>
        <v/>
      </c>
      <c r="X56" s="1412" t="str">
        <f xml:space="preserve"> IF($C56 = "", "",'App1'!X56)</f>
        <v/>
      </c>
      <c r="Y56" s="1626" t="str">
        <f xml:space="preserve"> IF($C56 = "", "",'App1'!Y56)</f>
        <v/>
      </c>
      <c r="Z56" s="1508" t="str">
        <f xml:space="preserve"> IF($C56 = "", "",'App1'!Z56)</f>
        <v/>
      </c>
      <c r="AA56" s="526"/>
      <c r="AB56" s="526"/>
      <c r="AC56" s="526"/>
      <c r="AD56" s="1628"/>
      <c r="AE56" s="539"/>
      <c r="AF56" s="539"/>
      <c r="AG56" s="539"/>
      <c r="AH56" s="539"/>
      <c r="AI56" s="539"/>
      <c r="AJ56" s="538"/>
      <c r="AK56" s="539"/>
      <c r="AL56" s="539"/>
      <c r="AM56" s="539"/>
      <c r="AN56" s="712"/>
      <c r="AO56" s="715"/>
      <c r="AP56" s="539"/>
      <c r="AQ56" s="539"/>
      <c r="AR56" s="539"/>
      <c r="AS56" s="716"/>
      <c r="AT56" s="721"/>
      <c r="AU56" s="539"/>
      <c r="AV56" s="539"/>
      <c r="AW56" s="539"/>
      <c r="AX56" s="722"/>
      <c r="AY56" s="540"/>
      <c r="AZ56" s="1586" t="str">
        <f xml:space="preserve"> IF($C56 = "", "",'App1'!BL56)</f>
        <v/>
      </c>
      <c r="BA56" s="1587" t="str">
        <f xml:space="preserve"> IF($C56 = "", "",'App1'!BM56)</f>
        <v/>
      </c>
      <c r="BB56" s="1587" t="str">
        <f xml:space="preserve"> IF($C56 = "", "",'App1'!BN56)</f>
        <v/>
      </c>
      <c r="BC56" s="1587" t="str">
        <f xml:space="preserve"> IF($C56 = "", "",'App1'!BO56)</f>
        <v/>
      </c>
      <c r="BD56" s="1497" t="str">
        <f xml:space="preserve"> IF($C56 = "", "",'App1'!BP56)</f>
        <v/>
      </c>
      <c r="BE56" s="538"/>
      <c r="BF56" s="539"/>
      <c r="BG56" s="539"/>
      <c r="BH56" s="539"/>
      <c r="BI56" s="540"/>
      <c r="BJ56" s="538"/>
      <c r="BK56" s="539"/>
      <c r="BL56" s="539"/>
      <c r="BM56" s="539"/>
      <c r="BN56" s="540"/>
      <c r="BO56" s="538"/>
      <c r="BP56" s="539"/>
      <c r="BQ56" s="539"/>
      <c r="BR56" s="539"/>
      <c r="BS56" s="540"/>
      <c r="BT56" s="538"/>
      <c r="BU56" s="539"/>
      <c r="BV56" s="539"/>
      <c r="BW56" s="539"/>
      <c r="BX56" s="540"/>
      <c r="BY56" s="538"/>
      <c r="BZ56" s="539"/>
      <c r="CA56" s="539"/>
      <c r="CB56" s="539"/>
      <c r="CC56" s="540"/>
      <c r="CD56" s="538"/>
      <c r="CE56" s="539"/>
      <c r="CF56" s="539"/>
      <c r="CG56" s="539"/>
      <c r="CH56" s="540"/>
      <c r="CI56" s="1277"/>
      <c r="CJ56" s="1278"/>
      <c r="CK56" s="1278"/>
      <c r="CL56" s="1279"/>
      <c r="CM56" s="1278"/>
      <c r="CN56" s="1278"/>
      <c r="CO56" s="1278"/>
      <c r="CP56" s="1279"/>
      <c r="CQ56" s="1606" t="str">
        <f xml:space="preserve"> IF($C56 = "", "",'App1'!DC56)</f>
        <v/>
      </c>
      <c r="CR56" s="1656" t="str">
        <f xml:space="preserve"> IF($C56 = "", "",'App1'!DD56)</f>
        <v/>
      </c>
      <c r="CS56" s="1606" t="str">
        <f xml:space="preserve"> IF($C56 = "", "",'App1'!DE56)</f>
        <v/>
      </c>
      <c r="CT56" s="1600" t="str">
        <f xml:space="preserve"> IF($C56 = "", "",'App1'!DF56)</f>
        <v/>
      </c>
      <c r="CU56" s="1600" t="str">
        <f xml:space="preserve"> IF($C56 = "", "",'App1'!DG56)</f>
        <v/>
      </c>
      <c r="CV56" s="1600" t="str">
        <f xml:space="preserve"> IF($C56 = "", "",'App1'!DH56)</f>
        <v/>
      </c>
      <c r="CW56" s="1600" t="str">
        <f xml:space="preserve"> IF($C56 = "", "",'App1'!DI56)</f>
        <v/>
      </c>
      <c r="CX56" s="1600" t="str">
        <f xml:space="preserve"> IF($C56 = "", "",'App1'!DJ56)</f>
        <v/>
      </c>
      <c r="CY56" s="1601" t="str">
        <f xml:space="preserve"> IF($C56 = "", "",'App1'!DK56)</f>
        <v/>
      </c>
      <c r="CZ56" s="1600" t="str">
        <f xml:space="preserve"> IF($C56 = "", "",'App1'!DL56)</f>
        <v/>
      </c>
      <c r="DA56" s="1600" t="str">
        <f xml:space="preserve"> IF($C56 = "", "",'App1'!DM56)</f>
        <v/>
      </c>
      <c r="DB56" s="1600" t="str">
        <f xml:space="preserve"> IF($C56 = "", "",'App1'!DN56)</f>
        <v/>
      </c>
      <c r="DC56" s="1600" t="str">
        <f xml:space="preserve"> IF($C56 = "", "",'App1'!DO56)</f>
        <v/>
      </c>
      <c r="DD56" s="1600" t="str">
        <f xml:space="preserve"> IF($C56 = "", "",'App1'!DP56)</f>
        <v/>
      </c>
      <c r="DE56" s="1601" t="str">
        <f xml:space="preserve"> IF($C56 = "", "",'App1'!DQ56)</f>
        <v/>
      </c>
      <c r="DF56" s="1600" t="str">
        <f xml:space="preserve"> IF($C56 = "", "",'App1'!DR56)</f>
        <v/>
      </c>
      <c r="DG56" s="1600" t="str">
        <f xml:space="preserve"> IF($C56 = "", "",'App1'!DS56)</f>
        <v/>
      </c>
      <c r="DH56" s="1600" t="str">
        <f xml:space="preserve"> IF($C56 = "", "",'App1'!DT56)</f>
        <v/>
      </c>
      <c r="DI56" s="1600" t="str">
        <f xml:space="preserve"> IF($C56 = "", "",'App1'!DU56)</f>
        <v/>
      </c>
      <c r="DJ56" s="1600" t="str">
        <f xml:space="preserve"> IF($C56 = "", "",'App1'!DV56)</f>
        <v/>
      </c>
      <c r="DK56" s="1601" t="str">
        <f xml:space="preserve"> IF($C56 = "", "",'App1'!DW56)</f>
        <v/>
      </c>
      <c r="DL56" s="1600" t="str">
        <f xml:space="preserve"> IF($C56 = "", "",'App1'!DX56)</f>
        <v/>
      </c>
      <c r="DM56" s="1600" t="str">
        <f xml:space="preserve"> IF($C56 = "", "",'App1'!DY56)</f>
        <v/>
      </c>
      <c r="DN56" s="1600" t="str">
        <f xml:space="preserve"> IF($C56 = "", "",'App1'!DZ56)</f>
        <v/>
      </c>
      <c r="DO56" s="1600" t="str">
        <f xml:space="preserve"> IF($C56 = "", "",'App1'!EA56)</f>
        <v/>
      </c>
      <c r="DP56" s="1600" t="str">
        <f xml:space="preserve"> IF($C56 = "", "",'App1'!EB56)</f>
        <v/>
      </c>
      <c r="DQ56" s="1601" t="str">
        <f xml:space="preserve"> IF($C56 = "", "",'App1'!EC56)</f>
        <v/>
      </c>
      <c r="DR56" s="1600" t="str">
        <f xml:space="preserve"> IF($C56 = "", "",'App1'!ED56)</f>
        <v/>
      </c>
      <c r="DS56" s="1600" t="str">
        <f xml:space="preserve"> IF($C56 = "", "",'App1'!EE56)</f>
        <v/>
      </c>
      <c r="DT56" s="1600" t="str">
        <f xml:space="preserve"> IF($C56 = "", "",'App1'!EF56)</f>
        <v/>
      </c>
      <c r="DU56" s="1600" t="str">
        <f xml:space="preserve"> IF($C56 = "", "",'App1'!EG56)</f>
        <v/>
      </c>
      <c r="DV56" s="1600" t="str">
        <f xml:space="preserve"> IF($C56 = "", "",'App1'!EH56)</f>
        <v/>
      </c>
      <c r="DW56" s="1601" t="str">
        <f xml:space="preserve"> IF($C56 = "", "",'App1'!EI56)</f>
        <v/>
      </c>
      <c r="DX56" s="538"/>
      <c r="DY56" s="539"/>
      <c r="DZ56" s="539"/>
      <c r="EA56" s="539"/>
      <c r="EB56" s="539"/>
      <c r="EC56" s="1599" t="str">
        <f xml:space="preserve"> IF($C56 = "", "",'App1'!EO56)</f>
        <v/>
      </c>
      <c r="ED56" s="1600" t="str">
        <f xml:space="preserve"> IF($C56 = "", "",'App1'!EP56)</f>
        <v/>
      </c>
      <c r="EE56" s="1600" t="str">
        <f xml:space="preserve"> IF($C56 = "", "",'App1'!EQ56)</f>
        <v/>
      </c>
      <c r="EF56" s="1600" t="str">
        <f xml:space="preserve"> IF($C56 = "", "",'App1'!ER56)</f>
        <v/>
      </c>
      <c r="EG56" s="1600" t="str">
        <f xml:space="preserve"> IF($C56 = "", "",'App1'!ES56)</f>
        <v/>
      </c>
      <c r="EH56" s="1601" t="str">
        <f xml:space="preserve"> IF($C56 = "", "",'App1'!ET56)</f>
        <v/>
      </c>
      <c r="EI56" s="538"/>
      <c r="EJ56" s="539"/>
      <c r="EK56" s="539"/>
      <c r="EL56" s="539"/>
      <c r="EM56" s="1594"/>
    </row>
    <row r="57" spans="1:143" s="524" customFormat="1" ht="15.75" customHeight="1">
      <c r="A57" s="503"/>
      <c r="B57" s="1421">
        <v>51</v>
      </c>
      <c r="C57" s="1635" t="str">
        <f>'App1'!C57</f>
        <v/>
      </c>
      <c r="D57" s="1412" t="str">
        <f xml:space="preserve"> IF($C57 = "", "",'App1'!D57)</f>
        <v/>
      </c>
      <c r="E57" s="1412" t="str">
        <f xml:space="preserve"> IF($C57 = "", "",'App1'!E57)</f>
        <v/>
      </c>
      <c r="F57" s="1412" t="str">
        <f xml:space="preserve"> IF($C57 = "", "",'App1'!F57)</f>
        <v/>
      </c>
      <c r="G57" s="1498" t="str">
        <f xml:space="preserve"> IF($C57 = "", "",'App1'!G57)</f>
        <v/>
      </c>
      <c r="H57" s="1499" t="str">
        <f xml:space="preserve"> IF($C57 = "", "",'App1'!H57)</f>
        <v/>
      </c>
      <c r="I57" s="1516" t="str">
        <f xml:space="preserve"> IF($C57 = "", "",'App1'!I57)</f>
        <v/>
      </c>
      <c r="J57" s="1516" t="str">
        <f xml:space="preserve"> IF($C57 = "", "",'App1'!J57)</f>
        <v/>
      </c>
      <c r="K57" s="1516" t="str">
        <f xml:space="preserve"> IF($C57 = "", "",'App1'!K57)</f>
        <v/>
      </c>
      <c r="L57" s="1516" t="str">
        <f xml:space="preserve"> IF($C57 = "", "",'App1'!L57)</f>
        <v/>
      </c>
      <c r="M57" s="1516" t="str">
        <f xml:space="preserve"> IF($C57 = "", "",'App1'!M57)</f>
        <v/>
      </c>
      <c r="N57" s="1516" t="str">
        <f xml:space="preserve"> IF($C57 = "", "",'App1'!N57)</f>
        <v/>
      </c>
      <c r="O57" s="1516" t="str">
        <f xml:space="preserve"> IF($C57 = "", "",'App1'!O57)</f>
        <v/>
      </c>
      <c r="P57" s="1516" t="str">
        <f xml:space="preserve"> IF($C57 = "", "",'App1'!P57)</f>
        <v/>
      </c>
      <c r="Q57" s="1517" t="str">
        <f xml:space="preserve"> IF($C57 = "", "",'App1'!Q57)</f>
        <v/>
      </c>
      <c r="R57" s="1412" t="str">
        <f xml:space="preserve"> IF($C57 = "", "",'App1'!R57)</f>
        <v/>
      </c>
      <c r="S57" s="1412" t="str">
        <f xml:space="preserve"> IF($C57 = "", "",'App1'!S57)</f>
        <v/>
      </c>
      <c r="T57" s="1498" t="str">
        <f xml:space="preserve"> IF($C57 = "", "",'App1'!T57)</f>
        <v/>
      </c>
      <c r="U57" s="1412" t="str">
        <f xml:space="preserve"> IF($C57 = "", "",'App1'!U57)</f>
        <v/>
      </c>
      <c r="V57" s="1412" t="str">
        <f xml:space="preserve"> IF($C57 = "", "",'App1'!V57)</f>
        <v/>
      </c>
      <c r="W57" s="1412" t="str">
        <f xml:space="preserve"> IF($C57 = "", "",'App1'!W57)</f>
        <v/>
      </c>
      <c r="X57" s="1412" t="str">
        <f xml:space="preserve"> IF($C57 = "", "",'App1'!X57)</f>
        <v/>
      </c>
      <c r="Y57" s="1626" t="str">
        <f xml:space="preserve"> IF($C57 = "", "",'App1'!Y57)</f>
        <v/>
      </c>
      <c r="Z57" s="1508" t="str">
        <f xml:space="preserve"> IF($C57 = "", "",'App1'!Z57)</f>
        <v/>
      </c>
      <c r="AA57" s="526"/>
      <c r="AB57" s="526"/>
      <c r="AC57" s="526"/>
      <c r="AD57" s="1628"/>
      <c r="AE57" s="539"/>
      <c r="AF57" s="539"/>
      <c r="AG57" s="539"/>
      <c r="AH57" s="539"/>
      <c r="AI57" s="539"/>
      <c r="AJ57" s="538"/>
      <c r="AK57" s="539"/>
      <c r="AL57" s="539"/>
      <c r="AM57" s="539"/>
      <c r="AN57" s="712"/>
      <c r="AO57" s="715"/>
      <c r="AP57" s="539"/>
      <c r="AQ57" s="539"/>
      <c r="AR57" s="539"/>
      <c r="AS57" s="716"/>
      <c r="AT57" s="721"/>
      <c r="AU57" s="539"/>
      <c r="AV57" s="539"/>
      <c r="AW57" s="539"/>
      <c r="AX57" s="722"/>
      <c r="AY57" s="540"/>
      <c r="AZ57" s="1586" t="str">
        <f xml:space="preserve"> IF($C57 = "", "",'App1'!BL57)</f>
        <v/>
      </c>
      <c r="BA57" s="1587" t="str">
        <f xml:space="preserve"> IF($C57 = "", "",'App1'!BM57)</f>
        <v/>
      </c>
      <c r="BB57" s="1587" t="str">
        <f xml:space="preserve"> IF($C57 = "", "",'App1'!BN57)</f>
        <v/>
      </c>
      <c r="BC57" s="1587" t="str">
        <f xml:space="preserve"> IF($C57 = "", "",'App1'!BO57)</f>
        <v/>
      </c>
      <c r="BD57" s="1497" t="str">
        <f xml:space="preserve"> IF($C57 = "", "",'App1'!BP57)</f>
        <v/>
      </c>
      <c r="BE57" s="538"/>
      <c r="BF57" s="539"/>
      <c r="BG57" s="539"/>
      <c r="BH57" s="539"/>
      <c r="BI57" s="540"/>
      <c r="BJ57" s="538"/>
      <c r="BK57" s="539"/>
      <c r="BL57" s="539"/>
      <c r="BM57" s="539"/>
      <c r="BN57" s="540"/>
      <c r="BO57" s="538"/>
      <c r="BP57" s="539"/>
      <c r="BQ57" s="539"/>
      <c r="BR57" s="539"/>
      <c r="BS57" s="540"/>
      <c r="BT57" s="538"/>
      <c r="BU57" s="539"/>
      <c r="BV57" s="539"/>
      <c r="BW57" s="539"/>
      <c r="BX57" s="540"/>
      <c r="BY57" s="538"/>
      <c r="BZ57" s="539"/>
      <c r="CA57" s="539"/>
      <c r="CB57" s="539"/>
      <c r="CC57" s="540"/>
      <c r="CD57" s="538"/>
      <c r="CE57" s="539"/>
      <c r="CF57" s="539"/>
      <c r="CG57" s="539"/>
      <c r="CH57" s="540"/>
      <c r="CI57" s="1277"/>
      <c r="CJ57" s="1278"/>
      <c r="CK57" s="1278"/>
      <c r="CL57" s="1279"/>
      <c r="CM57" s="1278"/>
      <c r="CN57" s="1278"/>
      <c r="CO57" s="1278"/>
      <c r="CP57" s="1279"/>
      <c r="CQ57" s="1606" t="str">
        <f xml:space="preserve"> IF($C57 = "", "",'App1'!DC57)</f>
        <v/>
      </c>
      <c r="CR57" s="1656" t="str">
        <f xml:space="preserve"> IF($C57 = "", "",'App1'!DD57)</f>
        <v/>
      </c>
      <c r="CS57" s="1606" t="str">
        <f xml:space="preserve"> IF($C57 = "", "",'App1'!DE57)</f>
        <v/>
      </c>
      <c r="CT57" s="1600" t="str">
        <f xml:space="preserve"> IF($C57 = "", "",'App1'!DF57)</f>
        <v/>
      </c>
      <c r="CU57" s="1600" t="str">
        <f xml:space="preserve"> IF($C57 = "", "",'App1'!DG57)</f>
        <v/>
      </c>
      <c r="CV57" s="1600" t="str">
        <f xml:space="preserve"> IF($C57 = "", "",'App1'!DH57)</f>
        <v/>
      </c>
      <c r="CW57" s="1600" t="str">
        <f xml:space="preserve"> IF($C57 = "", "",'App1'!DI57)</f>
        <v/>
      </c>
      <c r="CX57" s="1600" t="str">
        <f xml:space="preserve"> IF($C57 = "", "",'App1'!DJ57)</f>
        <v/>
      </c>
      <c r="CY57" s="1601" t="str">
        <f xml:space="preserve"> IF($C57 = "", "",'App1'!DK57)</f>
        <v/>
      </c>
      <c r="CZ57" s="1600" t="str">
        <f xml:space="preserve"> IF($C57 = "", "",'App1'!DL57)</f>
        <v/>
      </c>
      <c r="DA57" s="1600" t="str">
        <f xml:space="preserve"> IF($C57 = "", "",'App1'!DM57)</f>
        <v/>
      </c>
      <c r="DB57" s="1600" t="str">
        <f xml:space="preserve"> IF($C57 = "", "",'App1'!DN57)</f>
        <v/>
      </c>
      <c r="DC57" s="1600" t="str">
        <f xml:space="preserve"> IF($C57 = "", "",'App1'!DO57)</f>
        <v/>
      </c>
      <c r="DD57" s="1600" t="str">
        <f xml:space="preserve"> IF($C57 = "", "",'App1'!DP57)</f>
        <v/>
      </c>
      <c r="DE57" s="1601" t="str">
        <f xml:space="preserve"> IF($C57 = "", "",'App1'!DQ57)</f>
        <v/>
      </c>
      <c r="DF57" s="1600" t="str">
        <f xml:space="preserve"> IF($C57 = "", "",'App1'!DR57)</f>
        <v/>
      </c>
      <c r="DG57" s="1600" t="str">
        <f xml:space="preserve"> IF($C57 = "", "",'App1'!DS57)</f>
        <v/>
      </c>
      <c r="DH57" s="1600" t="str">
        <f xml:space="preserve"> IF($C57 = "", "",'App1'!DT57)</f>
        <v/>
      </c>
      <c r="DI57" s="1600" t="str">
        <f xml:space="preserve"> IF($C57 = "", "",'App1'!DU57)</f>
        <v/>
      </c>
      <c r="DJ57" s="1600" t="str">
        <f xml:space="preserve"> IF($C57 = "", "",'App1'!DV57)</f>
        <v/>
      </c>
      <c r="DK57" s="1601" t="str">
        <f xml:space="preserve"> IF($C57 = "", "",'App1'!DW57)</f>
        <v/>
      </c>
      <c r="DL57" s="1600" t="str">
        <f xml:space="preserve"> IF($C57 = "", "",'App1'!DX57)</f>
        <v/>
      </c>
      <c r="DM57" s="1600" t="str">
        <f xml:space="preserve"> IF($C57 = "", "",'App1'!DY57)</f>
        <v/>
      </c>
      <c r="DN57" s="1600" t="str">
        <f xml:space="preserve"> IF($C57 = "", "",'App1'!DZ57)</f>
        <v/>
      </c>
      <c r="DO57" s="1600" t="str">
        <f xml:space="preserve"> IF($C57 = "", "",'App1'!EA57)</f>
        <v/>
      </c>
      <c r="DP57" s="1600" t="str">
        <f xml:space="preserve"> IF($C57 = "", "",'App1'!EB57)</f>
        <v/>
      </c>
      <c r="DQ57" s="1601" t="str">
        <f xml:space="preserve"> IF($C57 = "", "",'App1'!EC57)</f>
        <v/>
      </c>
      <c r="DR57" s="1600" t="str">
        <f xml:space="preserve"> IF($C57 = "", "",'App1'!ED57)</f>
        <v/>
      </c>
      <c r="DS57" s="1600" t="str">
        <f xml:space="preserve"> IF($C57 = "", "",'App1'!EE57)</f>
        <v/>
      </c>
      <c r="DT57" s="1600" t="str">
        <f xml:space="preserve"> IF($C57 = "", "",'App1'!EF57)</f>
        <v/>
      </c>
      <c r="DU57" s="1600" t="str">
        <f xml:space="preserve"> IF($C57 = "", "",'App1'!EG57)</f>
        <v/>
      </c>
      <c r="DV57" s="1600" t="str">
        <f xml:space="preserve"> IF($C57 = "", "",'App1'!EH57)</f>
        <v/>
      </c>
      <c r="DW57" s="1601" t="str">
        <f xml:space="preserve"> IF($C57 = "", "",'App1'!EI57)</f>
        <v/>
      </c>
      <c r="DX57" s="538"/>
      <c r="DY57" s="539"/>
      <c r="DZ57" s="539"/>
      <c r="EA57" s="539"/>
      <c r="EB57" s="539"/>
      <c r="EC57" s="1599" t="str">
        <f xml:space="preserve"> IF($C57 = "", "",'App1'!EO57)</f>
        <v/>
      </c>
      <c r="ED57" s="1600" t="str">
        <f xml:space="preserve"> IF($C57 = "", "",'App1'!EP57)</f>
        <v/>
      </c>
      <c r="EE57" s="1600" t="str">
        <f xml:space="preserve"> IF($C57 = "", "",'App1'!EQ57)</f>
        <v/>
      </c>
      <c r="EF57" s="1600" t="str">
        <f xml:space="preserve"> IF($C57 = "", "",'App1'!ER57)</f>
        <v/>
      </c>
      <c r="EG57" s="1600" t="str">
        <f xml:space="preserve"> IF($C57 = "", "",'App1'!ES57)</f>
        <v/>
      </c>
      <c r="EH57" s="1601" t="str">
        <f xml:space="preserve"> IF($C57 = "", "",'App1'!ET57)</f>
        <v/>
      </c>
      <c r="EI57" s="538"/>
      <c r="EJ57" s="539"/>
      <c r="EK57" s="539"/>
      <c r="EL57" s="539"/>
      <c r="EM57" s="1594"/>
    </row>
    <row r="58" spans="1:143" s="524" customFormat="1" ht="15.75" customHeight="1">
      <c r="A58" s="503"/>
      <c r="B58" s="1421">
        <v>52</v>
      </c>
      <c r="C58" s="1635" t="str">
        <f>'App1'!C58</f>
        <v/>
      </c>
      <c r="D58" s="1412" t="str">
        <f xml:space="preserve"> IF($C58 = "", "",'App1'!D58)</f>
        <v/>
      </c>
      <c r="E58" s="1412" t="str">
        <f xml:space="preserve"> IF($C58 = "", "",'App1'!E58)</f>
        <v/>
      </c>
      <c r="F58" s="1412" t="str">
        <f xml:space="preserve"> IF($C58 = "", "",'App1'!F58)</f>
        <v/>
      </c>
      <c r="G58" s="1498" t="str">
        <f xml:space="preserve"> IF($C58 = "", "",'App1'!G58)</f>
        <v/>
      </c>
      <c r="H58" s="1499" t="str">
        <f xml:space="preserve"> IF($C58 = "", "",'App1'!H58)</f>
        <v/>
      </c>
      <c r="I58" s="1516" t="str">
        <f xml:space="preserve"> IF($C58 = "", "",'App1'!I58)</f>
        <v/>
      </c>
      <c r="J58" s="1516" t="str">
        <f xml:space="preserve"> IF($C58 = "", "",'App1'!J58)</f>
        <v/>
      </c>
      <c r="K58" s="1516" t="str">
        <f xml:space="preserve"> IF($C58 = "", "",'App1'!K58)</f>
        <v/>
      </c>
      <c r="L58" s="1516" t="str">
        <f xml:space="preserve"> IF($C58 = "", "",'App1'!L58)</f>
        <v/>
      </c>
      <c r="M58" s="1516" t="str">
        <f xml:space="preserve"> IF($C58 = "", "",'App1'!M58)</f>
        <v/>
      </c>
      <c r="N58" s="1516" t="str">
        <f xml:space="preserve"> IF($C58 = "", "",'App1'!N58)</f>
        <v/>
      </c>
      <c r="O58" s="1516" t="str">
        <f xml:space="preserve"> IF($C58 = "", "",'App1'!O58)</f>
        <v/>
      </c>
      <c r="P58" s="1516" t="str">
        <f xml:space="preserve"> IF($C58 = "", "",'App1'!P58)</f>
        <v/>
      </c>
      <c r="Q58" s="1517" t="str">
        <f xml:space="preserve"> IF($C58 = "", "",'App1'!Q58)</f>
        <v/>
      </c>
      <c r="R58" s="1412" t="str">
        <f xml:space="preserve"> IF($C58 = "", "",'App1'!R58)</f>
        <v/>
      </c>
      <c r="S58" s="1412" t="str">
        <f xml:space="preserve"> IF($C58 = "", "",'App1'!S58)</f>
        <v/>
      </c>
      <c r="T58" s="1498" t="str">
        <f xml:space="preserve"> IF($C58 = "", "",'App1'!T58)</f>
        <v/>
      </c>
      <c r="U58" s="1412" t="str">
        <f xml:space="preserve"> IF($C58 = "", "",'App1'!U58)</f>
        <v/>
      </c>
      <c r="V58" s="1412" t="str">
        <f xml:space="preserve"> IF($C58 = "", "",'App1'!V58)</f>
        <v/>
      </c>
      <c r="W58" s="1412" t="str">
        <f xml:space="preserve"> IF($C58 = "", "",'App1'!W58)</f>
        <v/>
      </c>
      <c r="X58" s="1412" t="str">
        <f xml:space="preserve"> IF($C58 = "", "",'App1'!X58)</f>
        <v/>
      </c>
      <c r="Y58" s="1626" t="str">
        <f xml:space="preserve"> IF($C58 = "", "",'App1'!Y58)</f>
        <v/>
      </c>
      <c r="Z58" s="1508" t="str">
        <f xml:space="preserve"> IF($C58 = "", "",'App1'!Z58)</f>
        <v/>
      </c>
      <c r="AA58" s="526"/>
      <c r="AB58" s="526"/>
      <c r="AC58" s="526"/>
      <c r="AD58" s="1628"/>
      <c r="AE58" s="539"/>
      <c r="AF58" s="539"/>
      <c r="AG58" s="539"/>
      <c r="AH58" s="539"/>
      <c r="AI58" s="539"/>
      <c r="AJ58" s="538"/>
      <c r="AK58" s="539"/>
      <c r="AL58" s="539"/>
      <c r="AM58" s="539"/>
      <c r="AN58" s="712"/>
      <c r="AO58" s="715"/>
      <c r="AP58" s="539"/>
      <c r="AQ58" s="539"/>
      <c r="AR58" s="539"/>
      <c r="AS58" s="716"/>
      <c r="AT58" s="721"/>
      <c r="AU58" s="539"/>
      <c r="AV58" s="539"/>
      <c r="AW58" s="539"/>
      <c r="AX58" s="722"/>
      <c r="AY58" s="540"/>
      <c r="AZ58" s="1586" t="str">
        <f xml:space="preserve"> IF($C58 = "", "",'App1'!BL58)</f>
        <v/>
      </c>
      <c r="BA58" s="1587" t="str">
        <f xml:space="preserve"> IF($C58 = "", "",'App1'!BM58)</f>
        <v/>
      </c>
      <c r="BB58" s="1587" t="str">
        <f xml:space="preserve"> IF($C58 = "", "",'App1'!BN58)</f>
        <v/>
      </c>
      <c r="BC58" s="1587" t="str">
        <f xml:space="preserve"> IF($C58 = "", "",'App1'!BO58)</f>
        <v/>
      </c>
      <c r="BD58" s="1497" t="str">
        <f xml:space="preserve"> IF($C58 = "", "",'App1'!BP58)</f>
        <v/>
      </c>
      <c r="BE58" s="538"/>
      <c r="BF58" s="539"/>
      <c r="BG58" s="539"/>
      <c r="BH58" s="539"/>
      <c r="BI58" s="540"/>
      <c r="BJ58" s="538"/>
      <c r="BK58" s="539"/>
      <c r="BL58" s="539"/>
      <c r="BM58" s="539"/>
      <c r="BN58" s="540"/>
      <c r="BO58" s="538"/>
      <c r="BP58" s="539"/>
      <c r="BQ58" s="539"/>
      <c r="BR58" s="539"/>
      <c r="BS58" s="540"/>
      <c r="BT58" s="538"/>
      <c r="BU58" s="539"/>
      <c r="BV58" s="539"/>
      <c r="BW58" s="539"/>
      <c r="BX58" s="540"/>
      <c r="BY58" s="538"/>
      <c r="BZ58" s="539"/>
      <c r="CA58" s="539"/>
      <c r="CB58" s="539"/>
      <c r="CC58" s="540"/>
      <c r="CD58" s="538"/>
      <c r="CE58" s="539"/>
      <c r="CF58" s="539"/>
      <c r="CG58" s="539"/>
      <c r="CH58" s="540"/>
      <c r="CI58" s="1277"/>
      <c r="CJ58" s="1278"/>
      <c r="CK58" s="1278"/>
      <c r="CL58" s="1279"/>
      <c r="CM58" s="1278"/>
      <c r="CN58" s="1278"/>
      <c r="CO58" s="1278"/>
      <c r="CP58" s="1279"/>
      <c r="CQ58" s="1606" t="str">
        <f xml:space="preserve"> IF($C58 = "", "",'App1'!DC58)</f>
        <v/>
      </c>
      <c r="CR58" s="1656" t="str">
        <f xml:space="preserve"> IF($C58 = "", "",'App1'!DD58)</f>
        <v/>
      </c>
      <c r="CS58" s="1606" t="str">
        <f xml:space="preserve"> IF($C58 = "", "",'App1'!DE58)</f>
        <v/>
      </c>
      <c r="CT58" s="1600" t="str">
        <f xml:space="preserve"> IF($C58 = "", "",'App1'!DF58)</f>
        <v/>
      </c>
      <c r="CU58" s="1600" t="str">
        <f xml:space="preserve"> IF($C58 = "", "",'App1'!DG58)</f>
        <v/>
      </c>
      <c r="CV58" s="1600" t="str">
        <f xml:space="preserve"> IF($C58 = "", "",'App1'!DH58)</f>
        <v/>
      </c>
      <c r="CW58" s="1600" t="str">
        <f xml:space="preserve"> IF($C58 = "", "",'App1'!DI58)</f>
        <v/>
      </c>
      <c r="CX58" s="1600" t="str">
        <f xml:space="preserve"> IF($C58 = "", "",'App1'!DJ58)</f>
        <v/>
      </c>
      <c r="CY58" s="1601" t="str">
        <f xml:space="preserve"> IF($C58 = "", "",'App1'!DK58)</f>
        <v/>
      </c>
      <c r="CZ58" s="1600" t="str">
        <f xml:space="preserve"> IF($C58 = "", "",'App1'!DL58)</f>
        <v/>
      </c>
      <c r="DA58" s="1600" t="str">
        <f xml:space="preserve"> IF($C58 = "", "",'App1'!DM58)</f>
        <v/>
      </c>
      <c r="DB58" s="1600" t="str">
        <f xml:space="preserve"> IF($C58 = "", "",'App1'!DN58)</f>
        <v/>
      </c>
      <c r="DC58" s="1600" t="str">
        <f xml:space="preserve"> IF($C58 = "", "",'App1'!DO58)</f>
        <v/>
      </c>
      <c r="DD58" s="1600" t="str">
        <f xml:space="preserve"> IF($C58 = "", "",'App1'!DP58)</f>
        <v/>
      </c>
      <c r="DE58" s="1601" t="str">
        <f xml:space="preserve"> IF($C58 = "", "",'App1'!DQ58)</f>
        <v/>
      </c>
      <c r="DF58" s="1600" t="str">
        <f xml:space="preserve"> IF($C58 = "", "",'App1'!DR58)</f>
        <v/>
      </c>
      <c r="DG58" s="1600" t="str">
        <f xml:space="preserve"> IF($C58 = "", "",'App1'!DS58)</f>
        <v/>
      </c>
      <c r="DH58" s="1600" t="str">
        <f xml:space="preserve"> IF($C58 = "", "",'App1'!DT58)</f>
        <v/>
      </c>
      <c r="DI58" s="1600" t="str">
        <f xml:space="preserve"> IF($C58 = "", "",'App1'!DU58)</f>
        <v/>
      </c>
      <c r="DJ58" s="1600" t="str">
        <f xml:space="preserve"> IF($C58 = "", "",'App1'!DV58)</f>
        <v/>
      </c>
      <c r="DK58" s="1601" t="str">
        <f xml:space="preserve"> IF($C58 = "", "",'App1'!DW58)</f>
        <v/>
      </c>
      <c r="DL58" s="1600" t="str">
        <f xml:space="preserve"> IF($C58 = "", "",'App1'!DX58)</f>
        <v/>
      </c>
      <c r="DM58" s="1600" t="str">
        <f xml:space="preserve"> IF($C58 = "", "",'App1'!DY58)</f>
        <v/>
      </c>
      <c r="DN58" s="1600" t="str">
        <f xml:space="preserve"> IF($C58 = "", "",'App1'!DZ58)</f>
        <v/>
      </c>
      <c r="DO58" s="1600" t="str">
        <f xml:space="preserve"> IF($C58 = "", "",'App1'!EA58)</f>
        <v/>
      </c>
      <c r="DP58" s="1600" t="str">
        <f xml:space="preserve"> IF($C58 = "", "",'App1'!EB58)</f>
        <v/>
      </c>
      <c r="DQ58" s="1601" t="str">
        <f xml:space="preserve"> IF($C58 = "", "",'App1'!EC58)</f>
        <v/>
      </c>
      <c r="DR58" s="1600" t="str">
        <f xml:space="preserve"> IF($C58 = "", "",'App1'!ED58)</f>
        <v/>
      </c>
      <c r="DS58" s="1600" t="str">
        <f xml:space="preserve"> IF($C58 = "", "",'App1'!EE58)</f>
        <v/>
      </c>
      <c r="DT58" s="1600" t="str">
        <f xml:space="preserve"> IF($C58 = "", "",'App1'!EF58)</f>
        <v/>
      </c>
      <c r="DU58" s="1600" t="str">
        <f xml:space="preserve"> IF($C58 = "", "",'App1'!EG58)</f>
        <v/>
      </c>
      <c r="DV58" s="1600" t="str">
        <f xml:space="preserve"> IF($C58 = "", "",'App1'!EH58)</f>
        <v/>
      </c>
      <c r="DW58" s="1601" t="str">
        <f xml:space="preserve"> IF($C58 = "", "",'App1'!EI58)</f>
        <v/>
      </c>
      <c r="DX58" s="538"/>
      <c r="DY58" s="539"/>
      <c r="DZ58" s="539"/>
      <c r="EA58" s="539"/>
      <c r="EB58" s="539"/>
      <c r="EC58" s="1599" t="str">
        <f xml:space="preserve"> IF($C58 = "", "",'App1'!EO58)</f>
        <v/>
      </c>
      <c r="ED58" s="1600" t="str">
        <f xml:space="preserve"> IF($C58 = "", "",'App1'!EP58)</f>
        <v/>
      </c>
      <c r="EE58" s="1600" t="str">
        <f xml:space="preserve"> IF($C58 = "", "",'App1'!EQ58)</f>
        <v/>
      </c>
      <c r="EF58" s="1600" t="str">
        <f xml:space="preserve"> IF($C58 = "", "",'App1'!ER58)</f>
        <v/>
      </c>
      <c r="EG58" s="1600" t="str">
        <f xml:space="preserve"> IF($C58 = "", "",'App1'!ES58)</f>
        <v/>
      </c>
      <c r="EH58" s="1601" t="str">
        <f xml:space="preserve"> IF($C58 = "", "",'App1'!ET58)</f>
        <v/>
      </c>
      <c r="EI58" s="538"/>
      <c r="EJ58" s="539"/>
      <c r="EK58" s="539"/>
      <c r="EL58" s="539"/>
      <c r="EM58" s="1594"/>
    </row>
    <row r="59" spans="1:143" s="524" customFormat="1" ht="15.75" customHeight="1">
      <c r="A59" s="503"/>
      <c r="B59" s="1421">
        <v>53</v>
      </c>
      <c r="C59" s="1635" t="str">
        <f>'App1'!C59</f>
        <v/>
      </c>
      <c r="D59" s="1412" t="str">
        <f xml:space="preserve"> IF($C59 = "", "",'App1'!D59)</f>
        <v/>
      </c>
      <c r="E59" s="1412" t="str">
        <f xml:space="preserve"> IF($C59 = "", "",'App1'!E59)</f>
        <v/>
      </c>
      <c r="F59" s="1412" t="str">
        <f xml:space="preserve"> IF($C59 = "", "",'App1'!F59)</f>
        <v/>
      </c>
      <c r="G59" s="1498" t="str">
        <f xml:space="preserve"> IF($C59 = "", "",'App1'!G59)</f>
        <v/>
      </c>
      <c r="H59" s="1499" t="str">
        <f xml:space="preserve"> IF($C59 = "", "",'App1'!H59)</f>
        <v/>
      </c>
      <c r="I59" s="1516" t="str">
        <f xml:space="preserve"> IF($C59 = "", "",'App1'!I59)</f>
        <v/>
      </c>
      <c r="J59" s="1516" t="str">
        <f xml:space="preserve"> IF($C59 = "", "",'App1'!J59)</f>
        <v/>
      </c>
      <c r="K59" s="1516" t="str">
        <f xml:space="preserve"> IF($C59 = "", "",'App1'!K59)</f>
        <v/>
      </c>
      <c r="L59" s="1516" t="str">
        <f xml:space="preserve"> IF($C59 = "", "",'App1'!L59)</f>
        <v/>
      </c>
      <c r="M59" s="1516" t="str">
        <f xml:space="preserve"> IF($C59 = "", "",'App1'!M59)</f>
        <v/>
      </c>
      <c r="N59" s="1516" t="str">
        <f xml:space="preserve"> IF($C59 = "", "",'App1'!N59)</f>
        <v/>
      </c>
      <c r="O59" s="1516" t="str">
        <f xml:space="preserve"> IF($C59 = "", "",'App1'!O59)</f>
        <v/>
      </c>
      <c r="P59" s="1516" t="str">
        <f xml:space="preserve"> IF($C59 = "", "",'App1'!P59)</f>
        <v/>
      </c>
      <c r="Q59" s="1517" t="str">
        <f xml:space="preserve"> IF($C59 = "", "",'App1'!Q59)</f>
        <v/>
      </c>
      <c r="R59" s="1412" t="str">
        <f xml:space="preserve"> IF($C59 = "", "",'App1'!R59)</f>
        <v/>
      </c>
      <c r="S59" s="1412" t="str">
        <f xml:space="preserve"> IF($C59 = "", "",'App1'!S59)</f>
        <v/>
      </c>
      <c r="T59" s="1498" t="str">
        <f xml:space="preserve"> IF($C59 = "", "",'App1'!T59)</f>
        <v/>
      </c>
      <c r="U59" s="1412" t="str">
        <f xml:space="preserve"> IF($C59 = "", "",'App1'!U59)</f>
        <v/>
      </c>
      <c r="V59" s="1412" t="str">
        <f xml:space="preserve"> IF($C59 = "", "",'App1'!V59)</f>
        <v/>
      </c>
      <c r="W59" s="1412" t="str">
        <f xml:space="preserve"> IF($C59 = "", "",'App1'!W59)</f>
        <v/>
      </c>
      <c r="X59" s="1412" t="str">
        <f xml:space="preserve"> IF($C59 = "", "",'App1'!X59)</f>
        <v/>
      </c>
      <c r="Y59" s="1626" t="str">
        <f xml:space="preserve"> IF($C59 = "", "",'App1'!Y59)</f>
        <v/>
      </c>
      <c r="Z59" s="1508" t="str">
        <f xml:space="preserve"> IF($C59 = "", "",'App1'!Z59)</f>
        <v/>
      </c>
      <c r="AA59" s="526"/>
      <c r="AB59" s="526"/>
      <c r="AC59" s="526"/>
      <c r="AD59" s="1628"/>
      <c r="AE59" s="539"/>
      <c r="AF59" s="539"/>
      <c r="AG59" s="539"/>
      <c r="AH59" s="539"/>
      <c r="AI59" s="539"/>
      <c r="AJ59" s="538"/>
      <c r="AK59" s="539"/>
      <c r="AL59" s="539"/>
      <c r="AM59" s="539"/>
      <c r="AN59" s="712"/>
      <c r="AO59" s="715"/>
      <c r="AP59" s="539"/>
      <c r="AQ59" s="539"/>
      <c r="AR59" s="539"/>
      <c r="AS59" s="716"/>
      <c r="AT59" s="721"/>
      <c r="AU59" s="539"/>
      <c r="AV59" s="539"/>
      <c r="AW59" s="539"/>
      <c r="AX59" s="722"/>
      <c r="AY59" s="540"/>
      <c r="AZ59" s="1586" t="str">
        <f xml:space="preserve"> IF($C59 = "", "",'App1'!BL59)</f>
        <v/>
      </c>
      <c r="BA59" s="1587" t="str">
        <f xml:space="preserve"> IF($C59 = "", "",'App1'!BM59)</f>
        <v/>
      </c>
      <c r="BB59" s="1587" t="str">
        <f xml:space="preserve"> IF($C59 = "", "",'App1'!BN59)</f>
        <v/>
      </c>
      <c r="BC59" s="1587" t="str">
        <f xml:space="preserve"> IF($C59 = "", "",'App1'!BO59)</f>
        <v/>
      </c>
      <c r="BD59" s="1497" t="str">
        <f xml:space="preserve"> IF($C59 = "", "",'App1'!BP59)</f>
        <v/>
      </c>
      <c r="BE59" s="538"/>
      <c r="BF59" s="539"/>
      <c r="BG59" s="539"/>
      <c r="BH59" s="539"/>
      <c r="BI59" s="540"/>
      <c r="BJ59" s="538"/>
      <c r="BK59" s="539"/>
      <c r="BL59" s="539"/>
      <c r="BM59" s="539"/>
      <c r="BN59" s="540"/>
      <c r="BO59" s="538"/>
      <c r="BP59" s="539"/>
      <c r="BQ59" s="539"/>
      <c r="BR59" s="539"/>
      <c r="BS59" s="540"/>
      <c r="BT59" s="538"/>
      <c r="BU59" s="539"/>
      <c r="BV59" s="539"/>
      <c r="BW59" s="539"/>
      <c r="BX59" s="540"/>
      <c r="BY59" s="538"/>
      <c r="BZ59" s="539"/>
      <c r="CA59" s="539"/>
      <c r="CB59" s="539"/>
      <c r="CC59" s="540"/>
      <c r="CD59" s="538"/>
      <c r="CE59" s="539"/>
      <c r="CF59" s="539"/>
      <c r="CG59" s="539"/>
      <c r="CH59" s="540"/>
      <c r="CI59" s="1277"/>
      <c r="CJ59" s="1278"/>
      <c r="CK59" s="1278"/>
      <c r="CL59" s="1279"/>
      <c r="CM59" s="1278"/>
      <c r="CN59" s="1278"/>
      <c r="CO59" s="1278"/>
      <c r="CP59" s="1279"/>
      <c r="CQ59" s="1606" t="str">
        <f xml:space="preserve"> IF($C59 = "", "",'App1'!DC59)</f>
        <v/>
      </c>
      <c r="CR59" s="1656" t="str">
        <f xml:space="preserve"> IF($C59 = "", "",'App1'!DD59)</f>
        <v/>
      </c>
      <c r="CS59" s="1606" t="str">
        <f xml:space="preserve"> IF($C59 = "", "",'App1'!DE59)</f>
        <v/>
      </c>
      <c r="CT59" s="1600" t="str">
        <f xml:space="preserve"> IF($C59 = "", "",'App1'!DF59)</f>
        <v/>
      </c>
      <c r="CU59" s="1600" t="str">
        <f xml:space="preserve"> IF($C59 = "", "",'App1'!DG59)</f>
        <v/>
      </c>
      <c r="CV59" s="1600" t="str">
        <f xml:space="preserve"> IF($C59 = "", "",'App1'!DH59)</f>
        <v/>
      </c>
      <c r="CW59" s="1600" t="str">
        <f xml:space="preserve"> IF($C59 = "", "",'App1'!DI59)</f>
        <v/>
      </c>
      <c r="CX59" s="1600" t="str">
        <f xml:space="preserve"> IF($C59 = "", "",'App1'!DJ59)</f>
        <v/>
      </c>
      <c r="CY59" s="1601" t="str">
        <f xml:space="preserve"> IF($C59 = "", "",'App1'!DK59)</f>
        <v/>
      </c>
      <c r="CZ59" s="1600" t="str">
        <f xml:space="preserve"> IF($C59 = "", "",'App1'!DL59)</f>
        <v/>
      </c>
      <c r="DA59" s="1600" t="str">
        <f xml:space="preserve"> IF($C59 = "", "",'App1'!DM59)</f>
        <v/>
      </c>
      <c r="DB59" s="1600" t="str">
        <f xml:space="preserve"> IF($C59 = "", "",'App1'!DN59)</f>
        <v/>
      </c>
      <c r="DC59" s="1600" t="str">
        <f xml:space="preserve"> IF($C59 = "", "",'App1'!DO59)</f>
        <v/>
      </c>
      <c r="DD59" s="1600" t="str">
        <f xml:space="preserve"> IF($C59 = "", "",'App1'!DP59)</f>
        <v/>
      </c>
      <c r="DE59" s="1601" t="str">
        <f xml:space="preserve"> IF($C59 = "", "",'App1'!DQ59)</f>
        <v/>
      </c>
      <c r="DF59" s="1600" t="str">
        <f xml:space="preserve"> IF($C59 = "", "",'App1'!DR59)</f>
        <v/>
      </c>
      <c r="DG59" s="1600" t="str">
        <f xml:space="preserve"> IF($C59 = "", "",'App1'!DS59)</f>
        <v/>
      </c>
      <c r="DH59" s="1600" t="str">
        <f xml:space="preserve"> IF($C59 = "", "",'App1'!DT59)</f>
        <v/>
      </c>
      <c r="DI59" s="1600" t="str">
        <f xml:space="preserve"> IF($C59 = "", "",'App1'!DU59)</f>
        <v/>
      </c>
      <c r="DJ59" s="1600" t="str">
        <f xml:space="preserve"> IF($C59 = "", "",'App1'!DV59)</f>
        <v/>
      </c>
      <c r="DK59" s="1601" t="str">
        <f xml:space="preserve"> IF($C59 = "", "",'App1'!DW59)</f>
        <v/>
      </c>
      <c r="DL59" s="1600" t="str">
        <f xml:space="preserve"> IF($C59 = "", "",'App1'!DX59)</f>
        <v/>
      </c>
      <c r="DM59" s="1600" t="str">
        <f xml:space="preserve"> IF($C59 = "", "",'App1'!DY59)</f>
        <v/>
      </c>
      <c r="DN59" s="1600" t="str">
        <f xml:space="preserve"> IF($C59 = "", "",'App1'!DZ59)</f>
        <v/>
      </c>
      <c r="DO59" s="1600" t="str">
        <f xml:space="preserve"> IF($C59 = "", "",'App1'!EA59)</f>
        <v/>
      </c>
      <c r="DP59" s="1600" t="str">
        <f xml:space="preserve"> IF($C59 = "", "",'App1'!EB59)</f>
        <v/>
      </c>
      <c r="DQ59" s="1601" t="str">
        <f xml:space="preserve"> IF($C59 = "", "",'App1'!EC59)</f>
        <v/>
      </c>
      <c r="DR59" s="1600" t="str">
        <f xml:space="preserve"> IF($C59 = "", "",'App1'!ED59)</f>
        <v/>
      </c>
      <c r="DS59" s="1600" t="str">
        <f xml:space="preserve"> IF($C59 = "", "",'App1'!EE59)</f>
        <v/>
      </c>
      <c r="DT59" s="1600" t="str">
        <f xml:space="preserve"> IF($C59 = "", "",'App1'!EF59)</f>
        <v/>
      </c>
      <c r="DU59" s="1600" t="str">
        <f xml:space="preserve"> IF($C59 = "", "",'App1'!EG59)</f>
        <v/>
      </c>
      <c r="DV59" s="1600" t="str">
        <f xml:space="preserve"> IF($C59 = "", "",'App1'!EH59)</f>
        <v/>
      </c>
      <c r="DW59" s="1601" t="str">
        <f xml:space="preserve"> IF($C59 = "", "",'App1'!EI59)</f>
        <v/>
      </c>
      <c r="DX59" s="538"/>
      <c r="DY59" s="539"/>
      <c r="DZ59" s="539"/>
      <c r="EA59" s="539"/>
      <c r="EB59" s="539"/>
      <c r="EC59" s="1599" t="str">
        <f xml:space="preserve"> IF($C59 = "", "",'App1'!EO59)</f>
        <v/>
      </c>
      <c r="ED59" s="1600" t="str">
        <f xml:space="preserve"> IF($C59 = "", "",'App1'!EP59)</f>
        <v/>
      </c>
      <c r="EE59" s="1600" t="str">
        <f xml:space="preserve"> IF($C59 = "", "",'App1'!EQ59)</f>
        <v/>
      </c>
      <c r="EF59" s="1600" t="str">
        <f xml:space="preserve"> IF($C59 = "", "",'App1'!ER59)</f>
        <v/>
      </c>
      <c r="EG59" s="1600" t="str">
        <f xml:space="preserve"> IF($C59 = "", "",'App1'!ES59)</f>
        <v/>
      </c>
      <c r="EH59" s="1601" t="str">
        <f xml:space="preserve"> IF($C59 = "", "",'App1'!ET59)</f>
        <v/>
      </c>
      <c r="EI59" s="538"/>
      <c r="EJ59" s="539"/>
      <c r="EK59" s="539"/>
      <c r="EL59" s="539"/>
      <c r="EM59" s="1594"/>
    </row>
    <row r="60" spans="1:143" s="524" customFormat="1" ht="15.75" customHeight="1">
      <c r="A60" s="503"/>
      <c r="B60" s="1421">
        <v>54</v>
      </c>
      <c r="C60" s="1635" t="str">
        <f>'App1'!C60</f>
        <v/>
      </c>
      <c r="D60" s="1412" t="str">
        <f xml:space="preserve"> IF($C60 = "", "",'App1'!D60)</f>
        <v/>
      </c>
      <c r="E60" s="1412" t="str">
        <f xml:space="preserve"> IF($C60 = "", "",'App1'!E60)</f>
        <v/>
      </c>
      <c r="F60" s="1412" t="str">
        <f xml:space="preserve"> IF($C60 = "", "",'App1'!F60)</f>
        <v/>
      </c>
      <c r="G60" s="1498" t="str">
        <f xml:space="preserve"> IF($C60 = "", "",'App1'!G60)</f>
        <v/>
      </c>
      <c r="H60" s="1499" t="str">
        <f xml:space="preserve"> IF($C60 = "", "",'App1'!H60)</f>
        <v/>
      </c>
      <c r="I60" s="1516" t="str">
        <f xml:space="preserve"> IF($C60 = "", "",'App1'!I60)</f>
        <v/>
      </c>
      <c r="J60" s="1516" t="str">
        <f xml:space="preserve"> IF($C60 = "", "",'App1'!J60)</f>
        <v/>
      </c>
      <c r="K60" s="1516" t="str">
        <f xml:space="preserve"> IF($C60 = "", "",'App1'!K60)</f>
        <v/>
      </c>
      <c r="L60" s="1516" t="str">
        <f xml:space="preserve"> IF($C60 = "", "",'App1'!L60)</f>
        <v/>
      </c>
      <c r="M60" s="1516" t="str">
        <f xml:space="preserve"> IF($C60 = "", "",'App1'!M60)</f>
        <v/>
      </c>
      <c r="N60" s="1516" t="str">
        <f xml:space="preserve"> IF($C60 = "", "",'App1'!N60)</f>
        <v/>
      </c>
      <c r="O60" s="1516" t="str">
        <f xml:space="preserve"> IF($C60 = "", "",'App1'!O60)</f>
        <v/>
      </c>
      <c r="P60" s="1516" t="str">
        <f xml:space="preserve"> IF($C60 = "", "",'App1'!P60)</f>
        <v/>
      </c>
      <c r="Q60" s="1517" t="str">
        <f xml:space="preserve"> IF($C60 = "", "",'App1'!Q60)</f>
        <v/>
      </c>
      <c r="R60" s="1412" t="str">
        <f xml:space="preserve"> IF($C60 = "", "",'App1'!R60)</f>
        <v/>
      </c>
      <c r="S60" s="1412" t="str">
        <f xml:space="preserve"> IF($C60 = "", "",'App1'!S60)</f>
        <v/>
      </c>
      <c r="T60" s="1498" t="str">
        <f xml:space="preserve"> IF($C60 = "", "",'App1'!T60)</f>
        <v/>
      </c>
      <c r="U60" s="1412" t="str">
        <f xml:space="preserve"> IF($C60 = "", "",'App1'!U60)</f>
        <v/>
      </c>
      <c r="V60" s="1412" t="str">
        <f xml:space="preserve"> IF($C60 = "", "",'App1'!V60)</f>
        <v/>
      </c>
      <c r="W60" s="1412" t="str">
        <f xml:space="preserve"> IF($C60 = "", "",'App1'!W60)</f>
        <v/>
      </c>
      <c r="X60" s="1412" t="str">
        <f xml:space="preserve"> IF($C60 = "", "",'App1'!X60)</f>
        <v/>
      </c>
      <c r="Y60" s="1626" t="str">
        <f xml:space="preserve"> IF($C60 = "", "",'App1'!Y60)</f>
        <v/>
      </c>
      <c r="Z60" s="1508" t="str">
        <f xml:space="preserve"> IF($C60 = "", "",'App1'!Z60)</f>
        <v/>
      </c>
      <c r="AA60" s="526"/>
      <c r="AB60" s="526"/>
      <c r="AC60" s="526"/>
      <c r="AD60" s="1628"/>
      <c r="AE60" s="539"/>
      <c r="AF60" s="539"/>
      <c r="AG60" s="539"/>
      <c r="AH60" s="539"/>
      <c r="AI60" s="539"/>
      <c r="AJ60" s="538"/>
      <c r="AK60" s="539"/>
      <c r="AL60" s="539"/>
      <c r="AM60" s="539"/>
      <c r="AN60" s="712"/>
      <c r="AO60" s="715"/>
      <c r="AP60" s="539"/>
      <c r="AQ60" s="539"/>
      <c r="AR60" s="539"/>
      <c r="AS60" s="716"/>
      <c r="AT60" s="721"/>
      <c r="AU60" s="539"/>
      <c r="AV60" s="539"/>
      <c r="AW60" s="539"/>
      <c r="AX60" s="722"/>
      <c r="AY60" s="540"/>
      <c r="AZ60" s="1586" t="str">
        <f xml:space="preserve"> IF($C60 = "", "",'App1'!BL60)</f>
        <v/>
      </c>
      <c r="BA60" s="1587" t="str">
        <f xml:space="preserve"> IF($C60 = "", "",'App1'!BM60)</f>
        <v/>
      </c>
      <c r="BB60" s="1587" t="str">
        <f xml:space="preserve"> IF($C60 = "", "",'App1'!BN60)</f>
        <v/>
      </c>
      <c r="BC60" s="1587" t="str">
        <f xml:space="preserve"> IF($C60 = "", "",'App1'!BO60)</f>
        <v/>
      </c>
      <c r="BD60" s="1497" t="str">
        <f xml:space="preserve"> IF($C60 = "", "",'App1'!BP60)</f>
        <v/>
      </c>
      <c r="BE60" s="541"/>
      <c r="BF60" s="557"/>
      <c r="BG60" s="557"/>
      <c r="BH60" s="557"/>
      <c r="BI60" s="558"/>
      <c r="BJ60" s="541"/>
      <c r="BK60" s="557"/>
      <c r="BL60" s="557"/>
      <c r="BM60" s="557"/>
      <c r="BN60" s="558"/>
      <c r="BO60" s="541"/>
      <c r="BP60" s="557"/>
      <c r="BQ60" s="557"/>
      <c r="BR60" s="557"/>
      <c r="BS60" s="558"/>
      <c r="BT60" s="541"/>
      <c r="BU60" s="557"/>
      <c r="BV60" s="557"/>
      <c r="BW60" s="557"/>
      <c r="BX60" s="558"/>
      <c r="BY60" s="541"/>
      <c r="BZ60" s="557"/>
      <c r="CA60" s="557"/>
      <c r="CB60" s="557"/>
      <c r="CC60" s="558"/>
      <c r="CD60" s="541"/>
      <c r="CE60" s="557"/>
      <c r="CF60" s="557"/>
      <c r="CG60" s="557"/>
      <c r="CH60" s="558"/>
      <c r="CI60" s="1277"/>
      <c r="CJ60" s="1278"/>
      <c r="CK60" s="1278"/>
      <c r="CL60" s="1279"/>
      <c r="CM60" s="1278"/>
      <c r="CN60" s="1278"/>
      <c r="CO60" s="1278"/>
      <c r="CP60" s="1279"/>
      <c r="CQ60" s="1606" t="str">
        <f xml:space="preserve"> IF($C60 = "", "",'App1'!DC60)</f>
        <v/>
      </c>
      <c r="CR60" s="1656" t="str">
        <f xml:space="preserve"> IF($C60 = "", "",'App1'!DD60)</f>
        <v/>
      </c>
      <c r="CS60" s="1606" t="str">
        <f xml:space="preserve"> IF($C60 = "", "",'App1'!DE60)</f>
        <v/>
      </c>
      <c r="CT60" s="1600" t="str">
        <f xml:space="preserve"> IF($C60 = "", "",'App1'!DF60)</f>
        <v/>
      </c>
      <c r="CU60" s="1600" t="str">
        <f xml:space="preserve"> IF($C60 = "", "",'App1'!DG60)</f>
        <v/>
      </c>
      <c r="CV60" s="1600" t="str">
        <f xml:space="preserve"> IF($C60 = "", "",'App1'!DH60)</f>
        <v/>
      </c>
      <c r="CW60" s="1600" t="str">
        <f xml:space="preserve"> IF($C60 = "", "",'App1'!DI60)</f>
        <v/>
      </c>
      <c r="CX60" s="1600" t="str">
        <f xml:space="preserve"> IF($C60 = "", "",'App1'!DJ60)</f>
        <v/>
      </c>
      <c r="CY60" s="1601" t="str">
        <f xml:space="preserve"> IF($C60 = "", "",'App1'!DK60)</f>
        <v/>
      </c>
      <c r="CZ60" s="1600" t="str">
        <f xml:space="preserve"> IF($C60 = "", "",'App1'!DL60)</f>
        <v/>
      </c>
      <c r="DA60" s="1600" t="str">
        <f xml:space="preserve"> IF($C60 = "", "",'App1'!DM60)</f>
        <v/>
      </c>
      <c r="DB60" s="1600" t="str">
        <f xml:space="preserve"> IF($C60 = "", "",'App1'!DN60)</f>
        <v/>
      </c>
      <c r="DC60" s="1600" t="str">
        <f xml:space="preserve"> IF($C60 = "", "",'App1'!DO60)</f>
        <v/>
      </c>
      <c r="DD60" s="1600" t="str">
        <f xml:space="preserve"> IF($C60 = "", "",'App1'!DP60)</f>
        <v/>
      </c>
      <c r="DE60" s="1601" t="str">
        <f xml:space="preserve"> IF($C60 = "", "",'App1'!DQ60)</f>
        <v/>
      </c>
      <c r="DF60" s="1600" t="str">
        <f xml:space="preserve"> IF($C60 = "", "",'App1'!DR60)</f>
        <v/>
      </c>
      <c r="DG60" s="1600" t="str">
        <f xml:space="preserve"> IF($C60 = "", "",'App1'!DS60)</f>
        <v/>
      </c>
      <c r="DH60" s="1600" t="str">
        <f xml:space="preserve"> IF($C60 = "", "",'App1'!DT60)</f>
        <v/>
      </c>
      <c r="DI60" s="1600" t="str">
        <f xml:space="preserve"> IF($C60 = "", "",'App1'!DU60)</f>
        <v/>
      </c>
      <c r="DJ60" s="1600" t="str">
        <f xml:space="preserve"> IF($C60 = "", "",'App1'!DV60)</f>
        <v/>
      </c>
      <c r="DK60" s="1601" t="str">
        <f xml:space="preserve"> IF($C60 = "", "",'App1'!DW60)</f>
        <v/>
      </c>
      <c r="DL60" s="1600" t="str">
        <f xml:space="preserve"> IF($C60 = "", "",'App1'!DX60)</f>
        <v/>
      </c>
      <c r="DM60" s="1600" t="str">
        <f xml:space="preserve"> IF($C60 = "", "",'App1'!DY60)</f>
        <v/>
      </c>
      <c r="DN60" s="1600" t="str">
        <f xml:space="preserve"> IF($C60 = "", "",'App1'!DZ60)</f>
        <v/>
      </c>
      <c r="DO60" s="1600" t="str">
        <f xml:space="preserve"> IF($C60 = "", "",'App1'!EA60)</f>
        <v/>
      </c>
      <c r="DP60" s="1600" t="str">
        <f xml:space="preserve"> IF($C60 = "", "",'App1'!EB60)</f>
        <v/>
      </c>
      <c r="DQ60" s="1601" t="str">
        <f xml:space="preserve"> IF($C60 = "", "",'App1'!EC60)</f>
        <v/>
      </c>
      <c r="DR60" s="1600" t="str">
        <f xml:space="preserve"> IF($C60 = "", "",'App1'!ED60)</f>
        <v/>
      </c>
      <c r="DS60" s="1600" t="str">
        <f xml:space="preserve"> IF($C60 = "", "",'App1'!EE60)</f>
        <v/>
      </c>
      <c r="DT60" s="1600" t="str">
        <f xml:space="preserve"> IF($C60 = "", "",'App1'!EF60)</f>
        <v/>
      </c>
      <c r="DU60" s="1600" t="str">
        <f xml:space="preserve"> IF($C60 = "", "",'App1'!EG60)</f>
        <v/>
      </c>
      <c r="DV60" s="1600" t="str">
        <f xml:space="preserve"> IF($C60 = "", "",'App1'!EH60)</f>
        <v/>
      </c>
      <c r="DW60" s="1601" t="str">
        <f xml:space="preserve"> IF($C60 = "", "",'App1'!EI60)</f>
        <v/>
      </c>
      <c r="DX60" s="538"/>
      <c r="DY60" s="539"/>
      <c r="DZ60" s="539"/>
      <c r="EA60" s="539"/>
      <c r="EB60" s="539"/>
      <c r="EC60" s="1599" t="str">
        <f xml:space="preserve"> IF($C60 = "", "",'App1'!EO60)</f>
        <v/>
      </c>
      <c r="ED60" s="1600" t="str">
        <f xml:space="preserve"> IF($C60 = "", "",'App1'!EP60)</f>
        <v/>
      </c>
      <c r="EE60" s="1600" t="str">
        <f xml:space="preserve"> IF($C60 = "", "",'App1'!EQ60)</f>
        <v/>
      </c>
      <c r="EF60" s="1600" t="str">
        <f xml:space="preserve"> IF($C60 = "", "",'App1'!ER60)</f>
        <v/>
      </c>
      <c r="EG60" s="1600" t="str">
        <f xml:space="preserve"> IF($C60 = "", "",'App1'!ES60)</f>
        <v/>
      </c>
      <c r="EH60" s="1601" t="str">
        <f xml:space="preserve"> IF($C60 = "", "",'App1'!ET60)</f>
        <v/>
      </c>
      <c r="EI60" s="538"/>
      <c r="EJ60" s="539"/>
      <c r="EK60" s="539"/>
      <c r="EL60" s="539"/>
      <c r="EM60" s="1594"/>
    </row>
    <row r="61" spans="1:143" s="524" customFormat="1" ht="15.75" customHeight="1">
      <c r="A61" s="503"/>
      <c r="B61" s="1421">
        <v>55</v>
      </c>
      <c r="C61" s="1635" t="str">
        <f>'App1'!C61</f>
        <v/>
      </c>
      <c r="D61" s="1412" t="str">
        <f xml:space="preserve"> IF($C61 = "", "",'App1'!D61)</f>
        <v/>
      </c>
      <c r="E61" s="1412" t="str">
        <f xml:space="preserve"> IF($C61 = "", "",'App1'!E61)</f>
        <v/>
      </c>
      <c r="F61" s="1412" t="str">
        <f xml:space="preserve"> IF($C61 = "", "",'App1'!F61)</f>
        <v/>
      </c>
      <c r="G61" s="1498" t="str">
        <f xml:space="preserve"> IF($C61 = "", "",'App1'!G61)</f>
        <v/>
      </c>
      <c r="H61" s="1499" t="str">
        <f xml:space="preserve"> IF($C61 = "", "",'App1'!H61)</f>
        <v/>
      </c>
      <c r="I61" s="1516" t="str">
        <f xml:space="preserve"> IF($C61 = "", "",'App1'!I61)</f>
        <v/>
      </c>
      <c r="J61" s="1516" t="str">
        <f xml:space="preserve"> IF($C61 = "", "",'App1'!J61)</f>
        <v/>
      </c>
      <c r="K61" s="1516" t="str">
        <f xml:space="preserve"> IF($C61 = "", "",'App1'!K61)</f>
        <v/>
      </c>
      <c r="L61" s="1516" t="str">
        <f xml:space="preserve"> IF($C61 = "", "",'App1'!L61)</f>
        <v/>
      </c>
      <c r="M61" s="1516" t="str">
        <f xml:space="preserve"> IF($C61 = "", "",'App1'!M61)</f>
        <v/>
      </c>
      <c r="N61" s="1516" t="str">
        <f xml:space="preserve"> IF($C61 = "", "",'App1'!N61)</f>
        <v/>
      </c>
      <c r="O61" s="1516" t="str">
        <f xml:space="preserve"> IF($C61 = "", "",'App1'!O61)</f>
        <v/>
      </c>
      <c r="P61" s="1516" t="str">
        <f xml:space="preserve"> IF($C61 = "", "",'App1'!P61)</f>
        <v/>
      </c>
      <c r="Q61" s="1517" t="str">
        <f xml:space="preserve"> IF($C61 = "", "",'App1'!Q61)</f>
        <v/>
      </c>
      <c r="R61" s="1412" t="str">
        <f xml:space="preserve"> IF($C61 = "", "",'App1'!R61)</f>
        <v/>
      </c>
      <c r="S61" s="1412" t="str">
        <f xml:space="preserve"> IF($C61 = "", "",'App1'!S61)</f>
        <v/>
      </c>
      <c r="T61" s="1498" t="str">
        <f xml:space="preserve"> IF($C61 = "", "",'App1'!T61)</f>
        <v/>
      </c>
      <c r="U61" s="1412" t="str">
        <f xml:space="preserve"> IF($C61 = "", "",'App1'!U61)</f>
        <v/>
      </c>
      <c r="V61" s="1412" t="str">
        <f xml:space="preserve"> IF($C61 = "", "",'App1'!V61)</f>
        <v/>
      </c>
      <c r="W61" s="1412" t="str">
        <f xml:space="preserve"> IF($C61 = "", "",'App1'!W61)</f>
        <v/>
      </c>
      <c r="X61" s="1412" t="str">
        <f xml:space="preserve"> IF($C61 = "", "",'App1'!X61)</f>
        <v/>
      </c>
      <c r="Y61" s="1626" t="str">
        <f xml:space="preserve"> IF($C61 = "", "",'App1'!Y61)</f>
        <v/>
      </c>
      <c r="Z61" s="1508" t="str">
        <f xml:space="preserve"> IF($C61 = "", "",'App1'!Z61)</f>
        <v/>
      </c>
      <c r="AA61" s="526"/>
      <c r="AB61" s="526"/>
      <c r="AC61" s="526"/>
      <c r="AD61" s="1628"/>
      <c r="AE61" s="539"/>
      <c r="AF61" s="539"/>
      <c r="AG61" s="539"/>
      <c r="AH61" s="539"/>
      <c r="AI61" s="539"/>
      <c r="AJ61" s="538"/>
      <c r="AK61" s="539"/>
      <c r="AL61" s="539"/>
      <c r="AM61" s="539"/>
      <c r="AN61" s="712"/>
      <c r="AO61" s="715"/>
      <c r="AP61" s="539"/>
      <c r="AQ61" s="539"/>
      <c r="AR61" s="539"/>
      <c r="AS61" s="716"/>
      <c r="AT61" s="721"/>
      <c r="AU61" s="539"/>
      <c r="AV61" s="539"/>
      <c r="AW61" s="539"/>
      <c r="AX61" s="722"/>
      <c r="AY61" s="540"/>
      <c r="AZ61" s="1586" t="str">
        <f xml:space="preserve"> IF($C61 = "", "",'App1'!BL61)</f>
        <v/>
      </c>
      <c r="BA61" s="1587" t="str">
        <f xml:space="preserve"> IF($C61 = "", "",'App1'!BM61)</f>
        <v/>
      </c>
      <c r="BB61" s="1587" t="str">
        <f xml:space="preserve"> IF($C61 = "", "",'App1'!BN61)</f>
        <v/>
      </c>
      <c r="BC61" s="1587" t="str">
        <f xml:space="preserve"> IF($C61 = "", "",'App1'!BO61)</f>
        <v/>
      </c>
      <c r="BD61" s="1497" t="str">
        <f xml:space="preserve"> IF($C61 = "", "",'App1'!BP61)</f>
        <v/>
      </c>
      <c r="BE61" s="541"/>
      <c r="BF61" s="557"/>
      <c r="BG61" s="557"/>
      <c r="BH61" s="557"/>
      <c r="BI61" s="558"/>
      <c r="BJ61" s="541"/>
      <c r="BK61" s="557"/>
      <c r="BL61" s="557"/>
      <c r="BM61" s="557"/>
      <c r="BN61" s="558"/>
      <c r="BO61" s="541"/>
      <c r="BP61" s="557"/>
      <c r="BQ61" s="557"/>
      <c r="BR61" s="557"/>
      <c r="BS61" s="558"/>
      <c r="BT61" s="541"/>
      <c r="BU61" s="557"/>
      <c r="BV61" s="557"/>
      <c r="BW61" s="557"/>
      <c r="BX61" s="558"/>
      <c r="BY61" s="541"/>
      <c r="BZ61" s="557"/>
      <c r="CA61" s="557"/>
      <c r="CB61" s="557"/>
      <c r="CC61" s="558"/>
      <c r="CD61" s="541"/>
      <c r="CE61" s="557"/>
      <c r="CF61" s="557"/>
      <c r="CG61" s="557"/>
      <c r="CH61" s="558"/>
      <c r="CI61" s="1277"/>
      <c r="CJ61" s="1278"/>
      <c r="CK61" s="1278"/>
      <c r="CL61" s="1279"/>
      <c r="CM61" s="1278"/>
      <c r="CN61" s="1278"/>
      <c r="CO61" s="1278"/>
      <c r="CP61" s="1279"/>
      <c r="CQ61" s="1606" t="str">
        <f xml:space="preserve"> IF($C61 = "", "",'App1'!DC61)</f>
        <v/>
      </c>
      <c r="CR61" s="1656" t="str">
        <f xml:space="preserve"> IF($C61 = "", "",'App1'!DD61)</f>
        <v/>
      </c>
      <c r="CS61" s="1606" t="str">
        <f xml:space="preserve"> IF($C61 = "", "",'App1'!DE61)</f>
        <v/>
      </c>
      <c r="CT61" s="1600" t="str">
        <f xml:space="preserve"> IF($C61 = "", "",'App1'!DF61)</f>
        <v/>
      </c>
      <c r="CU61" s="1600" t="str">
        <f xml:space="preserve"> IF($C61 = "", "",'App1'!DG61)</f>
        <v/>
      </c>
      <c r="CV61" s="1600" t="str">
        <f xml:space="preserve"> IF($C61 = "", "",'App1'!DH61)</f>
        <v/>
      </c>
      <c r="CW61" s="1600" t="str">
        <f xml:space="preserve"> IF($C61 = "", "",'App1'!DI61)</f>
        <v/>
      </c>
      <c r="CX61" s="1600" t="str">
        <f xml:space="preserve"> IF($C61 = "", "",'App1'!DJ61)</f>
        <v/>
      </c>
      <c r="CY61" s="1601" t="str">
        <f xml:space="preserve"> IF($C61 = "", "",'App1'!DK61)</f>
        <v/>
      </c>
      <c r="CZ61" s="1600" t="str">
        <f xml:space="preserve"> IF($C61 = "", "",'App1'!DL61)</f>
        <v/>
      </c>
      <c r="DA61" s="1600" t="str">
        <f xml:space="preserve"> IF($C61 = "", "",'App1'!DM61)</f>
        <v/>
      </c>
      <c r="DB61" s="1600" t="str">
        <f xml:space="preserve"> IF($C61 = "", "",'App1'!DN61)</f>
        <v/>
      </c>
      <c r="DC61" s="1600" t="str">
        <f xml:space="preserve"> IF($C61 = "", "",'App1'!DO61)</f>
        <v/>
      </c>
      <c r="DD61" s="1600" t="str">
        <f xml:space="preserve"> IF($C61 = "", "",'App1'!DP61)</f>
        <v/>
      </c>
      <c r="DE61" s="1601" t="str">
        <f xml:space="preserve"> IF($C61 = "", "",'App1'!DQ61)</f>
        <v/>
      </c>
      <c r="DF61" s="1600" t="str">
        <f xml:space="preserve"> IF($C61 = "", "",'App1'!DR61)</f>
        <v/>
      </c>
      <c r="DG61" s="1600" t="str">
        <f xml:space="preserve"> IF($C61 = "", "",'App1'!DS61)</f>
        <v/>
      </c>
      <c r="DH61" s="1600" t="str">
        <f xml:space="preserve"> IF($C61 = "", "",'App1'!DT61)</f>
        <v/>
      </c>
      <c r="DI61" s="1600" t="str">
        <f xml:space="preserve"> IF($C61 = "", "",'App1'!DU61)</f>
        <v/>
      </c>
      <c r="DJ61" s="1600" t="str">
        <f xml:space="preserve"> IF($C61 = "", "",'App1'!DV61)</f>
        <v/>
      </c>
      <c r="DK61" s="1601" t="str">
        <f xml:space="preserve"> IF($C61 = "", "",'App1'!DW61)</f>
        <v/>
      </c>
      <c r="DL61" s="1600" t="str">
        <f xml:space="preserve"> IF($C61 = "", "",'App1'!DX61)</f>
        <v/>
      </c>
      <c r="DM61" s="1600" t="str">
        <f xml:space="preserve"> IF($C61 = "", "",'App1'!DY61)</f>
        <v/>
      </c>
      <c r="DN61" s="1600" t="str">
        <f xml:space="preserve"> IF($C61 = "", "",'App1'!DZ61)</f>
        <v/>
      </c>
      <c r="DO61" s="1600" t="str">
        <f xml:space="preserve"> IF($C61 = "", "",'App1'!EA61)</f>
        <v/>
      </c>
      <c r="DP61" s="1600" t="str">
        <f xml:space="preserve"> IF($C61 = "", "",'App1'!EB61)</f>
        <v/>
      </c>
      <c r="DQ61" s="1601" t="str">
        <f xml:space="preserve"> IF($C61 = "", "",'App1'!EC61)</f>
        <v/>
      </c>
      <c r="DR61" s="1600" t="str">
        <f xml:space="preserve"> IF($C61 = "", "",'App1'!ED61)</f>
        <v/>
      </c>
      <c r="DS61" s="1600" t="str">
        <f xml:space="preserve"> IF($C61 = "", "",'App1'!EE61)</f>
        <v/>
      </c>
      <c r="DT61" s="1600" t="str">
        <f xml:space="preserve"> IF($C61 = "", "",'App1'!EF61)</f>
        <v/>
      </c>
      <c r="DU61" s="1600" t="str">
        <f xml:space="preserve"> IF($C61 = "", "",'App1'!EG61)</f>
        <v/>
      </c>
      <c r="DV61" s="1600" t="str">
        <f xml:space="preserve"> IF($C61 = "", "",'App1'!EH61)</f>
        <v/>
      </c>
      <c r="DW61" s="1601" t="str">
        <f xml:space="preserve"> IF($C61 = "", "",'App1'!EI61)</f>
        <v/>
      </c>
      <c r="DX61" s="538"/>
      <c r="DY61" s="539"/>
      <c r="DZ61" s="539"/>
      <c r="EA61" s="539"/>
      <c r="EB61" s="539"/>
      <c r="EC61" s="1599" t="str">
        <f xml:space="preserve"> IF($C61 = "", "",'App1'!EO61)</f>
        <v/>
      </c>
      <c r="ED61" s="1600" t="str">
        <f xml:space="preserve"> IF($C61 = "", "",'App1'!EP61)</f>
        <v/>
      </c>
      <c r="EE61" s="1600" t="str">
        <f xml:space="preserve"> IF($C61 = "", "",'App1'!EQ61)</f>
        <v/>
      </c>
      <c r="EF61" s="1600" t="str">
        <f xml:space="preserve"> IF($C61 = "", "",'App1'!ER61)</f>
        <v/>
      </c>
      <c r="EG61" s="1600" t="str">
        <f xml:space="preserve"> IF($C61 = "", "",'App1'!ES61)</f>
        <v/>
      </c>
      <c r="EH61" s="1601" t="str">
        <f xml:space="preserve"> IF($C61 = "", "",'App1'!ET61)</f>
        <v/>
      </c>
      <c r="EI61" s="538"/>
      <c r="EJ61" s="539"/>
      <c r="EK61" s="539"/>
      <c r="EL61" s="539"/>
      <c r="EM61" s="1594"/>
    </row>
    <row r="62" spans="1:143" s="524" customFormat="1" ht="15.75" customHeight="1">
      <c r="A62" s="503"/>
      <c r="B62" s="1421">
        <v>56</v>
      </c>
      <c r="C62" s="1635" t="str">
        <f>'App1'!C62</f>
        <v/>
      </c>
      <c r="D62" s="1412" t="str">
        <f xml:space="preserve"> IF($C62 = "", "",'App1'!D62)</f>
        <v/>
      </c>
      <c r="E62" s="1412" t="str">
        <f xml:space="preserve"> IF($C62 = "", "",'App1'!E62)</f>
        <v/>
      </c>
      <c r="F62" s="1412" t="str">
        <f xml:space="preserve"> IF($C62 = "", "",'App1'!F62)</f>
        <v/>
      </c>
      <c r="G62" s="1498" t="str">
        <f xml:space="preserve"> IF($C62 = "", "",'App1'!G62)</f>
        <v/>
      </c>
      <c r="H62" s="1499" t="str">
        <f xml:space="preserve"> IF($C62 = "", "",'App1'!H62)</f>
        <v/>
      </c>
      <c r="I62" s="1516" t="str">
        <f xml:space="preserve"> IF($C62 = "", "",'App1'!I62)</f>
        <v/>
      </c>
      <c r="J62" s="1516" t="str">
        <f xml:space="preserve"> IF($C62 = "", "",'App1'!J62)</f>
        <v/>
      </c>
      <c r="K62" s="1516" t="str">
        <f xml:space="preserve"> IF($C62 = "", "",'App1'!K62)</f>
        <v/>
      </c>
      <c r="L62" s="1516" t="str">
        <f xml:space="preserve"> IF($C62 = "", "",'App1'!L62)</f>
        <v/>
      </c>
      <c r="M62" s="1516" t="str">
        <f xml:space="preserve"> IF($C62 = "", "",'App1'!M62)</f>
        <v/>
      </c>
      <c r="N62" s="1516" t="str">
        <f xml:space="preserve"> IF($C62 = "", "",'App1'!N62)</f>
        <v/>
      </c>
      <c r="O62" s="1516" t="str">
        <f xml:space="preserve"> IF($C62 = "", "",'App1'!O62)</f>
        <v/>
      </c>
      <c r="P62" s="1516" t="str">
        <f xml:space="preserve"> IF($C62 = "", "",'App1'!P62)</f>
        <v/>
      </c>
      <c r="Q62" s="1517" t="str">
        <f xml:space="preserve"> IF($C62 = "", "",'App1'!Q62)</f>
        <v/>
      </c>
      <c r="R62" s="1412" t="str">
        <f xml:space="preserve"> IF($C62 = "", "",'App1'!R62)</f>
        <v/>
      </c>
      <c r="S62" s="1412" t="str">
        <f xml:space="preserve"> IF($C62 = "", "",'App1'!S62)</f>
        <v/>
      </c>
      <c r="T62" s="1498" t="str">
        <f xml:space="preserve"> IF($C62 = "", "",'App1'!T62)</f>
        <v/>
      </c>
      <c r="U62" s="1412" t="str">
        <f xml:space="preserve"> IF($C62 = "", "",'App1'!U62)</f>
        <v/>
      </c>
      <c r="V62" s="1412" t="str">
        <f xml:space="preserve"> IF($C62 = "", "",'App1'!V62)</f>
        <v/>
      </c>
      <c r="W62" s="1412" t="str">
        <f xml:space="preserve"> IF($C62 = "", "",'App1'!W62)</f>
        <v/>
      </c>
      <c r="X62" s="1412" t="str">
        <f xml:space="preserve"> IF($C62 = "", "",'App1'!X62)</f>
        <v/>
      </c>
      <c r="Y62" s="1626" t="str">
        <f xml:space="preserve"> IF($C62 = "", "",'App1'!Y62)</f>
        <v/>
      </c>
      <c r="Z62" s="1508" t="str">
        <f xml:space="preserve"> IF($C62 = "", "",'App1'!Z62)</f>
        <v/>
      </c>
      <c r="AA62" s="526"/>
      <c r="AB62" s="526"/>
      <c r="AC62" s="526"/>
      <c r="AD62" s="1628"/>
      <c r="AE62" s="539"/>
      <c r="AF62" s="539"/>
      <c r="AG62" s="539"/>
      <c r="AH62" s="539"/>
      <c r="AI62" s="539"/>
      <c r="AJ62" s="538"/>
      <c r="AK62" s="539"/>
      <c r="AL62" s="539"/>
      <c r="AM62" s="539"/>
      <c r="AN62" s="712"/>
      <c r="AO62" s="715"/>
      <c r="AP62" s="539"/>
      <c r="AQ62" s="539"/>
      <c r="AR62" s="539"/>
      <c r="AS62" s="716"/>
      <c r="AT62" s="721"/>
      <c r="AU62" s="539"/>
      <c r="AV62" s="539"/>
      <c r="AW62" s="539"/>
      <c r="AX62" s="722"/>
      <c r="AY62" s="540"/>
      <c r="AZ62" s="1586" t="str">
        <f xml:space="preserve"> IF($C62 = "", "",'App1'!BL62)</f>
        <v/>
      </c>
      <c r="BA62" s="1587" t="str">
        <f xml:space="preserve"> IF($C62 = "", "",'App1'!BM62)</f>
        <v/>
      </c>
      <c r="BB62" s="1587" t="str">
        <f xml:space="preserve"> IF($C62 = "", "",'App1'!BN62)</f>
        <v/>
      </c>
      <c r="BC62" s="1587" t="str">
        <f xml:space="preserve"> IF($C62 = "", "",'App1'!BO62)</f>
        <v/>
      </c>
      <c r="BD62" s="1497" t="str">
        <f xml:space="preserve"> IF($C62 = "", "",'App1'!BP62)</f>
        <v/>
      </c>
      <c r="BE62" s="538"/>
      <c r="BF62" s="539"/>
      <c r="BG62" s="539"/>
      <c r="BH62" s="539"/>
      <c r="BI62" s="540"/>
      <c r="BJ62" s="538"/>
      <c r="BK62" s="539"/>
      <c r="BL62" s="539"/>
      <c r="BM62" s="539"/>
      <c r="BN62" s="540"/>
      <c r="BO62" s="538"/>
      <c r="BP62" s="539"/>
      <c r="BQ62" s="539"/>
      <c r="BR62" s="539"/>
      <c r="BS62" s="540"/>
      <c r="BT62" s="538"/>
      <c r="BU62" s="539"/>
      <c r="BV62" s="539"/>
      <c r="BW62" s="539"/>
      <c r="BX62" s="540"/>
      <c r="BY62" s="538"/>
      <c r="BZ62" s="539"/>
      <c r="CA62" s="539"/>
      <c r="CB62" s="539"/>
      <c r="CC62" s="540"/>
      <c r="CD62" s="538"/>
      <c r="CE62" s="539"/>
      <c r="CF62" s="539"/>
      <c r="CG62" s="539"/>
      <c r="CH62" s="540"/>
      <c r="CI62" s="1277"/>
      <c r="CJ62" s="1278"/>
      <c r="CK62" s="1278"/>
      <c r="CL62" s="1279"/>
      <c r="CM62" s="1278"/>
      <c r="CN62" s="1278"/>
      <c r="CO62" s="1278"/>
      <c r="CP62" s="1279"/>
      <c r="CQ62" s="1606" t="str">
        <f xml:space="preserve"> IF($C62 = "", "",'App1'!DC62)</f>
        <v/>
      </c>
      <c r="CR62" s="1656" t="str">
        <f xml:space="preserve"> IF($C62 = "", "",'App1'!DD62)</f>
        <v/>
      </c>
      <c r="CS62" s="1606" t="str">
        <f xml:space="preserve"> IF($C62 = "", "",'App1'!DE62)</f>
        <v/>
      </c>
      <c r="CT62" s="1600" t="str">
        <f xml:space="preserve"> IF($C62 = "", "",'App1'!DF62)</f>
        <v/>
      </c>
      <c r="CU62" s="1600" t="str">
        <f xml:space="preserve"> IF($C62 = "", "",'App1'!DG62)</f>
        <v/>
      </c>
      <c r="CV62" s="1600" t="str">
        <f xml:space="preserve"> IF($C62 = "", "",'App1'!DH62)</f>
        <v/>
      </c>
      <c r="CW62" s="1600" t="str">
        <f xml:space="preserve"> IF($C62 = "", "",'App1'!DI62)</f>
        <v/>
      </c>
      <c r="CX62" s="1600" t="str">
        <f xml:space="preserve"> IF($C62 = "", "",'App1'!DJ62)</f>
        <v/>
      </c>
      <c r="CY62" s="1601" t="str">
        <f xml:space="preserve"> IF($C62 = "", "",'App1'!DK62)</f>
        <v/>
      </c>
      <c r="CZ62" s="1600" t="str">
        <f xml:space="preserve"> IF($C62 = "", "",'App1'!DL62)</f>
        <v/>
      </c>
      <c r="DA62" s="1600" t="str">
        <f xml:space="preserve"> IF($C62 = "", "",'App1'!DM62)</f>
        <v/>
      </c>
      <c r="DB62" s="1600" t="str">
        <f xml:space="preserve"> IF($C62 = "", "",'App1'!DN62)</f>
        <v/>
      </c>
      <c r="DC62" s="1600" t="str">
        <f xml:space="preserve"> IF($C62 = "", "",'App1'!DO62)</f>
        <v/>
      </c>
      <c r="DD62" s="1600" t="str">
        <f xml:space="preserve"> IF($C62 = "", "",'App1'!DP62)</f>
        <v/>
      </c>
      <c r="DE62" s="1601" t="str">
        <f xml:space="preserve"> IF($C62 = "", "",'App1'!DQ62)</f>
        <v/>
      </c>
      <c r="DF62" s="1600" t="str">
        <f xml:space="preserve"> IF($C62 = "", "",'App1'!DR62)</f>
        <v/>
      </c>
      <c r="DG62" s="1600" t="str">
        <f xml:space="preserve"> IF($C62 = "", "",'App1'!DS62)</f>
        <v/>
      </c>
      <c r="DH62" s="1600" t="str">
        <f xml:space="preserve"> IF($C62 = "", "",'App1'!DT62)</f>
        <v/>
      </c>
      <c r="DI62" s="1600" t="str">
        <f xml:space="preserve"> IF($C62 = "", "",'App1'!DU62)</f>
        <v/>
      </c>
      <c r="DJ62" s="1600" t="str">
        <f xml:space="preserve"> IF($C62 = "", "",'App1'!DV62)</f>
        <v/>
      </c>
      <c r="DK62" s="1601" t="str">
        <f xml:space="preserve"> IF($C62 = "", "",'App1'!DW62)</f>
        <v/>
      </c>
      <c r="DL62" s="1600" t="str">
        <f xml:space="preserve"> IF($C62 = "", "",'App1'!DX62)</f>
        <v/>
      </c>
      <c r="DM62" s="1600" t="str">
        <f xml:space="preserve"> IF($C62 = "", "",'App1'!DY62)</f>
        <v/>
      </c>
      <c r="DN62" s="1600" t="str">
        <f xml:space="preserve"> IF($C62 = "", "",'App1'!DZ62)</f>
        <v/>
      </c>
      <c r="DO62" s="1600" t="str">
        <f xml:space="preserve"> IF($C62 = "", "",'App1'!EA62)</f>
        <v/>
      </c>
      <c r="DP62" s="1600" t="str">
        <f xml:space="preserve"> IF($C62 = "", "",'App1'!EB62)</f>
        <v/>
      </c>
      <c r="DQ62" s="1601" t="str">
        <f xml:space="preserve"> IF($C62 = "", "",'App1'!EC62)</f>
        <v/>
      </c>
      <c r="DR62" s="1600" t="str">
        <f xml:space="preserve"> IF($C62 = "", "",'App1'!ED62)</f>
        <v/>
      </c>
      <c r="DS62" s="1600" t="str">
        <f xml:space="preserve"> IF($C62 = "", "",'App1'!EE62)</f>
        <v/>
      </c>
      <c r="DT62" s="1600" t="str">
        <f xml:space="preserve"> IF($C62 = "", "",'App1'!EF62)</f>
        <v/>
      </c>
      <c r="DU62" s="1600" t="str">
        <f xml:space="preserve"> IF($C62 = "", "",'App1'!EG62)</f>
        <v/>
      </c>
      <c r="DV62" s="1600" t="str">
        <f xml:space="preserve"> IF($C62 = "", "",'App1'!EH62)</f>
        <v/>
      </c>
      <c r="DW62" s="1601" t="str">
        <f xml:space="preserve"> IF($C62 = "", "",'App1'!EI62)</f>
        <v/>
      </c>
      <c r="DX62" s="538"/>
      <c r="DY62" s="539"/>
      <c r="DZ62" s="539"/>
      <c r="EA62" s="539"/>
      <c r="EB62" s="539"/>
      <c r="EC62" s="1599" t="str">
        <f xml:space="preserve"> IF($C62 = "", "",'App1'!EO62)</f>
        <v/>
      </c>
      <c r="ED62" s="1600" t="str">
        <f xml:space="preserve"> IF($C62 = "", "",'App1'!EP62)</f>
        <v/>
      </c>
      <c r="EE62" s="1600" t="str">
        <f xml:space="preserve"> IF($C62 = "", "",'App1'!EQ62)</f>
        <v/>
      </c>
      <c r="EF62" s="1600" t="str">
        <f xml:space="preserve"> IF($C62 = "", "",'App1'!ER62)</f>
        <v/>
      </c>
      <c r="EG62" s="1600" t="str">
        <f xml:space="preserve"> IF($C62 = "", "",'App1'!ES62)</f>
        <v/>
      </c>
      <c r="EH62" s="1601" t="str">
        <f xml:space="preserve"> IF($C62 = "", "",'App1'!ET62)</f>
        <v/>
      </c>
      <c r="EI62" s="538"/>
      <c r="EJ62" s="539"/>
      <c r="EK62" s="539"/>
      <c r="EL62" s="539"/>
      <c r="EM62" s="1594"/>
    </row>
    <row r="63" spans="1:143" s="524" customFormat="1" ht="15.75" customHeight="1">
      <c r="A63" s="503"/>
      <c r="B63" s="1421">
        <v>57</v>
      </c>
      <c r="C63" s="1635" t="str">
        <f>'App1'!C63</f>
        <v/>
      </c>
      <c r="D63" s="1412" t="str">
        <f xml:space="preserve"> IF($C63 = "", "",'App1'!D63)</f>
        <v/>
      </c>
      <c r="E63" s="1412" t="str">
        <f xml:space="preserve"> IF($C63 = "", "",'App1'!E63)</f>
        <v/>
      </c>
      <c r="F63" s="1412" t="str">
        <f xml:space="preserve"> IF($C63 = "", "",'App1'!F63)</f>
        <v/>
      </c>
      <c r="G63" s="1498" t="str">
        <f xml:space="preserve"> IF($C63 = "", "",'App1'!G63)</f>
        <v/>
      </c>
      <c r="H63" s="1499" t="str">
        <f xml:space="preserve"> IF($C63 = "", "",'App1'!H63)</f>
        <v/>
      </c>
      <c r="I63" s="1516" t="str">
        <f xml:space="preserve"> IF($C63 = "", "",'App1'!I63)</f>
        <v/>
      </c>
      <c r="J63" s="1516" t="str">
        <f xml:space="preserve"> IF($C63 = "", "",'App1'!J63)</f>
        <v/>
      </c>
      <c r="K63" s="1516" t="str">
        <f xml:space="preserve"> IF($C63 = "", "",'App1'!K63)</f>
        <v/>
      </c>
      <c r="L63" s="1516" t="str">
        <f xml:space="preserve"> IF($C63 = "", "",'App1'!L63)</f>
        <v/>
      </c>
      <c r="M63" s="1516" t="str">
        <f xml:space="preserve"> IF($C63 = "", "",'App1'!M63)</f>
        <v/>
      </c>
      <c r="N63" s="1516" t="str">
        <f xml:space="preserve"> IF($C63 = "", "",'App1'!N63)</f>
        <v/>
      </c>
      <c r="O63" s="1516" t="str">
        <f xml:space="preserve"> IF($C63 = "", "",'App1'!O63)</f>
        <v/>
      </c>
      <c r="P63" s="1516" t="str">
        <f xml:space="preserve"> IF($C63 = "", "",'App1'!P63)</f>
        <v/>
      </c>
      <c r="Q63" s="1517" t="str">
        <f xml:space="preserve"> IF($C63 = "", "",'App1'!Q63)</f>
        <v/>
      </c>
      <c r="R63" s="1412" t="str">
        <f xml:space="preserve"> IF($C63 = "", "",'App1'!R63)</f>
        <v/>
      </c>
      <c r="S63" s="1412" t="str">
        <f xml:space="preserve"> IF($C63 = "", "",'App1'!S63)</f>
        <v/>
      </c>
      <c r="T63" s="1498" t="str">
        <f xml:space="preserve"> IF($C63 = "", "",'App1'!T63)</f>
        <v/>
      </c>
      <c r="U63" s="1412" t="str">
        <f xml:space="preserve"> IF($C63 = "", "",'App1'!U63)</f>
        <v/>
      </c>
      <c r="V63" s="1412" t="str">
        <f xml:space="preserve"> IF($C63 = "", "",'App1'!V63)</f>
        <v/>
      </c>
      <c r="W63" s="1412" t="str">
        <f xml:space="preserve"> IF($C63 = "", "",'App1'!W63)</f>
        <v/>
      </c>
      <c r="X63" s="1412" t="str">
        <f xml:space="preserve"> IF($C63 = "", "",'App1'!X63)</f>
        <v/>
      </c>
      <c r="Y63" s="1626" t="str">
        <f xml:space="preserve"> IF($C63 = "", "",'App1'!Y63)</f>
        <v/>
      </c>
      <c r="Z63" s="1508" t="str">
        <f xml:space="preserve"> IF($C63 = "", "",'App1'!Z63)</f>
        <v/>
      </c>
      <c r="AA63" s="526"/>
      <c r="AB63" s="526"/>
      <c r="AC63" s="526"/>
      <c r="AD63" s="1628"/>
      <c r="AE63" s="539"/>
      <c r="AF63" s="539"/>
      <c r="AG63" s="539"/>
      <c r="AH63" s="539"/>
      <c r="AI63" s="539"/>
      <c r="AJ63" s="538"/>
      <c r="AK63" s="539"/>
      <c r="AL63" s="539"/>
      <c r="AM63" s="539"/>
      <c r="AN63" s="712"/>
      <c r="AO63" s="715"/>
      <c r="AP63" s="539"/>
      <c r="AQ63" s="539"/>
      <c r="AR63" s="539"/>
      <c r="AS63" s="716"/>
      <c r="AT63" s="721"/>
      <c r="AU63" s="539"/>
      <c r="AV63" s="539"/>
      <c r="AW63" s="539"/>
      <c r="AX63" s="722"/>
      <c r="AY63" s="540"/>
      <c r="AZ63" s="1586" t="str">
        <f xml:space="preserve"> IF($C63 = "", "",'App1'!BL63)</f>
        <v/>
      </c>
      <c r="BA63" s="1587" t="str">
        <f xml:space="preserve"> IF($C63 = "", "",'App1'!BM63)</f>
        <v/>
      </c>
      <c r="BB63" s="1587" t="str">
        <f xml:space="preserve"> IF($C63 = "", "",'App1'!BN63)</f>
        <v/>
      </c>
      <c r="BC63" s="1587" t="str">
        <f xml:space="preserve"> IF($C63 = "", "",'App1'!BO63)</f>
        <v/>
      </c>
      <c r="BD63" s="1497" t="str">
        <f xml:space="preserve"> IF($C63 = "", "",'App1'!BP63)</f>
        <v/>
      </c>
      <c r="BE63" s="538"/>
      <c r="BF63" s="539"/>
      <c r="BG63" s="539"/>
      <c r="BH63" s="539"/>
      <c r="BI63" s="540"/>
      <c r="BJ63" s="538"/>
      <c r="BK63" s="539"/>
      <c r="BL63" s="539"/>
      <c r="BM63" s="539"/>
      <c r="BN63" s="540"/>
      <c r="BO63" s="538"/>
      <c r="BP63" s="539"/>
      <c r="BQ63" s="539"/>
      <c r="BR63" s="539"/>
      <c r="BS63" s="540"/>
      <c r="BT63" s="538"/>
      <c r="BU63" s="539"/>
      <c r="BV63" s="539"/>
      <c r="BW63" s="539"/>
      <c r="BX63" s="540"/>
      <c r="BY63" s="538"/>
      <c r="BZ63" s="539"/>
      <c r="CA63" s="539"/>
      <c r="CB63" s="539"/>
      <c r="CC63" s="540"/>
      <c r="CD63" s="538"/>
      <c r="CE63" s="539"/>
      <c r="CF63" s="539"/>
      <c r="CG63" s="539"/>
      <c r="CH63" s="540"/>
      <c r="CI63" s="1277"/>
      <c r="CJ63" s="1278"/>
      <c r="CK63" s="1278"/>
      <c r="CL63" s="1279"/>
      <c r="CM63" s="1278"/>
      <c r="CN63" s="1278"/>
      <c r="CO63" s="1278"/>
      <c r="CP63" s="1279"/>
      <c r="CQ63" s="1606" t="str">
        <f xml:space="preserve"> IF($C63 = "", "",'App1'!DC63)</f>
        <v/>
      </c>
      <c r="CR63" s="1656" t="str">
        <f xml:space="preserve"> IF($C63 = "", "",'App1'!DD63)</f>
        <v/>
      </c>
      <c r="CS63" s="1606" t="str">
        <f xml:space="preserve"> IF($C63 = "", "",'App1'!DE63)</f>
        <v/>
      </c>
      <c r="CT63" s="1600" t="str">
        <f xml:space="preserve"> IF($C63 = "", "",'App1'!DF63)</f>
        <v/>
      </c>
      <c r="CU63" s="1600" t="str">
        <f xml:space="preserve"> IF($C63 = "", "",'App1'!DG63)</f>
        <v/>
      </c>
      <c r="CV63" s="1600" t="str">
        <f xml:space="preserve"> IF($C63 = "", "",'App1'!DH63)</f>
        <v/>
      </c>
      <c r="CW63" s="1600" t="str">
        <f xml:space="preserve"> IF($C63 = "", "",'App1'!DI63)</f>
        <v/>
      </c>
      <c r="CX63" s="1600" t="str">
        <f xml:space="preserve"> IF($C63 = "", "",'App1'!DJ63)</f>
        <v/>
      </c>
      <c r="CY63" s="1601" t="str">
        <f xml:space="preserve"> IF($C63 = "", "",'App1'!DK63)</f>
        <v/>
      </c>
      <c r="CZ63" s="1600" t="str">
        <f xml:space="preserve"> IF($C63 = "", "",'App1'!DL63)</f>
        <v/>
      </c>
      <c r="DA63" s="1600" t="str">
        <f xml:space="preserve"> IF($C63 = "", "",'App1'!DM63)</f>
        <v/>
      </c>
      <c r="DB63" s="1600" t="str">
        <f xml:space="preserve"> IF($C63 = "", "",'App1'!DN63)</f>
        <v/>
      </c>
      <c r="DC63" s="1600" t="str">
        <f xml:space="preserve"> IF($C63 = "", "",'App1'!DO63)</f>
        <v/>
      </c>
      <c r="DD63" s="1600" t="str">
        <f xml:space="preserve"> IF($C63 = "", "",'App1'!DP63)</f>
        <v/>
      </c>
      <c r="DE63" s="1601" t="str">
        <f xml:space="preserve"> IF($C63 = "", "",'App1'!DQ63)</f>
        <v/>
      </c>
      <c r="DF63" s="1600" t="str">
        <f xml:space="preserve"> IF($C63 = "", "",'App1'!DR63)</f>
        <v/>
      </c>
      <c r="DG63" s="1600" t="str">
        <f xml:space="preserve"> IF($C63 = "", "",'App1'!DS63)</f>
        <v/>
      </c>
      <c r="DH63" s="1600" t="str">
        <f xml:space="preserve"> IF($C63 = "", "",'App1'!DT63)</f>
        <v/>
      </c>
      <c r="DI63" s="1600" t="str">
        <f xml:space="preserve"> IF($C63 = "", "",'App1'!DU63)</f>
        <v/>
      </c>
      <c r="DJ63" s="1600" t="str">
        <f xml:space="preserve"> IF($C63 = "", "",'App1'!DV63)</f>
        <v/>
      </c>
      <c r="DK63" s="1601" t="str">
        <f xml:space="preserve"> IF($C63 = "", "",'App1'!DW63)</f>
        <v/>
      </c>
      <c r="DL63" s="1600" t="str">
        <f xml:space="preserve"> IF($C63 = "", "",'App1'!DX63)</f>
        <v/>
      </c>
      <c r="DM63" s="1600" t="str">
        <f xml:space="preserve"> IF($C63 = "", "",'App1'!DY63)</f>
        <v/>
      </c>
      <c r="DN63" s="1600" t="str">
        <f xml:space="preserve"> IF($C63 = "", "",'App1'!DZ63)</f>
        <v/>
      </c>
      <c r="DO63" s="1600" t="str">
        <f xml:space="preserve"> IF($C63 = "", "",'App1'!EA63)</f>
        <v/>
      </c>
      <c r="DP63" s="1600" t="str">
        <f xml:space="preserve"> IF($C63 = "", "",'App1'!EB63)</f>
        <v/>
      </c>
      <c r="DQ63" s="1601" t="str">
        <f xml:space="preserve"> IF($C63 = "", "",'App1'!EC63)</f>
        <v/>
      </c>
      <c r="DR63" s="1600" t="str">
        <f xml:space="preserve"> IF($C63 = "", "",'App1'!ED63)</f>
        <v/>
      </c>
      <c r="DS63" s="1600" t="str">
        <f xml:space="preserve"> IF($C63 = "", "",'App1'!EE63)</f>
        <v/>
      </c>
      <c r="DT63" s="1600" t="str">
        <f xml:space="preserve"> IF($C63 = "", "",'App1'!EF63)</f>
        <v/>
      </c>
      <c r="DU63" s="1600" t="str">
        <f xml:space="preserve"> IF($C63 = "", "",'App1'!EG63)</f>
        <v/>
      </c>
      <c r="DV63" s="1600" t="str">
        <f xml:space="preserve"> IF($C63 = "", "",'App1'!EH63)</f>
        <v/>
      </c>
      <c r="DW63" s="1601" t="str">
        <f xml:space="preserve"> IF($C63 = "", "",'App1'!EI63)</f>
        <v/>
      </c>
      <c r="DX63" s="538"/>
      <c r="DY63" s="539"/>
      <c r="DZ63" s="539"/>
      <c r="EA63" s="539"/>
      <c r="EB63" s="539"/>
      <c r="EC63" s="1599" t="str">
        <f xml:space="preserve"> IF($C63 = "", "",'App1'!EO63)</f>
        <v/>
      </c>
      <c r="ED63" s="1600" t="str">
        <f xml:space="preserve"> IF($C63 = "", "",'App1'!EP63)</f>
        <v/>
      </c>
      <c r="EE63" s="1600" t="str">
        <f xml:space="preserve"> IF($C63 = "", "",'App1'!EQ63)</f>
        <v/>
      </c>
      <c r="EF63" s="1600" t="str">
        <f xml:space="preserve"> IF($C63 = "", "",'App1'!ER63)</f>
        <v/>
      </c>
      <c r="EG63" s="1600" t="str">
        <f xml:space="preserve"> IF($C63 = "", "",'App1'!ES63)</f>
        <v/>
      </c>
      <c r="EH63" s="1601" t="str">
        <f xml:space="preserve"> IF($C63 = "", "",'App1'!ET63)</f>
        <v/>
      </c>
      <c r="EI63" s="538"/>
      <c r="EJ63" s="539"/>
      <c r="EK63" s="539"/>
      <c r="EL63" s="539"/>
      <c r="EM63" s="1594"/>
    </row>
    <row r="64" spans="1:143" s="524" customFormat="1" ht="15.75" customHeight="1">
      <c r="A64" s="503"/>
      <c r="B64" s="1421">
        <v>58</v>
      </c>
      <c r="C64" s="1635" t="str">
        <f>'App1'!C64</f>
        <v/>
      </c>
      <c r="D64" s="1412" t="str">
        <f xml:space="preserve"> IF($C64 = "", "",'App1'!D64)</f>
        <v/>
      </c>
      <c r="E64" s="1412" t="str">
        <f xml:space="preserve"> IF($C64 = "", "",'App1'!E64)</f>
        <v/>
      </c>
      <c r="F64" s="1412" t="str">
        <f xml:space="preserve"> IF($C64 = "", "",'App1'!F64)</f>
        <v/>
      </c>
      <c r="G64" s="1498" t="str">
        <f xml:space="preserve"> IF($C64 = "", "",'App1'!G64)</f>
        <v/>
      </c>
      <c r="H64" s="1499" t="str">
        <f xml:space="preserve"> IF($C64 = "", "",'App1'!H64)</f>
        <v/>
      </c>
      <c r="I64" s="1516" t="str">
        <f xml:space="preserve"> IF($C64 = "", "",'App1'!I64)</f>
        <v/>
      </c>
      <c r="J64" s="1516" t="str">
        <f xml:space="preserve"> IF($C64 = "", "",'App1'!J64)</f>
        <v/>
      </c>
      <c r="K64" s="1516" t="str">
        <f xml:space="preserve"> IF($C64 = "", "",'App1'!K64)</f>
        <v/>
      </c>
      <c r="L64" s="1516" t="str">
        <f xml:space="preserve"> IF($C64 = "", "",'App1'!L64)</f>
        <v/>
      </c>
      <c r="M64" s="1516" t="str">
        <f xml:space="preserve"> IF($C64 = "", "",'App1'!M64)</f>
        <v/>
      </c>
      <c r="N64" s="1516" t="str">
        <f xml:space="preserve"> IF($C64 = "", "",'App1'!N64)</f>
        <v/>
      </c>
      <c r="O64" s="1516" t="str">
        <f xml:space="preserve"> IF($C64 = "", "",'App1'!O64)</f>
        <v/>
      </c>
      <c r="P64" s="1516" t="str">
        <f xml:space="preserve"> IF($C64 = "", "",'App1'!P64)</f>
        <v/>
      </c>
      <c r="Q64" s="1517" t="str">
        <f xml:space="preserve"> IF($C64 = "", "",'App1'!Q64)</f>
        <v/>
      </c>
      <c r="R64" s="1412" t="str">
        <f xml:space="preserve"> IF($C64 = "", "",'App1'!R64)</f>
        <v/>
      </c>
      <c r="S64" s="1412" t="str">
        <f xml:space="preserve"> IF($C64 = "", "",'App1'!S64)</f>
        <v/>
      </c>
      <c r="T64" s="1498" t="str">
        <f xml:space="preserve"> IF($C64 = "", "",'App1'!T64)</f>
        <v/>
      </c>
      <c r="U64" s="1412" t="str">
        <f xml:space="preserve"> IF($C64 = "", "",'App1'!U64)</f>
        <v/>
      </c>
      <c r="V64" s="1412" t="str">
        <f xml:space="preserve"> IF($C64 = "", "",'App1'!V64)</f>
        <v/>
      </c>
      <c r="W64" s="1412" t="str">
        <f xml:space="preserve"> IF($C64 = "", "",'App1'!W64)</f>
        <v/>
      </c>
      <c r="X64" s="1412" t="str">
        <f xml:space="preserve"> IF($C64 = "", "",'App1'!X64)</f>
        <v/>
      </c>
      <c r="Y64" s="1626" t="str">
        <f xml:space="preserve"> IF($C64 = "", "",'App1'!Y64)</f>
        <v/>
      </c>
      <c r="Z64" s="1508" t="str">
        <f xml:space="preserve"> IF($C64 = "", "",'App1'!Z64)</f>
        <v/>
      </c>
      <c r="AA64" s="526"/>
      <c r="AB64" s="526"/>
      <c r="AC64" s="526"/>
      <c r="AD64" s="1628"/>
      <c r="AE64" s="539"/>
      <c r="AF64" s="539"/>
      <c r="AG64" s="539"/>
      <c r="AH64" s="539"/>
      <c r="AI64" s="539"/>
      <c r="AJ64" s="538"/>
      <c r="AK64" s="539"/>
      <c r="AL64" s="539"/>
      <c r="AM64" s="539"/>
      <c r="AN64" s="712"/>
      <c r="AO64" s="715"/>
      <c r="AP64" s="539"/>
      <c r="AQ64" s="539"/>
      <c r="AR64" s="539"/>
      <c r="AS64" s="716"/>
      <c r="AT64" s="721"/>
      <c r="AU64" s="539"/>
      <c r="AV64" s="539"/>
      <c r="AW64" s="539"/>
      <c r="AX64" s="722"/>
      <c r="AY64" s="540"/>
      <c r="AZ64" s="1586" t="str">
        <f xml:space="preserve"> IF($C64 = "", "",'App1'!BL64)</f>
        <v/>
      </c>
      <c r="BA64" s="1587" t="str">
        <f xml:space="preserve"> IF($C64 = "", "",'App1'!BM64)</f>
        <v/>
      </c>
      <c r="BB64" s="1587" t="str">
        <f xml:space="preserve"> IF($C64 = "", "",'App1'!BN64)</f>
        <v/>
      </c>
      <c r="BC64" s="1587" t="str">
        <f xml:space="preserve"> IF($C64 = "", "",'App1'!BO64)</f>
        <v/>
      </c>
      <c r="BD64" s="1497" t="str">
        <f xml:space="preserve"> IF($C64 = "", "",'App1'!BP64)</f>
        <v/>
      </c>
      <c r="BE64" s="538"/>
      <c r="BF64" s="539"/>
      <c r="BG64" s="539"/>
      <c r="BH64" s="539"/>
      <c r="BI64" s="540"/>
      <c r="BJ64" s="538"/>
      <c r="BK64" s="539"/>
      <c r="BL64" s="539"/>
      <c r="BM64" s="539"/>
      <c r="BN64" s="540"/>
      <c r="BO64" s="538"/>
      <c r="BP64" s="539"/>
      <c r="BQ64" s="539"/>
      <c r="BR64" s="539"/>
      <c r="BS64" s="540"/>
      <c r="BT64" s="538"/>
      <c r="BU64" s="539"/>
      <c r="BV64" s="539"/>
      <c r="BW64" s="539"/>
      <c r="BX64" s="540"/>
      <c r="BY64" s="538"/>
      <c r="BZ64" s="539"/>
      <c r="CA64" s="539"/>
      <c r="CB64" s="539"/>
      <c r="CC64" s="540"/>
      <c r="CD64" s="538"/>
      <c r="CE64" s="539"/>
      <c r="CF64" s="539"/>
      <c r="CG64" s="539"/>
      <c r="CH64" s="540"/>
      <c r="CI64" s="1277"/>
      <c r="CJ64" s="1278"/>
      <c r="CK64" s="1278"/>
      <c r="CL64" s="1279"/>
      <c r="CM64" s="1278"/>
      <c r="CN64" s="1278"/>
      <c r="CO64" s="1278"/>
      <c r="CP64" s="1279"/>
      <c r="CQ64" s="1606" t="str">
        <f xml:space="preserve"> IF($C64 = "", "",'App1'!DC64)</f>
        <v/>
      </c>
      <c r="CR64" s="1656" t="str">
        <f xml:space="preserve"> IF($C64 = "", "",'App1'!DD64)</f>
        <v/>
      </c>
      <c r="CS64" s="1606" t="str">
        <f xml:space="preserve"> IF($C64 = "", "",'App1'!DE64)</f>
        <v/>
      </c>
      <c r="CT64" s="1600" t="str">
        <f xml:space="preserve"> IF($C64 = "", "",'App1'!DF64)</f>
        <v/>
      </c>
      <c r="CU64" s="1600" t="str">
        <f xml:space="preserve"> IF($C64 = "", "",'App1'!DG64)</f>
        <v/>
      </c>
      <c r="CV64" s="1600" t="str">
        <f xml:space="preserve"> IF($C64 = "", "",'App1'!DH64)</f>
        <v/>
      </c>
      <c r="CW64" s="1600" t="str">
        <f xml:space="preserve"> IF($C64 = "", "",'App1'!DI64)</f>
        <v/>
      </c>
      <c r="CX64" s="1600" t="str">
        <f xml:space="preserve"> IF($C64 = "", "",'App1'!DJ64)</f>
        <v/>
      </c>
      <c r="CY64" s="1601" t="str">
        <f xml:space="preserve"> IF($C64 = "", "",'App1'!DK64)</f>
        <v/>
      </c>
      <c r="CZ64" s="1600" t="str">
        <f xml:space="preserve"> IF($C64 = "", "",'App1'!DL64)</f>
        <v/>
      </c>
      <c r="DA64" s="1600" t="str">
        <f xml:space="preserve"> IF($C64 = "", "",'App1'!DM64)</f>
        <v/>
      </c>
      <c r="DB64" s="1600" t="str">
        <f xml:space="preserve"> IF($C64 = "", "",'App1'!DN64)</f>
        <v/>
      </c>
      <c r="DC64" s="1600" t="str">
        <f xml:space="preserve"> IF($C64 = "", "",'App1'!DO64)</f>
        <v/>
      </c>
      <c r="DD64" s="1600" t="str">
        <f xml:space="preserve"> IF($C64 = "", "",'App1'!DP64)</f>
        <v/>
      </c>
      <c r="DE64" s="1601" t="str">
        <f xml:space="preserve"> IF($C64 = "", "",'App1'!DQ64)</f>
        <v/>
      </c>
      <c r="DF64" s="1600" t="str">
        <f xml:space="preserve"> IF($C64 = "", "",'App1'!DR64)</f>
        <v/>
      </c>
      <c r="DG64" s="1600" t="str">
        <f xml:space="preserve"> IF($C64 = "", "",'App1'!DS64)</f>
        <v/>
      </c>
      <c r="DH64" s="1600" t="str">
        <f xml:space="preserve"> IF($C64 = "", "",'App1'!DT64)</f>
        <v/>
      </c>
      <c r="DI64" s="1600" t="str">
        <f xml:space="preserve"> IF($C64 = "", "",'App1'!DU64)</f>
        <v/>
      </c>
      <c r="DJ64" s="1600" t="str">
        <f xml:space="preserve"> IF($C64 = "", "",'App1'!DV64)</f>
        <v/>
      </c>
      <c r="DK64" s="1601" t="str">
        <f xml:space="preserve"> IF($C64 = "", "",'App1'!DW64)</f>
        <v/>
      </c>
      <c r="DL64" s="1600" t="str">
        <f xml:space="preserve"> IF($C64 = "", "",'App1'!DX64)</f>
        <v/>
      </c>
      <c r="DM64" s="1600" t="str">
        <f xml:space="preserve"> IF($C64 = "", "",'App1'!DY64)</f>
        <v/>
      </c>
      <c r="DN64" s="1600" t="str">
        <f xml:space="preserve"> IF($C64 = "", "",'App1'!DZ64)</f>
        <v/>
      </c>
      <c r="DO64" s="1600" t="str">
        <f xml:space="preserve"> IF($C64 = "", "",'App1'!EA64)</f>
        <v/>
      </c>
      <c r="DP64" s="1600" t="str">
        <f xml:space="preserve"> IF($C64 = "", "",'App1'!EB64)</f>
        <v/>
      </c>
      <c r="DQ64" s="1601" t="str">
        <f xml:space="preserve"> IF($C64 = "", "",'App1'!EC64)</f>
        <v/>
      </c>
      <c r="DR64" s="1600" t="str">
        <f xml:space="preserve"> IF($C64 = "", "",'App1'!ED64)</f>
        <v/>
      </c>
      <c r="DS64" s="1600" t="str">
        <f xml:space="preserve"> IF($C64 = "", "",'App1'!EE64)</f>
        <v/>
      </c>
      <c r="DT64" s="1600" t="str">
        <f xml:space="preserve"> IF($C64 = "", "",'App1'!EF64)</f>
        <v/>
      </c>
      <c r="DU64" s="1600" t="str">
        <f xml:space="preserve"> IF($C64 = "", "",'App1'!EG64)</f>
        <v/>
      </c>
      <c r="DV64" s="1600" t="str">
        <f xml:space="preserve"> IF($C64 = "", "",'App1'!EH64)</f>
        <v/>
      </c>
      <c r="DW64" s="1601" t="str">
        <f xml:space="preserve"> IF($C64 = "", "",'App1'!EI64)</f>
        <v/>
      </c>
      <c r="DX64" s="538"/>
      <c r="DY64" s="539"/>
      <c r="DZ64" s="539"/>
      <c r="EA64" s="539"/>
      <c r="EB64" s="539"/>
      <c r="EC64" s="1599" t="str">
        <f xml:space="preserve"> IF($C64 = "", "",'App1'!EO64)</f>
        <v/>
      </c>
      <c r="ED64" s="1600" t="str">
        <f xml:space="preserve"> IF($C64 = "", "",'App1'!EP64)</f>
        <v/>
      </c>
      <c r="EE64" s="1600" t="str">
        <f xml:space="preserve"> IF($C64 = "", "",'App1'!EQ64)</f>
        <v/>
      </c>
      <c r="EF64" s="1600" t="str">
        <f xml:space="preserve"> IF($C64 = "", "",'App1'!ER64)</f>
        <v/>
      </c>
      <c r="EG64" s="1600" t="str">
        <f xml:space="preserve"> IF($C64 = "", "",'App1'!ES64)</f>
        <v/>
      </c>
      <c r="EH64" s="1601" t="str">
        <f xml:space="preserve"> IF($C64 = "", "",'App1'!ET64)</f>
        <v/>
      </c>
      <c r="EI64" s="538"/>
      <c r="EJ64" s="539"/>
      <c r="EK64" s="539"/>
      <c r="EL64" s="539"/>
      <c r="EM64" s="1594"/>
    </row>
    <row r="65" spans="1:143" s="524" customFormat="1" ht="15.75" customHeight="1">
      <c r="A65" s="503"/>
      <c r="B65" s="1421">
        <v>59</v>
      </c>
      <c r="C65" s="1635" t="str">
        <f>'App1'!C65</f>
        <v/>
      </c>
      <c r="D65" s="1412" t="str">
        <f xml:space="preserve"> IF($C65 = "", "",'App1'!D65)</f>
        <v/>
      </c>
      <c r="E65" s="1412" t="str">
        <f xml:space="preserve"> IF($C65 = "", "",'App1'!E65)</f>
        <v/>
      </c>
      <c r="F65" s="1412" t="str">
        <f xml:space="preserve"> IF($C65 = "", "",'App1'!F65)</f>
        <v/>
      </c>
      <c r="G65" s="1498" t="str">
        <f xml:space="preserve"> IF($C65 = "", "",'App1'!G65)</f>
        <v/>
      </c>
      <c r="H65" s="1499" t="str">
        <f xml:space="preserve"> IF($C65 = "", "",'App1'!H65)</f>
        <v/>
      </c>
      <c r="I65" s="1516" t="str">
        <f xml:space="preserve"> IF($C65 = "", "",'App1'!I65)</f>
        <v/>
      </c>
      <c r="J65" s="1516" t="str">
        <f xml:space="preserve"> IF($C65 = "", "",'App1'!J65)</f>
        <v/>
      </c>
      <c r="K65" s="1516" t="str">
        <f xml:space="preserve"> IF($C65 = "", "",'App1'!K65)</f>
        <v/>
      </c>
      <c r="L65" s="1516" t="str">
        <f xml:space="preserve"> IF($C65 = "", "",'App1'!L65)</f>
        <v/>
      </c>
      <c r="M65" s="1516" t="str">
        <f xml:space="preserve"> IF($C65 = "", "",'App1'!M65)</f>
        <v/>
      </c>
      <c r="N65" s="1516" t="str">
        <f xml:space="preserve"> IF($C65 = "", "",'App1'!N65)</f>
        <v/>
      </c>
      <c r="O65" s="1516" t="str">
        <f xml:space="preserve"> IF($C65 = "", "",'App1'!O65)</f>
        <v/>
      </c>
      <c r="P65" s="1516" t="str">
        <f xml:space="preserve"> IF($C65 = "", "",'App1'!P65)</f>
        <v/>
      </c>
      <c r="Q65" s="1517" t="str">
        <f xml:space="preserve"> IF($C65 = "", "",'App1'!Q65)</f>
        <v/>
      </c>
      <c r="R65" s="1412" t="str">
        <f xml:space="preserve"> IF($C65 = "", "",'App1'!R65)</f>
        <v/>
      </c>
      <c r="S65" s="1412" t="str">
        <f xml:space="preserve"> IF($C65 = "", "",'App1'!S65)</f>
        <v/>
      </c>
      <c r="T65" s="1498" t="str">
        <f xml:space="preserve"> IF($C65 = "", "",'App1'!T65)</f>
        <v/>
      </c>
      <c r="U65" s="1412" t="str">
        <f xml:space="preserve"> IF($C65 = "", "",'App1'!U65)</f>
        <v/>
      </c>
      <c r="V65" s="1412" t="str">
        <f xml:space="preserve"> IF($C65 = "", "",'App1'!V65)</f>
        <v/>
      </c>
      <c r="W65" s="1412" t="str">
        <f xml:space="preserve"> IF($C65 = "", "",'App1'!W65)</f>
        <v/>
      </c>
      <c r="X65" s="1412" t="str">
        <f xml:space="preserve"> IF($C65 = "", "",'App1'!X65)</f>
        <v/>
      </c>
      <c r="Y65" s="1626" t="str">
        <f xml:space="preserve"> IF($C65 = "", "",'App1'!Y65)</f>
        <v/>
      </c>
      <c r="Z65" s="1508" t="str">
        <f xml:space="preserve"> IF($C65 = "", "",'App1'!Z65)</f>
        <v/>
      </c>
      <c r="AA65" s="526"/>
      <c r="AB65" s="526"/>
      <c r="AC65" s="526"/>
      <c r="AD65" s="1628"/>
      <c r="AE65" s="539"/>
      <c r="AF65" s="539"/>
      <c r="AG65" s="539"/>
      <c r="AH65" s="539"/>
      <c r="AI65" s="539"/>
      <c r="AJ65" s="538"/>
      <c r="AK65" s="539"/>
      <c r="AL65" s="539"/>
      <c r="AM65" s="539"/>
      <c r="AN65" s="712"/>
      <c r="AO65" s="715"/>
      <c r="AP65" s="539"/>
      <c r="AQ65" s="539"/>
      <c r="AR65" s="539"/>
      <c r="AS65" s="716"/>
      <c r="AT65" s="721"/>
      <c r="AU65" s="539"/>
      <c r="AV65" s="539"/>
      <c r="AW65" s="539"/>
      <c r="AX65" s="722"/>
      <c r="AY65" s="540"/>
      <c r="AZ65" s="1586" t="str">
        <f xml:space="preserve"> IF($C65 = "", "",'App1'!BL65)</f>
        <v/>
      </c>
      <c r="BA65" s="1587" t="str">
        <f xml:space="preserve"> IF($C65 = "", "",'App1'!BM65)</f>
        <v/>
      </c>
      <c r="BB65" s="1587" t="str">
        <f xml:space="preserve"> IF($C65 = "", "",'App1'!BN65)</f>
        <v/>
      </c>
      <c r="BC65" s="1587" t="str">
        <f xml:space="preserve"> IF($C65 = "", "",'App1'!BO65)</f>
        <v/>
      </c>
      <c r="BD65" s="1497" t="str">
        <f xml:space="preserve"> IF($C65 = "", "",'App1'!BP65)</f>
        <v/>
      </c>
      <c r="BE65" s="538"/>
      <c r="BF65" s="539"/>
      <c r="BG65" s="539"/>
      <c r="BH65" s="539"/>
      <c r="BI65" s="540"/>
      <c r="BJ65" s="538"/>
      <c r="BK65" s="539"/>
      <c r="BL65" s="539"/>
      <c r="BM65" s="539"/>
      <c r="BN65" s="540"/>
      <c r="BO65" s="538"/>
      <c r="BP65" s="539"/>
      <c r="BQ65" s="539"/>
      <c r="BR65" s="539"/>
      <c r="BS65" s="540"/>
      <c r="BT65" s="538"/>
      <c r="BU65" s="539"/>
      <c r="BV65" s="539"/>
      <c r="BW65" s="539"/>
      <c r="BX65" s="540"/>
      <c r="BY65" s="538"/>
      <c r="BZ65" s="539"/>
      <c r="CA65" s="539"/>
      <c r="CB65" s="539"/>
      <c r="CC65" s="540"/>
      <c r="CD65" s="538"/>
      <c r="CE65" s="539"/>
      <c r="CF65" s="539"/>
      <c r="CG65" s="539"/>
      <c r="CH65" s="540"/>
      <c r="CI65" s="1277"/>
      <c r="CJ65" s="1278"/>
      <c r="CK65" s="1278"/>
      <c r="CL65" s="1279"/>
      <c r="CM65" s="1278"/>
      <c r="CN65" s="1278"/>
      <c r="CO65" s="1278"/>
      <c r="CP65" s="1279"/>
      <c r="CQ65" s="1606" t="str">
        <f xml:space="preserve"> IF($C65 = "", "",'App1'!DC65)</f>
        <v/>
      </c>
      <c r="CR65" s="1656" t="str">
        <f xml:space="preserve"> IF($C65 = "", "",'App1'!DD65)</f>
        <v/>
      </c>
      <c r="CS65" s="1606" t="str">
        <f xml:space="preserve"> IF($C65 = "", "",'App1'!DE65)</f>
        <v/>
      </c>
      <c r="CT65" s="1600" t="str">
        <f xml:space="preserve"> IF($C65 = "", "",'App1'!DF65)</f>
        <v/>
      </c>
      <c r="CU65" s="1600" t="str">
        <f xml:space="preserve"> IF($C65 = "", "",'App1'!DG65)</f>
        <v/>
      </c>
      <c r="CV65" s="1600" t="str">
        <f xml:space="preserve"> IF($C65 = "", "",'App1'!DH65)</f>
        <v/>
      </c>
      <c r="CW65" s="1600" t="str">
        <f xml:space="preserve"> IF($C65 = "", "",'App1'!DI65)</f>
        <v/>
      </c>
      <c r="CX65" s="1600" t="str">
        <f xml:space="preserve"> IF($C65 = "", "",'App1'!DJ65)</f>
        <v/>
      </c>
      <c r="CY65" s="1601" t="str">
        <f xml:space="preserve"> IF($C65 = "", "",'App1'!DK65)</f>
        <v/>
      </c>
      <c r="CZ65" s="1600" t="str">
        <f xml:space="preserve"> IF($C65 = "", "",'App1'!DL65)</f>
        <v/>
      </c>
      <c r="DA65" s="1600" t="str">
        <f xml:space="preserve"> IF($C65 = "", "",'App1'!DM65)</f>
        <v/>
      </c>
      <c r="DB65" s="1600" t="str">
        <f xml:space="preserve"> IF($C65 = "", "",'App1'!DN65)</f>
        <v/>
      </c>
      <c r="DC65" s="1600" t="str">
        <f xml:space="preserve"> IF($C65 = "", "",'App1'!DO65)</f>
        <v/>
      </c>
      <c r="DD65" s="1600" t="str">
        <f xml:space="preserve"> IF($C65 = "", "",'App1'!DP65)</f>
        <v/>
      </c>
      <c r="DE65" s="1601" t="str">
        <f xml:space="preserve"> IF($C65 = "", "",'App1'!DQ65)</f>
        <v/>
      </c>
      <c r="DF65" s="1600" t="str">
        <f xml:space="preserve"> IF($C65 = "", "",'App1'!DR65)</f>
        <v/>
      </c>
      <c r="DG65" s="1600" t="str">
        <f xml:space="preserve"> IF($C65 = "", "",'App1'!DS65)</f>
        <v/>
      </c>
      <c r="DH65" s="1600" t="str">
        <f xml:space="preserve"> IF($C65 = "", "",'App1'!DT65)</f>
        <v/>
      </c>
      <c r="DI65" s="1600" t="str">
        <f xml:space="preserve"> IF($C65 = "", "",'App1'!DU65)</f>
        <v/>
      </c>
      <c r="DJ65" s="1600" t="str">
        <f xml:space="preserve"> IF($C65 = "", "",'App1'!DV65)</f>
        <v/>
      </c>
      <c r="DK65" s="1601" t="str">
        <f xml:space="preserve"> IF($C65 = "", "",'App1'!DW65)</f>
        <v/>
      </c>
      <c r="DL65" s="1600" t="str">
        <f xml:space="preserve"> IF($C65 = "", "",'App1'!DX65)</f>
        <v/>
      </c>
      <c r="DM65" s="1600" t="str">
        <f xml:space="preserve"> IF($C65 = "", "",'App1'!DY65)</f>
        <v/>
      </c>
      <c r="DN65" s="1600" t="str">
        <f xml:space="preserve"> IF($C65 = "", "",'App1'!DZ65)</f>
        <v/>
      </c>
      <c r="DO65" s="1600" t="str">
        <f xml:space="preserve"> IF($C65 = "", "",'App1'!EA65)</f>
        <v/>
      </c>
      <c r="DP65" s="1600" t="str">
        <f xml:space="preserve"> IF($C65 = "", "",'App1'!EB65)</f>
        <v/>
      </c>
      <c r="DQ65" s="1601" t="str">
        <f xml:space="preserve"> IF($C65 = "", "",'App1'!EC65)</f>
        <v/>
      </c>
      <c r="DR65" s="1600" t="str">
        <f xml:space="preserve"> IF($C65 = "", "",'App1'!ED65)</f>
        <v/>
      </c>
      <c r="DS65" s="1600" t="str">
        <f xml:space="preserve"> IF($C65 = "", "",'App1'!EE65)</f>
        <v/>
      </c>
      <c r="DT65" s="1600" t="str">
        <f xml:space="preserve"> IF($C65 = "", "",'App1'!EF65)</f>
        <v/>
      </c>
      <c r="DU65" s="1600" t="str">
        <f xml:space="preserve"> IF($C65 = "", "",'App1'!EG65)</f>
        <v/>
      </c>
      <c r="DV65" s="1600" t="str">
        <f xml:space="preserve"> IF($C65 = "", "",'App1'!EH65)</f>
        <v/>
      </c>
      <c r="DW65" s="1601" t="str">
        <f xml:space="preserve"> IF($C65 = "", "",'App1'!EI65)</f>
        <v/>
      </c>
      <c r="DX65" s="538"/>
      <c r="DY65" s="539"/>
      <c r="DZ65" s="539"/>
      <c r="EA65" s="539"/>
      <c r="EB65" s="539"/>
      <c r="EC65" s="1599" t="str">
        <f xml:space="preserve"> IF($C65 = "", "",'App1'!EO65)</f>
        <v/>
      </c>
      <c r="ED65" s="1600" t="str">
        <f xml:space="preserve"> IF($C65 = "", "",'App1'!EP65)</f>
        <v/>
      </c>
      <c r="EE65" s="1600" t="str">
        <f xml:space="preserve"> IF($C65 = "", "",'App1'!EQ65)</f>
        <v/>
      </c>
      <c r="EF65" s="1600" t="str">
        <f xml:space="preserve"> IF($C65 = "", "",'App1'!ER65)</f>
        <v/>
      </c>
      <c r="EG65" s="1600" t="str">
        <f xml:space="preserve"> IF($C65 = "", "",'App1'!ES65)</f>
        <v/>
      </c>
      <c r="EH65" s="1601" t="str">
        <f xml:space="preserve"> IF($C65 = "", "",'App1'!ET65)</f>
        <v/>
      </c>
      <c r="EI65" s="538"/>
      <c r="EJ65" s="539"/>
      <c r="EK65" s="539"/>
      <c r="EL65" s="539"/>
      <c r="EM65" s="1594"/>
    </row>
    <row r="66" spans="1:143" s="524" customFormat="1" ht="15.75" customHeight="1">
      <c r="A66" s="503"/>
      <c r="B66" s="1421">
        <v>60</v>
      </c>
      <c r="C66" s="1635" t="str">
        <f>'App1'!C66</f>
        <v/>
      </c>
      <c r="D66" s="1412" t="str">
        <f xml:space="preserve"> IF($C66 = "", "",'App1'!D66)</f>
        <v/>
      </c>
      <c r="E66" s="1412" t="str">
        <f xml:space="preserve"> IF($C66 = "", "",'App1'!E66)</f>
        <v/>
      </c>
      <c r="F66" s="1412" t="str">
        <f xml:space="preserve"> IF($C66 = "", "",'App1'!F66)</f>
        <v/>
      </c>
      <c r="G66" s="1498" t="str">
        <f xml:space="preserve"> IF($C66 = "", "",'App1'!G66)</f>
        <v/>
      </c>
      <c r="H66" s="1499" t="str">
        <f xml:space="preserve"> IF($C66 = "", "",'App1'!H66)</f>
        <v/>
      </c>
      <c r="I66" s="1516" t="str">
        <f xml:space="preserve"> IF($C66 = "", "",'App1'!I66)</f>
        <v/>
      </c>
      <c r="J66" s="1516" t="str">
        <f xml:space="preserve"> IF($C66 = "", "",'App1'!J66)</f>
        <v/>
      </c>
      <c r="K66" s="1516" t="str">
        <f xml:space="preserve"> IF($C66 = "", "",'App1'!K66)</f>
        <v/>
      </c>
      <c r="L66" s="1516" t="str">
        <f xml:space="preserve"> IF($C66 = "", "",'App1'!L66)</f>
        <v/>
      </c>
      <c r="M66" s="1516" t="str">
        <f xml:space="preserve"> IF($C66 = "", "",'App1'!M66)</f>
        <v/>
      </c>
      <c r="N66" s="1516" t="str">
        <f xml:space="preserve"> IF($C66 = "", "",'App1'!N66)</f>
        <v/>
      </c>
      <c r="O66" s="1516" t="str">
        <f xml:space="preserve"> IF($C66 = "", "",'App1'!O66)</f>
        <v/>
      </c>
      <c r="P66" s="1516" t="str">
        <f xml:space="preserve"> IF($C66 = "", "",'App1'!P66)</f>
        <v/>
      </c>
      <c r="Q66" s="1517" t="str">
        <f xml:space="preserve"> IF($C66 = "", "",'App1'!Q66)</f>
        <v/>
      </c>
      <c r="R66" s="1412" t="str">
        <f xml:space="preserve"> IF($C66 = "", "",'App1'!R66)</f>
        <v/>
      </c>
      <c r="S66" s="1412" t="str">
        <f xml:space="preserve"> IF($C66 = "", "",'App1'!S66)</f>
        <v/>
      </c>
      <c r="T66" s="1498" t="str">
        <f xml:space="preserve"> IF($C66 = "", "",'App1'!T66)</f>
        <v/>
      </c>
      <c r="U66" s="1412" t="str">
        <f xml:space="preserve"> IF($C66 = "", "",'App1'!U66)</f>
        <v/>
      </c>
      <c r="V66" s="1412" t="str">
        <f xml:space="preserve"> IF($C66 = "", "",'App1'!V66)</f>
        <v/>
      </c>
      <c r="W66" s="1412" t="str">
        <f xml:space="preserve"> IF($C66 = "", "",'App1'!W66)</f>
        <v/>
      </c>
      <c r="X66" s="1412" t="str">
        <f xml:space="preserve"> IF($C66 = "", "",'App1'!X66)</f>
        <v/>
      </c>
      <c r="Y66" s="1626" t="str">
        <f xml:space="preserve"> IF($C66 = "", "",'App1'!Y66)</f>
        <v/>
      </c>
      <c r="Z66" s="1508" t="str">
        <f xml:space="preserve"> IF($C66 = "", "",'App1'!Z66)</f>
        <v/>
      </c>
      <c r="AA66" s="526"/>
      <c r="AB66" s="526"/>
      <c r="AC66" s="526"/>
      <c r="AD66" s="1628"/>
      <c r="AE66" s="539"/>
      <c r="AF66" s="539"/>
      <c r="AG66" s="539"/>
      <c r="AH66" s="539"/>
      <c r="AI66" s="539"/>
      <c r="AJ66" s="538"/>
      <c r="AK66" s="539"/>
      <c r="AL66" s="539"/>
      <c r="AM66" s="539"/>
      <c r="AN66" s="712"/>
      <c r="AO66" s="715"/>
      <c r="AP66" s="539"/>
      <c r="AQ66" s="539"/>
      <c r="AR66" s="539"/>
      <c r="AS66" s="716"/>
      <c r="AT66" s="721"/>
      <c r="AU66" s="539"/>
      <c r="AV66" s="539"/>
      <c r="AW66" s="539"/>
      <c r="AX66" s="722"/>
      <c r="AY66" s="540"/>
      <c r="AZ66" s="1586" t="str">
        <f xml:space="preserve"> IF($C66 = "", "",'App1'!BL66)</f>
        <v/>
      </c>
      <c r="BA66" s="1587" t="str">
        <f xml:space="preserve"> IF($C66 = "", "",'App1'!BM66)</f>
        <v/>
      </c>
      <c r="BB66" s="1587" t="str">
        <f xml:space="preserve"> IF($C66 = "", "",'App1'!BN66)</f>
        <v/>
      </c>
      <c r="BC66" s="1587" t="str">
        <f xml:space="preserve"> IF($C66 = "", "",'App1'!BO66)</f>
        <v/>
      </c>
      <c r="BD66" s="1497" t="str">
        <f xml:space="preserve"> IF($C66 = "", "",'App1'!BP66)</f>
        <v/>
      </c>
      <c r="BE66" s="538"/>
      <c r="BF66" s="539"/>
      <c r="BG66" s="539"/>
      <c r="BH66" s="539"/>
      <c r="BI66" s="540"/>
      <c r="BJ66" s="538"/>
      <c r="BK66" s="539"/>
      <c r="BL66" s="539"/>
      <c r="BM66" s="539"/>
      <c r="BN66" s="540"/>
      <c r="BO66" s="538"/>
      <c r="BP66" s="539"/>
      <c r="BQ66" s="539"/>
      <c r="BR66" s="539"/>
      <c r="BS66" s="540"/>
      <c r="BT66" s="538"/>
      <c r="BU66" s="539"/>
      <c r="BV66" s="539"/>
      <c r="BW66" s="539"/>
      <c r="BX66" s="540"/>
      <c r="BY66" s="538"/>
      <c r="BZ66" s="539"/>
      <c r="CA66" s="539"/>
      <c r="CB66" s="539"/>
      <c r="CC66" s="540"/>
      <c r="CD66" s="538"/>
      <c r="CE66" s="539"/>
      <c r="CF66" s="539"/>
      <c r="CG66" s="539"/>
      <c r="CH66" s="540"/>
      <c r="CI66" s="1277"/>
      <c r="CJ66" s="1278"/>
      <c r="CK66" s="1278"/>
      <c r="CL66" s="1279"/>
      <c r="CM66" s="1278"/>
      <c r="CN66" s="1278"/>
      <c r="CO66" s="1278"/>
      <c r="CP66" s="1279"/>
      <c r="CQ66" s="1606" t="str">
        <f xml:space="preserve"> IF($C66 = "", "",'App1'!DC66)</f>
        <v/>
      </c>
      <c r="CR66" s="1656" t="str">
        <f xml:space="preserve"> IF($C66 = "", "",'App1'!DD66)</f>
        <v/>
      </c>
      <c r="CS66" s="1606" t="str">
        <f xml:space="preserve"> IF($C66 = "", "",'App1'!DE66)</f>
        <v/>
      </c>
      <c r="CT66" s="1600" t="str">
        <f xml:space="preserve"> IF($C66 = "", "",'App1'!DF66)</f>
        <v/>
      </c>
      <c r="CU66" s="1600" t="str">
        <f xml:space="preserve"> IF($C66 = "", "",'App1'!DG66)</f>
        <v/>
      </c>
      <c r="CV66" s="1600" t="str">
        <f xml:space="preserve"> IF($C66 = "", "",'App1'!DH66)</f>
        <v/>
      </c>
      <c r="CW66" s="1600" t="str">
        <f xml:space="preserve"> IF($C66 = "", "",'App1'!DI66)</f>
        <v/>
      </c>
      <c r="CX66" s="1600" t="str">
        <f xml:space="preserve"> IF($C66 = "", "",'App1'!DJ66)</f>
        <v/>
      </c>
      <c r="CY66" s="1601" t="str">
        <f xml:space="preserve"> IF($C66 = "", "",'App1'!DK66)</f>
        <v/>
      </c>
      <c r="CZ66" s="1600" t="str">
        <f xml:space="preserve"> IF($C66 = "", "",'App1'!DL66)</f>
        <v/>
      </c>
      <c r="DA66" s="1600" t="str">
        <f xml:space="preserve"> IF($C66 = "", "",'App1'!DM66)</f>
        <v/>
      </c>
      <c r="DB66" s="1600" t="str">
        <f xml:space="preserve"> IF($C66 = "", "",'App1'!DN66)</f>
        <v/>
      </c>
      <c r="DC66" s="1600" t="str">
        <f xml:space="preserve"> IF($C66 = "", "",'App1'!DO66)</f>
        <v/>
      </c>
      <c r="DD66" s="1600" t="str">
        <f xml:space="preserve"> IF($C66 = "", "",'App1'!DP66)</f>
        <v/>
      </c>
      <c r="DE66" s="1601" t="str">
        <f xml:space="preserve"> IF($C66 = "", "",'App1'!DQ66)</f>
        <v/>
      </c>
      <c r="DF66" s="1600" t="str">
        <f xml:space="preserve"> IF($C66 = "", "",'App1'!DR66)</f>
        <v/>
      </c>
      <c r="DG66" s="1600" t="str">
        <f xml:space="preserve"> IF($C66 = "", "",'App1'!DS66)</f>
        <v/>
      </c>
      <c r="DH66" s="1600" t="str">
        <f xml:space="preserve"> IF($C66 = "", "",'App1'!DT66)</f>
        <v/>
      </c>
      <c r="DI66" s="1600" t="str">
        <f xml:space="preserve"> IF($C66 = "", "",'App1'!DU66)</f>
        <v/>
      </c>
      <c r="DJ66" s="1600" t="str">
        <f xml:space="preserve"> IF($C66 = "", "",'App1'!DV66)</f>
        <v/>
      </c>
      <c r="DK66" s="1601" t="str">
        <f xml:space="preserve"> IF($C66 = "", "",'App1'!DW66)</f>
        <v/>
      </c>
      <c r="DL66" s="1600" t="str">
        <f xml:space="preserve"> IF($C66 = "", "",'App1'!DX66)</f>
        <v/>
      </c>
      <c r="DM66" s="1600" t="str">
        <f xml:space="preserve"> IF($C66 = "", "",'App1'!DY66)</f>
        <v/>
      </c>
      <c r="DN66" s="1600" t="str">
        <f xml:space="preserve"> IF($C66 = "", "",'App1'!DZ66)</f>
        <v/>
      </c>
      <c r="DO66" s="1600" t="str">
        <f xml:space="preserve"> IF($C66 = "", "",'App1'!EA66)</f>
        <v/>
      </c>
      <c r="DP66" s="1600" t="str">
        <f xml:space="preserve"> IF($C66 = "", "",'App1'!EB66)</f>
        <v/>
      </c>
      <c r="DQ66" s="1601" t="str">
        <f xml:space="preserve"> IF($C66 = "", "",'App1'!EC66)</f>
        <v/>
      </c>
      <c r="DR66" s="1600" t="str">
        <f xml:space="preserve"> IF($C66 = "", "",'App1'!ED66)</f>
        <v/>
      </c>
      <c r="DS66" s="1600" t="str">
        <f xml:space="preserve"> IF($C66 = "", "",'App1'!EE66)</f>
        <v/>
      </c>
      <c r="DT66" s="1600" t="str">
        <f xml:space="preserve"> IF($C66 = "", "",'App1'!EF66)</f>
        <v/>
      </c>
      <c r="DU66" s="1600" t="str">
        <f xml:space="preserve"> IF($C66 = "", "",'App1'!EG66)</f>
        <v/>
      </c>
      <c r="DV66" s="1600" t="str">
        <f xml:space="preserve"> IF($C66 = "", "",'App1'!EH66)</f>
        <v/>
      </c>
      <c r="DW66" s="1601" t="str">
        <f xml:space="preserve"> IF($C66 = "", "",'App1'!EI66)</f>
        <v/>
      </c>
      <c r="DX66" s="538"/>
      <c r="DY66" s="539"/>
      <c r="DZ66" s="539"/>
      <c r="EA66" s="539"/>
      <c r="EB66" s="539"/>
      <c r="EC66" s="1599" t="str">
        <f xml:space="preserve"> IF($C66 = "", "",'App1'!EO66)</f>
        <v/>
      </c>
      <c r="ED66" s="1600" t="str">
        <f xml:space="preserve"> IF($C66 = "", "",'App1'!EP66)</f>
        <v/>
      </c>
      <c r="EE66" s="1600" t="str">
        <f xml:space="preserve"> IF($C66 = "", "",'App1'!EQ66)</f>
        <v/>
      </c>
      <c r="EF66" s="1600" t="str">
        <f xml:space="preserve"> IF($C66 = "", "",'App1'!ER66)</f>
        <v/>
      </c>
      <c r="EG66" s="1600" t="str">
        <f xml:space="preserve"> IF($C66 = "", "",'App1'!ES66)</f>
        <v/>
      </c>
      <c r="EH66" s="1601" t="str">
        <f xml:space="preserve"> IF($C66 = "", "",'App1'!ET66)</f>
        <v/>
      </c>
      <c r="EI66" s="538"/>
      <c r="EJ66" s="539"/>
      <c r="EK66" s="539"/>
      <c r="EL66" s="539"/>
      <c r="EM66" s="1594"/>
    </row>
    <row r="67" spans="1:143" s="524" customFormat="1" ht="15.75" customHeight="1">
      <c r="A67" s="503"/>
      <c r="B67" s="1421">
        <v>61</v>
      </c>
      <c r="C67" s="1635" t="str">
        <f>'App1'!C67</f>
        <v/>
      </c>
      <c r="D67" s="1412" t="str">
        <f xml:space="preserve"> IF($C67 = "", "",'App1'!D67)</f>
        <v/>
      </c>
      <c r="E67" s="1412" t="str">
        <f xml:space="preserve"> IF($C67 = "", "",'App1'!E67)</f>
        <v/>
      </c>
      <c r="F67" s="1412" t="str">
        <f xml:space="preserve"> IF($C67 = "", "",'App1'!F67)</f>
        <v/>
      </c>
      <c r="G67" s="1498" t="str">
        <f xml:space="preserve"> IF($C67 = "", "",'App1'!G67)</f>
        <v/>
      </c>
      <c r="H67" s="1499" t="str">
        <f xml:space="preserve"> IF($C67 = "", "",'App1'!H67)</f>
        <v/>
      </c>
      <c r="I67" s="1516" t="str">
        <f xml:space="preserve"> IF($C67 = "", "",'App1'!I67)</f>
        <v/>
      </c>
      <c r="J67" s="1516" t="str">
        <f xml:space="preserve"> IF($C67 = "", "",'App1'!J67)</f>
        <v/>
      </c>
      <c r="K67" s="1516" t="str">
        <f xml:space="preserve"> IF($C67 = "", "",'App1'!K67)</f>
        <v/>
      </c>
      <c r="L67" s="1516" t="str">
        <f xml:space="preserve"> IF($C67 = "", "",'App1'!L67)</f>
        <v/>
      </c>
      <c r="M67" s="1516" t="str">
        <f xml:space="preserve"> IF($C67 = "", "",'App1'!M67)</f>
        <v/>
      </c>
      <c r="N67" s="1516" t="str">
        <f xml:space="preserve"> IF($C67 = "", "",'App1'!N67)</f>
        <v/>
      </c>
      <c r="O67" s="1516" t="str">
        <f xml:space="preserve"> IF($C67 = "", "",'App1'!O67)</f>
        <v/>
      </c>
      <c r="P67" s="1516" t="str">
        <f xml:space="preserve"> IF($C67 = "", "",'App1'!P67)</f>
        <v/>
      </c>
      <c r="Q67" s="1517" t="str">
        <f xml:space="preserve"> IF($C67 = "", "",'App1'!Q67)</f>
        <v/>
      </c>
      <c r="R67" s="1412" t="str">
        <f xml:space="preserve"> IF($C67 = "", "",'App1'!R67)</f>
        <v/>
      </c>
      <c r="S67" s="1412" t="str">
        <f xml:space="preserve"> IF($C67 = "", "",'App1'!S67)</f>
        <v/>
      </c>
      <c r="T67" s="1498" t="str">
        <f xml:space="preserve"> IF($C67 = "", "",'App1'!T67)</f>
        <v/>
      </c>
      <c r="U67" s="1412" t="str">
        <f xml:space="preserve"> IF($C67 = "", "",'App1'!U67)</f>
        <v/>
      </c>
      <c r="V67" s="1412" t="str">
        <f xml:space="preserve"> IF($C67 = "", "",'App1'!V67)</f>
        <v/>
      </c>
      <c r="W67" s="1412" t="str">
        <f xml:space="preserve"> IF($C67 = "", "",'App1'!W67)</f>
        <v/>
      </c>
      <c r="X67" s="1412" t="str">
        <f xml:space="preserve"> IF($C67 = "", "",'App1'!X67)</f>
        <v/>
      </c>
      <c r="Y67" s="1626" t="str">
        <f xml:space="preserve"> IF($C67 = "", "",'App1'!Y67)</f>
        <v/>
      </c>
      <c r="Z67" s="1508" t="str">
        <f xml:space="preserve"> IF($C67 = "", "",'App1'!Z67)</f>
        <v/>
      </c>
      <c r="AA67" s="526"/>
      <c r="AB67" s="526"/>
      <c r="AC67" s="526"/>
      <c r="AD67" s="1628"/>
      <c r="AE67" s="539"/>
      <c r="AF67" s="539"/>
      <c r="AG67" s="539"/>
      <c r="AH67" s="539"/>
      <c r="AI67" s="539"/>
      <c r="AJ67" s="538"/>
      <c r="AK67" s="539"/>
      <c r="AL67" s="539"/>
      <c r="AM67" s="539"/>
      <c r="AN67" s="712"/>
      <c r="AO67" s="715"/>
      <c r="AP67" s="539"/>
      <c r="AQ67" s="539"/>
      <c r="AR67" s="539"/>
      <c r="AS67" s="716"/>
      <c r="AT67" s="721"/>
      <c r="AU67" s="539"/>
      <c r="AV67" s="539"/>
      <c r="AW67" s="539"/>
      <c r="AX67" s="722"/>
      <c r="AY67" s="540"/>
      <c r="AZ67" s="1586" t="str">
        <f xml:space="preserve"> IF($C67 = "", "",'App1'!BL67)</f>
        <v/>
      </c>
      <c r="BA67" s="1587" t="str">
        <f xml:space="preserve"> IF($C67 = "", "",'App1'!BM67)</f>
        <v/>
      </c>
      <c r="BB67" s="1587" t="str">
        <f xml:space="preserve"> IF($C67 = "", "",'App1'!BN67)</f>
        <v/>
      </c>
      <c r="BC67" s="1587" t="str">
        <f xml:space="preserve"> IF($C67 = "", "",'App1'!BO67)</f>
        <v/>
      </c>
      <c r="BD67" s="1497" t="str">
        <f xml:space="preserve"> IF($C67 = "", "",'App1'!BP67)</f>
        <v/>
      </c>
      <c r="BE67" s="538"/>
      <c r="BF67" s="539"/>
      <c r="BG67" s="539"/>
      <c r="BH67" s="539"/>
      <c r="BI67" s="540"/>
      <c r="BJ67" s="538"/>
      <c r="BK67" s="539"/>
      <c r="BL67" s="539"/>
      <c r="BM67" s="539"/>
      <c r="BN67" s="540"/>
      <c r="BO67" s="538"/>
      <c r="BP67" s="539"/>
      <c r="BQ67" s="539"/>
      <c r="BR67" s="539"/>
      <c r="BS67" s="540"/>
      <c r="BT67" s="538"/>
      <c r="BU67" s="539"/>
      <c r="BV67" s="539"/>
      <c r="BW67" s="539"/>
      <c r="BX67" s="540"/>
      <c r="BY67" s="538"/>
      <c r="BZ67" s="539"/>
      <c r="CA67" s="539"/>
      <c r="CB67" s="539"/>
      <c r="CC67" s="540"/>
      <c r="CD67" s="538"/>
      <c r="CE67" s="539"/>
      <c r="CF67" s="539"/>
      <c r="CG67" s="539"/>
      <c r="CH67" s="540"/>
      <c r="CI67" s="1277"/>
      <c r="CJ67" s="1278"/>
      <c r="CK67" s="1278"/>
      <c r="CL67" s="1279"/>
      <c r="CM67" s="1278"/>
      <c r="CN67" s="1278"/>
      <c r="CO67" s="1278"/>
      <c r="CP67" s="1279"/>
      <c r="CQ67" s="1606" t="str">
        <f xml:space="preserve"> IF($C67 = "", "",'App1'!DC67)</f>
        <v/>
      </c>
      <c r="CR67" s="1656" t="str">
        <f xml:space="preserve"> IF($C67 = "", "",'App1'!DD67)</f>
        <v/>
      </c>
      <c r="CS67" s="1606" t="str">
        <f xml:space="preserve"> IF($C67 = "", "",'App1'!DE67)</f>
        <v/>
      </c>
      <c r="CT67" s="1600" t="str">
        <f xml:space="preserve"> IF($C67 = "", "",'App1'!DF67)</f>
        <v/>
      </c>
      <c r="CU67" s="1600" t="str">
        <f xml:space="preserve"> IF($C67 = "", "",'App1'!DG67)</f>
        <v/>
      </c>
      <c r="CV67" s="1600" t="str">
        <f xml:space="preserve"> IF($C67 = "", "",'App1'!DH67)</f>
        <v/>
      </c>
      <c r="CW67" s="1600" t="str">
        <f xml:space="preserve"> IF($C67 = "", "",'App1'!DI67)</f>
        <v/>
      </c>
      <c r="CX67" s="1600" t="str">
        <f xml:space="preserve"> IF($C67 = "", "",'App1'!DJ67)</f>
        <v/>
      </c>
      <c r="CY67" s="1601" t="str">
        <f xml:space="preserve"> IF($C67 = "", "",'App1'!DK67)</f>
        <v/>
      </c>
      <c r="CZ67" s="1600" t="str">
        <f xml:space="preserve"> IF($C67 = "", "",'App1'!DL67)</f>
        <v/>
      </c>
      <c r="DA67" s="1600" t="str">
        <f xml:space="preserve"> IF($C67 = "", "",'App1'!DM67)</f>
        <v/>
      </c>
      <c r="DB67" s="1600" t="str">
        <f xml:space="preserve"> IF($C67 = "", "",'App1'!DN67)</f>
        <v/>
      </c>
      <c r="DC67" s="1600" t="str">
        <f xml:space="preserve"> IF($C67 = "", "",'App1'!DO67)</f>
        <v/>
      </c>
      <c r="DD67" s="1600" t="str">
        <f xml:space="preserve"> IF($C67 = "", "",'App1'!DP67)</f>
        <v/>
      </c>
      <c r="DE67" s="1601" t="str">
        <f xml:space="preserve"> IF($C67 = "", "",'App1'!DQ67)</f>
        <v/>
      </c>
      <c r="DF67" s="1600" t="str">
        <f xml:space="preserve"> IF($C67 = "", "",'App1'!DR67)</f>
        <v/>
      </c>
      <c r="DG67" s="1600" t="str">
        <f xml:space="preserve"> IF($C67 = "", "",'App1'!DS67)</f>
        <v/>
      </c>
      <c r="DH67" s="1600" t="str">
        <f xml:space="preserve"> IF($C67 = "", "",'App1'!DT67)</f>
        <v/>
      </c>
      <c r="DI67" s="1600" t="str">
        <f xml:space="preserve"> IF($C67 = "", "",'App1'!DU67)</f>
        <v/>
      </c>
      <c r="DJ67" s="1600" t="str">
        <f xml:space="preserve"> IF($C67 = "", "",'App1'!DV67)</f>
        <v/>
      </c>
      <c r="DK67" s="1601" t="str">
        <f xml:space="preserve"> IF($C67 = "", "",'App1'!DW67)</f>
        <v/>
      </c>
      <c r="DL67" s="1600" t="str">
        <f xml:space="preserve"> IF($C67 = "", "",'App1'!DX67)</f>
        <v/>
      </c>
      <c r="DM67" s="1600" t="str">
        <f xml:space="preserve"> IF($C67 = "", "",'App1'!DY67)</f>
        <v/>
      </c>
      <c r="DN67" s="1600" t="str">
        <f xml:space="preserve"> IF($C67 = "", "",'App1'!DZ67)</f>
        <v/>
      </c>
      <c r="DO67" s="1600" t="str">
        <f xml:space="preserve"> IF($C67 = "", "",'App1'!EA67)</f>
        <v/>
      </c>
      <c r="DP67" s="1600" t="str">
        <f xml:space="preserve"> IF($C67 = "", "",'App1'!EB67)</f>
        <v/>
      </c>
      <c r="DQ67" s="1601" t="str">
        <f xml:space="preserve"> IF($C67 = "", "",'App1'!EC67)</f>
        <v/>
      </c>
      <c r="DR67" s="1600" t="str">
        <f xml:space="preserve"> IF($C67 = "", "",'App1'!ED67)</f>
        <v/>
      </c>
      <c r="DS67" s="1600" t="str">
        <f xml:space="preserve"> IF($C67 = "", "",'App1'!EE67)</f>
        <v/>
      </c>
      <c r="DT67" s="1600" t="str">
        <f xml:space="preserve"> IF($C67 = "", "",'App1'!EF67)</f>
        <v/>
      </c>
      <c r="DU67" s="1600" t="str">
        <f xml:space="preserve"> IF($C67 = "", "",'App1'!EG67)</f>
        <v/>
      </c>
      <c r="DV67" s="1600" t="str">
        <f xml:space="preserve"> IF($C67 = "", "",'App1'!EH67)</f>
        <v/>
      </c>
      <c r="DW67" s="1601" t="str">
        <f xml:space="preserve"> IF($C67 = "", "",'App1'!EI67)</f>
        <v/>
      </c>
      <c r="DX67" s="538"/>
      <c r="DY67" s="539"/>
      <c r="DZ67" s="539"/>
      <c r="EA67" s="539"/>
      <c r="EB67" s="539"/>
      <c r="EC67" s="1599" t="str">
        <f xml:space="preserve"> IF($C67 = "", "",'App1'!EO67)</f>
        <v/>
      </c>
      <c r="ED67" s="1600" t="str">
        <f xml:space="preserve"> IF($C67 = "", "",'App1'!EP67)</f>
        <v/>
      </c>
      <c r="EE67" s="1600" t="str">
        <f xml:space="preserve"> IF($C67 = "", "",'App1'!EQ67)</f>
        <v/>
      </c>
      <c r="EF67" s="1600" t="str">
        <f xml:space="preserve"> IF($C67 = "", "",'App1'!ER67)</f>
        <v/>
      </c>
      <c r="EG67" s="1600" t="str">
        <f xml:space="preserve"> IF($C67 = "", "",'App1'!ES67)</f>
        <v/>
      </c>
      <c r="EH67" s="1601" t="str">
        <f xml:space="preserve"> IF($C67 = "", "",'App1'!ET67)</f>
        <v/>
      </c>
      <c r="EI67" s="538"/>
      <c r="EJ67" s="539"/>
      <c r="EK67" s="539"/>
      <c r="EL67" s="539"/>
      <c r="EM67" s="1594"/>
    </row>
    <row r="68" spans="1:143" s="524" customFormat="1" ht="15.75" customHeight="1">
      <c r="A68" s="503"/>
      <c r="B68" s="1421">
        <v>62</v>
      </c>
      <c r="C68" s="1635" t="str">
        <f>'App1'!C68</f>
        <v/>
      </c>
      <c r="D68" s="1412" t="str">
        <f xml:space="preserve"> IF($C68 = "", "",'App1'!D68)</f>
        <v/>
      </c>
      <c r="E68" s="1412" t="str">
        <f xml:space="preserve"> IF($C68 = "", "",'App1'!E68)</f>
        <v/>
      </c>
      <c r="F68" s="1412" t="str">
        <f xml:space="preserve"> IF($C68 = "", "",'App1'!F68)</f>
        <v/>
      </c>
      <c r="G68" s="1498" t="str">
        <f xml:space="preserve"> IF($C68 = "", "",'App1'!G68)</f>
        <v/>
      </c>
      <c r="H68" s="1499" t="str">
        <f xml:space="preserve"> IF($C68 = "", "",'App1'!H68)</f>
        <v/>
      </c>
      <c r="I68" s="1516" t="str">
        <f xml:space="preserve"> IF($C68 = "", "",'App1'!I68)</f>
        <v/>
      </c>
      <c r="J68" s="1516" t="str">
        <f xml:space="preserve"> IF($C68 = "", "",'App1'!J68)</f>
        <v/>
      </c>
      <c r="K68" s="1516" t="str">
        <f xml:space="preserve"> IF($C68 = "", "",'App1'!K68)</f>
        <v/>
      </c>
      <c r="L68" s="1516" t="str">
        <f xml:space="preserve"> IF($C68 = "", "",'App1'!L68)</f>
        <v/>
      </c>
      <c r="M68" s="1516" t="str">
        <f xml:space="preserve"> IF($C68 = "", "",'App1'!M68)</f>
        <v/>
      </c>
      <c r="N68" s="1516" t="str">
        <f xml:space="preserve"> IF($C68 = "", "",'App1'!N68)</f>
        <v/>
      </c>
      <c r="O68" s="1516" t="str">
        <f xml:space="preserve"> IF($C68 = "", "",'App1'!O68)</f>
        <v/>
      </c>
      <c r="P68" s="1516" t="str">
        <f xml:space="preserve"> IF($C68 = "", "",'App1'!P68)</f>
        <v/>
      </c>
      <c r="Q68" s="1517" t="str">
        <f xml:space="preserve"> IF($C68 = "", "",'App1'!Q68)</f>
        <v/>
      </c>
      <c r="R68" s="1412" t="str">
        <f xml:space="preserve"> IF($C68 = "", "",'App1'!R68)</f>
        <v/>
      </c>
      <c r="S68" s="1412" t="str">
        <f xml:space="preserve"> IF($C68 = "", "",'App1'!S68)</f>
        <v/>
      </c>
      <c r="T68" s="1498" t="str">
        <f xml:space="preserve"> IF($C68 = "", "",'App1'!T68)</f>
        <v/>
      </c>
      <c r="U68" s="1412" t="str">
        <f xml:space="preserve"> IF($C68 = "", "",'App1'!U68)</f>
        <v/>
      </c>
      <c r="V68" s="1412" t="str">
        <f xml:space="preserve"> IF($C68 = "", "",'App1'!V68)</f>
        <v/>
      </c>
      <c r="W68" s="1412" t="str">
        <f xml:space="preserve"> IF($C68 = "", "",'App1'!W68)</f>
        <v/>
      </c>
      <c r="X68" s="1412" t="str">
        <f xml:space="preserve"> IF($C68 = "", "",'App1'!X68)</f>
        <v/>
      </c>
      <c r="Y68" s="1626" t="str">
        <f xml:space="preserve"> IF($C68 = "", "",'App1'!Y68)</f>
        <v/>
      </c>
      <c r="Z68" s="1508" t="str">
        <f xml:space="preserve"> IF($C68 = "", "",'App1'!Z68)</f>
        <v/>
      </c>
      <c r="AA68" s="526"/>
      <c r="AB68" s="526"/>
      <c r="AC68" s="526"/>
      <c r="AD68" s="1628"/>
      <c r="AE68" s="539"/>
      <c r="AF68" s="539"/>
      <c r="AG68" s="539"/>
      <c r="AH68" s="539"/>
      <c r="AI68" s="539"/>
      <c r="AJ68" s="538"/>
      <c r="AK68" s="539"/>
      <c r="AL68" s="539"/>
      <c r="AM68" s="539"/>
      <c r="AN68" s="712"/>
      <c r="AO68" s="715"/>
      <c r="AP68" s="539"/>
      <c r="AQ68" s="539"/>
      <c r="AR68" s="539"/>
      <c r="AS68" s="716"/>
      <c r="AT68" s="721"/>
      <c r="AU68" s="539"/>
      <c r="AV68" s="539"/>
      <c r="AW68" s="539"/>
      <c r="AX68" s="722"/>
      <c r="AY68" s="540"/>
      <c r="AZ68" s="1586" t="str">
        <f xml:space="preserve"> IF($C68 = "", "",'App1'!BL68)</f>
        <v/>
      </c>
      <c r="BA68" s="1587" t="str">
        <f xml:space="preserve"> IF($C68 = "", "",'App1'!BM68)</f>
        <v/>
      </c>
      <c r="BB68" s="1587" t="str">
        <f xml:space="preserve"> IF($C68 = "", "",'App1'!BN68)</f>
        <v/>
      </c>
      <c r="BC68" s="1587" t="str">
        <f xml:space="preserve"> IF($C68 = "", "",'App1'!BO68)</f>
        <v/>
      </c>
      <c r="BD68" s="1497" t="str">
        <f xml:space="preserve"> IF($C68 = "", "",'App1'!BP68)</f>
        <v/>
      </c>
      <c r="BE68" s="538"/>
      <c r="BF68" s="539"/>
      <c r="BG68" s="539"/>
      <c r="BH68" s="539"/>
      <c r="BI68" s="540"/>
      <c r="BJ68" s="538"/>
      <c r="BK68" s="539"/>
      <c r="BL68" s="539"/>
      <c r="BM68" s="539"/>
      <c r="BN68" s="540"/>
      <c r="BO68" s="538"/>
      <c r="BP68" s="539"/>
      <c r="BQ68" s="539"/>
      <c r="BR68" s="539"/>
      <c r="BS68" s="540"/>
      <c r="BT68" s="538"/>
      <c r="BU68" s="539"/>
      <c r="BV68" s="539"/>
      <c r="BW68" s="539"/>
      <c r="BX68" s="540"/>
      <c r="BY68" s="538"/>
      <c r="BZ68" s="539"/>
      <c r="CA68" s="539"/>
      <c r="CB68" s="539"/>
      <c r="CC68" s="540"/>
      <c r="CD68" s="538"/>
      <c r="CE68" s="539"/>
      <c r="CF68" s="539"/>
      <c r="CG68" s="539"/>
      <c r="CH68" s="540"/>
      <c r="CI68" s="1277"/>
      <c r="CJ68" s="1278"/>
      <c r="CK68" s="1278"/>
      <c r="CL68" s="1279"/>
      <c r="CM68" s="1278"/>
      <c r="CN68" s="1278"/>
      <c r="CO68" s="1278"/>
      <c r="CP68" s="1279"/>
      <c r="CQ68" s="1606" t="str">
        <f xml:space="preserve"> IF($C68 = "", "",'App1'!DC68)</f>
        <v/>
      </c>
      <c r="CR68" s="1656" t="str">
        <f xml:space="preserve"> IF($C68 = "", "",'App1'!DD68)</f>
        <v/>
      </c>
      <c r="CS68" s="1606" t="str">
        <f xml:space="preserve"> IF($C68 = "", "",'App1'!DE68)</f>
        <v/>
      </c>
      <c r="CT68" s="1600" t="str">
        <f xml:space="preserve"> IF($C68 = "", "",'App1'!DF68)</f>
        <v/>
      </c>
      <c r="CU68" s="1600" t="str">
        <f xml:space="preserve"> IF($C68 = "", "",'App1'!DG68)</f>
        <v/>
      </c>
      <c r="CV68" s="1600" t="str">
        <f xml:space="preserve"> IF($C68 = "", "",'App1'!DH68)</f>
        <v/>
      </c>
      <c r="CW68" s="1600" t="str">
        <f xml:space="preserve"> IF($C68 = "", "",'App1'!DI68)</f>
        <v/>
      </c>
      <c r="CX68" s="1600" t="str">
        <f xml:space="preserve"> IF($C68 = "", "",'App1'!DJ68)</f>
        <v/>
      </c>
      <c r="CY68" s="1601" t="str">
        <f xml:space="preserve"> IF($C68 = "", "",'App1'!DK68)</f>
        <v/>
      </c>
      <c r="CZ68" s="1600" t="str">
        <f xml:space="preserve"> IF($C68 = "", "",'App1'!DL68)</f>
        <v/>
      </c>
      <c r="DA68" s="1600" t="str">
        <f xml:space="preserve"> IF($C68 = "", "",'App1'!DM68)</f>
        <v/>
      </c>
      <c r="DB68" s="1600" t="str">
        <f xml:space="preserve"> IF($C68 = "", "",'App1'!DN68)</f>
        <v/>
      </c>
      <c r="DC68" s="1600" t="str">
        <f xml:space="preserve"> IF($C68 = "", "",'App1'!DO68)</f>
        <v/>
      </c>
      <c r="DD68" s="1600" t="str">
        <f xml:space="preserve"> IF($C68 = "", "",'App1'!DP68)</f>
        <v/>
      </c>
      <c r="DE68" s="1601" t="str">
        <f xml:space="preserve"> IF($C68 = "", "",'App1'!DQ68)</f>
        <v/>
      </c>
      <c r="DF68" s="1600" t="str">
        <f xml:space="preserve"> IF($C68 = "", "",'App1'!DR68)</f>
        <v/>
      </c>
      <c r="DG68" s="1600" t="str">
        <f xml:space="preserve"> IF($C68 = "", "",'App1'!DS68)</f>
        <v/>
      </c>
      <c r="DH68" s="1600" t="str">
        <f xml:space="preserve"> IF($C68 = "", "",'App1'!DT68)</f>
        <v/>
      </c>
      <c r="DI68" s="1600" t="str">
        <f xml:space="preserve"> IF($C68 = "", "",'App1'!DU68)</f>
        <v/>
      </c>
      <c r="DJ68" s="1600" t="str">
        <f xml:space="preserve"> IF($C68 = "", "",'App1'!DV68)</f>
        <v/>
      </c>
      <c r="DK68" s="1601" t="str">
        <f xml:space="preserve"> IF($C68 = "", "",'App1'!DW68)</f>
        <v/>
      </c>
      <c r="DL68" s="1600" t="str">
        <f xml:space="preserve"> IF($C68 = "", "",'App1'!DX68)</f>
        <v/>
      </c>
      <c r="DM68" s="1600" t="str">
        <f xml:space="preserve"> IF($C68 = "", "",'App1'!DY68)</f>
        <v/>
      </c>
      <c r="DN68" s="1600" t="str">
        <f xml:space="preserve"> IF($C68 = "", "",'App1'!DZ68)</f>
        <v/>
      </c>
      <c r="DO68" s="1600" t="str">
        <f xml:space="preserve"> IF($C68 = "", "",'App1'!EA68)</f>
        <v/>
      </c>
      <c r="DP68" s="1600" t="str">
        <f xml:space="preserve"> IF($C68 = "", "",'App1'!EB68)</f>
        <v/>
      </c>
      <c r="DQ68" s="1601" t="str">
        <f xml:space="preserve"> IF($C68 = "", "",'App1'!EC68)</f>
        <v/>
      </c>
      <c r="DR68" s="1600" t="str">
        <f xml:space="preserve"> IF($C68 = "", "",'App1'!ED68)</f>
        <v/>
      </c>
      <c r="DS68" s="1600" t="str">
        <f xml:space="preserve"> IF($C68 = "", "",'App1'!EE68)</f>
        <v/>
      </c>
      <c r="DT68" s="1600" t="str">
        <f xml:space="preserve"> IF($C68 = "", "",'App1'!EF68)</f>
        <v/>
      </c>
      <c r="DU68" s="1600" t="str">
        <f xml:space="preserve"> IF($C68 = "", "",'App1'!EG68)</f>
        <v/>
      </c>
      <c r="DV68" s="1600" t="str">
        <f xml:space="preserve"> IF($C68 = "", "",'App1'!EH68)</f>
        <v/>
      </c>
      <c r="DW68" s="1601" t="str">
        <f xml:space="preserve"> IF($C68 = "", "",'App1'!EI68)</f>
        <v/>
      </c>
      <c r="DX68" s="538"/>
      <c r="DY68" s="539"/>
      <c r="DZ68" s="539"/>
      <c r="EA68" s="539"/>
      <c r="EB68" s="539"/>
      <c r="EC68" s="1599" t="str">
        <f xml:space="preserve"> IF($C68 = "", "",'App1'!EO68)</f>
        <v/>
      </c>
      <c r="ED68" s="1600" t="str">
        <f xml:space="preserve"> IF($C68 = "", "",'App1'!EP68)</f>
        <v/>
      </c>
      <c r="EE68" s="1600" t="str">
        <f xml:space="preserve"> IF($C68 = "", "",'App1'!EQ68)</f>
        <v/>
      </c>
      <c r="EF68" s="1600" t="str">
        <f xml:space="preserve"> IF($C68 = "", "",'App1'!ER68)</f>
        <v/>
      </c>
      <c r="EG68" s="1600" t="str">
        <f xml:space="preserve"> IF($C68 = "", "",'App1'!ES68)</f>
        <v/>
      </c>
      <c r="EH68" s="1601" t="str">
        <f xml:space="preserve"> IF($C68 = "", "",'App1'!ET68)</f>
        <v/>
      </c>
      <c r="EI68" s="538"/>
      <c r="EJ68" s="539"/>
      <c r="EK68" s="539"/>
      <c r="EL68" s="539"/>
      <c r="EM68" s="1594"/>
    </row>
    <row r="69" spans="1:143" s="524" customFormat="1" ht="15.75" customHeight="1">
      <c r="A69" s="503"/>
      <c r="B69" s="1421">
        <v>63</v>
      </c>
      <c r="C69" s="1635" t="str">
        <f>'App1'!C69</f>
        <v/>
      </c>
      <c r="D69" s="1412" t="str">
        <f xml:space="preserve"> IF($C69 = "", "",'App1'!D69)</f>
        <v/>
      </c>
      <c r="E69" s="1412" t="str">
        <f xml:space="preserve"> IF($C69 = "", "",'App1'!E69)</f>
        <v/>
      </c>
      <c r="F69" s="1412" t="str">
        <f xml:space="preserve"> IF($C69 = "", "",'App1'!F69)</f>
        <v/>
      </c>
      <c r="G69" s="1498" t="str">
        <f xml:space="preserve"> IF($C69 = "", "",'App1'!G69)</f>
        <v/>
      </c>
      <c r="H69" s="1499" t="str">
        <f xml:space="preserve"> IF($C69 = "", "",'App1'!H69)</f>
        <v/>
      </c>
      <c r="I69" s="1516" t="str">
        <f xml:space="preserve"> IF($C69 = "", "",'App1'!I69)</f>
        <v/>
      </c>
      <c r="J69" s="1516" t="str">
        <f xml:space="preserve"> IF($C69 = "", "",'App1'!J69)</f>
        <v/>
      </c>
      <c r="K69" s="1516" t="str">
        <f xml:space="preserve"> IF($C69 = "", "",'App1'!K69)</f>
        <v/>
      </c>
      <c r="L69" s="1516" t="str">
        <f xml:space="preserve"> IF($C69 = "", "",'App1'!L69)</f>
        <v/>
      </c>
      <c r="M69" s="1516" t="str">
        <f xml:space="preserve"> IF($C69 = "", "",'App1'!M69)</f>
        <v/>
      </c>
      <c r="N69" s="1516" t="str">
        <f xml:space="preserve"> IF($C69 = "", "",'App1'!N69)</f>
        <v/>
      </c>
      <c r="O69" s="1516" t="str">
        <f xml:space="preserve"> IF($C69 = "", "",'App1'!O69)</f>
        <v/>
      </c>
      <c r="P69" s="1516" t="str">
        <f xml:space="preserve"> IF($C69 = "", "",'App1'!P69)</f>
        <v/>
      </c>
      <c r="Q69" s="1517" t="str">
        <f xml:space="preserve"> IF($C69 = "", "",'App1'!Q69)</f>
        <v/>
      </c>
      <c r="R69" s="1412" t="str">
        <f xml:space="preserve"> IF($C69 = "", "",'App1'!R69)</f>
        <v/>
      </c>
      <c r="S69" s="1412" t="str">
        <f xml:space="preserve"> IF($C69 = "", "",'App1'!S69)</f>
        <v/>
      </c>
      <c r="T69" s="1498" t="str">
        <f xml:space="preserve"> IF($C69 = "", "",'App1'!T69)</f>
        <v/>
      </c>
      <c r="U69" s="1412" t="str">
        <f xml:space="preserve"> IF($C69 = "", "",'App1'!U69)</f>
        <v/>
      </c>
      <c r="V69" s="1412" t="str">
        <f xml:space="preserve"> IF($C69 = "", "",'App1'!V69)</f>
        <v/>
      </c>
      <c r="W69" s="1412" t="str">
        <f xml:space="preserve"> IF($C69 = "", "",'App1'!W69)</f>
        <v/>
      </c>
      <c r="X69" s="1412" t="str">
        <f xml:space="preserve"> IF($C69 = "", "",'App1'!X69)</f>
        <v/>
      </c>
      <c r="Y69" s="1626" t="str">
        <f xml:space="preserve"> IF($C69 = "", "",'App1'!Y69)</f>
        <v/>
      </c>
      <c r="Z69" s="1508" t="str">
        <f xml:space="preserve"> IF($C69 = "", "",'App1'!Z69)</f>
        <v/>
      </c>
      <c r="AA69" s="526"/>
      <c r="AB69" s="526"/>
      <c r="AC69" s="526"/>
      <c r="AD69" s="1628"/>
      <c r="AE69" s="539"/>
      <c r="AF69" s="539"/>
      <c r="AG69" s="539"/>
      <c r="AH69" s="539"/>
      <c r="AI69" s="539"/>
      <c r="AJ69" s="538"/>
      <c r="AK69" s="539"/>
      <c r="AL69" s="539"/>
      <c r="AM69" s="539"/>
      <c r="AN69" s="712"/>
      <c r="AO69" s="715"/>
      <c r="AP69" s="539"/>
      <c r="AQ69" s="539"/>
      <c r="AR69" s="539"/>
      <c r="AS69" s="716"/>
      <c r="AT69" s="721"/>
      <c r="AU69" s="539"/>
      <c r="AV69" s="539"/>
      <c r="AW69" s="539"/>
      <c r="AX69" s="722"/>
      <c r="AY69" s="540"/>
      <c r="AZ69" s="1586" t="str">
        <f xml:space="preserve"> IF($C69 = "", "",'App1'!BL69)</f>
        <v/>
      </c>
      <c r="BA69" s="1587" t="str">
        <f xml:space="preserve"> IF($C69 = "", "",'App1'!BM69)</f>
        <v/>
      </c>
      <c r="BB69" s="1587" t="str">
        <f xml:space="preserve"> IF($C69 = "", "",'App1'!BN69)</f>
        <v/>
      </c>
      <c r="BC69" s="1587" t="str">
        <f xml:space="preserve"> IF($C69 = "", "",'App1'!BO69)</f>
        <v/>
      </c>
      <c r="BD69" s="1497" t="str">
        <f xml:space="preserve"> IF($C69 = "", "",'App1'!BP69)</f>
        <v/>
      </c>
      <c r="BE69" s="538"/>
      <c r="BF69" s="539"/>
      <c r="BG69" s="539"/>
      <c r="BH69" s="539"/>
      <c r="BI69" s="540"/>
      <c r="BJ69" s="538"/>
      <c r="BK69" s="539"/>
      <c r="BL69" s="539"/>
      <c r="BM69" s="539"/>
      <c r="BN69" s="540"/>
      <c r="BO69" s="538"/>
      <c r="BP69" s="539"/>
      <c r="BQ69" s="539"/>
      <c r="BR69" s="539"/>
      <c r="BS69" s="540"/>
      <c r="BT69" s="538"/>
      <c r="BU69" s="539"/>
      <c r="BV69" s="539"/>
      <c r="BW69" s="539"/>
      <c r="BX69" s="540"/>
      <c r="BY69" s="538"/>
      <c r="BZ69" s="539"/>
      <c r="CA69" s="539"/>
      <c r="CB69" s="539"/>
      <c r="CC69" s="540"/>
      <c r="CD69" s="538"/>
      <c r="CE69" s="539"/>
      <c r="CF69" s="539"/>
      <c r="CG69" s="539"/>
      <c r="CH69" s="540"/>
      <c r="CI69" s="1277"/>
      <c r="CJ69" s="1278"/>
      <c r="CK69" s="1278"/>
      <c r="CL69" s="1279"/>
      <c r="CM69" s="1278"/>
      <c r="CN69" s="1278"/>
      <c r="CO69" s="1278"/>
      <c r="CP69" s="1279"/>
      <c r="CQ69" s="1606" t="str">
        <f xml:space="preserve"> IF($C69 = "", "",'App1'!DC69)</f>
        <v/>
      </c>
      <c r="CR69" s="1656" t="str">
        <f xml:space="preserve"> IF($C69 = "", "",'App1'!DD69)</f>
        <v/>
      </c>
      <c r="CS69" s="1606" t="str">
        <f xml:space="preserve"> IF($C69 = "", "",'App1'!DE69)</f>
        <v/>
      </c>
      <c r="CT69" s="1600" t="str">
        <f xml:space="preserve"> IF($C69 = "", "",'App1'!DF69)</f>
        <v/>
      </c>
      <c r="CU69" s="1600" t="str">
        <f xml:space="preserve"> IF($C69 = "", "",'App1'!DG69)</f>
        <v/>
      </c>
      <c r="CV69" s="1600" t="str">
        <f xml:space="preserve"> IF($C69 = "", "",'App1'!DH69)</f>
        <v/>
      </c>
      <c r="CW69" s="1600" t="str">
        <f xml:space="preserve"> IF($C69 = "", "",'App1'!DI69)</f>
        <v/>
      </c>
      <c r="CX69" s="1600" t="str">
        <f xml:space="preserve"> IF($C69 = "", "",'App1'!DJ69)</f>
        <v/>
      </c>
      <c r="CY69" s="1601" t="str">
        <f xml:space="preserve"> IF($C69 = "", "",'App1'!DK69)</f>
        <v/>
      </c>
      <c r="CZ69" s="1600" t="str">
        <f xml:space="preserve"> IF($C69 = "", "",'App1'!DL69)</f>
        <v/>
      </c>
      <c r="DA69" s="1600" t="str">
        <f xml:space="preserve"> IF($C69 = "", "",'App1'!DM69)</f>
        <v/>
      </c>
      <c r="DB69" s="1600" t="str">
        <f xml:space="preserve"> IF($C69 = "", "",'App1'!DN69)</f>
        <v/>
      </c>
      <c r="DC69" s="1600" t="str">
        <f xml:space="preserve"> IF($C69 = "", "",'App1'!DO69)</f>
        <v/>
      </c>
      <c r="DD69" s="1600" t="str">
        <f xml:space="preserve"> IF($C69 = "", "",'App1'!DP69)</f>
        <v/>
      </c>
      <c r="DE69" s="1601" t="str">
        <f xml:space="preserve"> IF($C69 = "", "",'App1'!DQ69)</f>
        <v/>
      </c>
      <c r="DF69" s="1600" t="str">
        <f xml:space="preserve"> IF($C69 = "", "",'App1'!DR69)</f>
        <v/>
      </c>
      <c r="DG69" s="1600" t="str">
        <f xml:space="preserve"> IF($C69 = "", "",'App1'!DS69)</f>
        <v/>
      </c>
      <c r="DH69" s="1600" t="str">
        <f xml:space="preserve"> IF($C69 = "", "",'App1'!DT69)</f>
        <v/>
      </c>
      <c r="DI69" s="1600" t="str">
        <f xml:space="preserve"> IF($C69 = "", "",'App1'!DU69)</f>
        <v/>
      </c>
      <c r="DJ69" s="1600" t="str">
        <f xml:space="preserve"> IF($C69 = "", "",'App1'!DV69)</f>
        <v/>
      </c>
      <c r="DK69" s="1601" t="str">
        <f xml:space="preserve"> IF($C69 = "", "",'App1'!DW69)</f>
        <v/>
      </c>
      <c r="DL69" s="1600" t="str">
        <f xml:space="preserve"> IF($C69 = "", "",'App1'!DX69)</f>
        <v/>
      </c>
      <c r="DM69" s="1600" t="str">
        <f xml:space="preserve"> IF($C69 = "", "",'App1'!DY69)</f>
        <v/>
      </c>
      <c r="DN69" s="1600" t="str">
        <f xml:space="preserve"> IF($C69 = "", "",'App1'!DZ69)</f>
        <v/>
      </c>
      <c r="DO69" s="1600" t="str">
        <f xml:space="preserve"> IF($C69 = "", "",'App1'!EA69)</f>
        <v/>
      </c>
      <c r="DP69" s="1600" t="str">
        <f xml:space="preserve"> IF($C69 = "", "",'App1'!EB69)</f>
        <v/>
      </c>
      <c r="DQ69" s="1601" t="str">
        <f xml:space="preserve"> IF($C69 = "", "",'App1'!EC69)</f>
        <v/>
      </c>
      <c r="DR69" s="1600" t="str">
        <f xml:space="preserve"> IF($C69 = "", "",'App1'!ED69)</f>
        <v/>
      </c>
      <c r="DS69" s="1600" t="str">
        <f xml:space="preserve"> IF($C69 = "", "",'App1'!EE69)</f>
        <v/>
      </c>
      <c r="DT69" s="1600" t="str">
        <f xml:space="preserve"> IF($C69 = "", "",'App1'!EF69)</f>
        <v/>
      </c>
      <c r="DU69" s="1600" t="str">
        <f xml:space="preserve"> IF($C69 = "", "",'App1'!EG69)</f>
        <v/>
      </c>
      <c r="DV69" s="1600" t="str">
        <f xml:space="preserve"> IF($C69 = "", "",'App1'!EH69)</f>
        <v/>
      </c>
      <c r="DW69" s="1601" t="str">
        <f xml:space="preserve"> IF($C69 = "", "",'App1'!EI69)</f>
        <v/>
      </c>
      <c r="DX69" s="538"/>
      <c r="DY69" s="539"/>
      <c r="DZ69" s="539"/>
      <c r="EA69" s="539"/>
      <c r="EB69" s="539"/>
      <c r="EC69" s="1599" t="str">
        <f xml:space="preserve"> IF($C69 = "", "",'App1'!EO69)</f>
        <v/>
      </c>
      <c r="ED69" s="1600" t="str">
        <f xml:space="preserve"> IF($C69 = "", "",'App1'!EP69)</f>
        <v/>
      </c>
      <c r="EE69" s="1600" t="str">
        <f xml:space="preserve"> IF($C69 = "", "",'App1'!EQ69)</f>
        <v/>
      </c>
      <c r="EF69" s="1600" t="str">
        <f xml:space="preserve"> IF($C69 = "", "",'App1'!ER69)</f>
        <v/>
      </c>
      <c r="EG69" s="1600" t="str">
        <f xml:space="preserve"> IF($C69 = "", "",'App1'!ES69)</f>
        <v/>
      </c>
      <c r="EH69" s="1601" t="str">
        <f xml:space="preserve"> IF($C69 = "", "",'App1'!ET69)</f>
        <v/>
      </c>
      <c r="EI69" s="538"/>
      <c r="EJ69" s="539"/>
      <c r="EK69" s="539"/>
      <c r="EL69" s="539"/>
      <c r="EM69" s="1594"/>
    </row>
    <row r="70" spans="1:143" s="524" customFormat="1" ht="15.75" customHeight="1">
      <c r="A70" s="503"/>
      <c r="B70" s="1421">
        <v>64</v>
      </c>
      <c r="C70" s="1635" t="str">
        <f>'App1'!C70</f>
        <v/>
      </c>
      <c r="D70" s="1412" t="str">
        <f xml:space="preserve"> IF($C70 = "", "",'App1'!D70)</f>
        <v/>
      </c>
      <c r="E70" s="1412" t="str">
        <f xml:space="preserve"> IF($C70 = "", "",'App1'!E70)</f>
        <v/>
      </c>
      <c r="F70" s="1412" t="str">
        <f xml:space="preserve"> IF($C70 = "", "",'App1'!F70)</f>
        <v/>
      </c>
      <c r="G70" s="1498" t="str">
        <f xml:space="preserve"> IF($C70 = "", "",'App1'!G70)</f>
        <v/>
      </c>
      <c r="H70" s="1499" t="str">
        <f xml:space="preserve"> IF($C70 = "", "",'App1'!H70)</f>
        <v/>
      </c>
      <c r="I70" s="1516" t="str">
        <f xml:space="preserve"> IF($C70 = "", "",'App1'!I70)</f>
        <v/>
      </c>
      <c r="J70" s="1516" t="str">
        <f xml:space="preserve"> IF($C70 = "", "",'App1'!J70)</f>
        <v/>
      </c>
      <c r="K70" s="1516" t="str">
        <f xml:space="preserve"> IF($C70 = "", "",'App1'!K70)</f>
        <v/>
      </c>
      <c r="L70" s="1516" t="str">
        <f xml:space="preserve"> IF($C70 = "", "",'App1'!L70)</f>
        <v/>
      </c>
      <c r="M70" s="1516" t="str">
        <f xml:space="preserve"> IF($C70 = "", "",'App1'!M70)</f>
        <v/>
      </c>
      <c r="N70" s="1516" t="str">
        <f xml:space="preserve"> IF($C70 = "", "",'App1'!N70)</f>
        <v/>
      </c>
      <c r="O70" s="1516" t="str">
        <f xml:space="preserve"> IF($C70 = "", "",'App1'!O70)</f>
        <v/>
      </c>
      <c r="P70" s="1516" t="str">
        <f xml:space="preserve"> IF($C70 = "", "",'App1'!P70)</f>
        <v/>
      </c>
      <c r="Q70" s="1517" t="str">
        <f xml:space="preserve"> IF($C70 = "", "",'App1'!Q70)</f>
        <v/>
      </c>
      <c r="R70" s="1412" t="str">
        <f xml:space="preserve"> IF($C70 = "", "",'App1'!R70)</f>
        <v/>
      </c>
      <c r="S70" s="1412" t="str">
        <f xml:space="preserve"> IF($C70 = "", "",'App1'!S70)</f>
        <v/>
      </c>
      <c r="T70" s="1498" t="str">
        <f xml:space="preserve"> IF($C70 = "", "",'App1'!T70)</f>
        <v/>
      </c>
      <c r="U70" s="1412" t="str">
        <f xml:space="preserve"> IF($C70 = "", "",'App1'!U70)</f>
        <v/>
      </c>
      <c r="V70" s="1412" t="str">
        <f xml:space="preserve"> IF($C70 = "", "",'App1'!V70)</f>
        <v/>
      </c>
      <c r="W70" s="1412" t="str">
        <f xml:space="preserve"> IF($C70 = "", "",'App1'!W70)</f>
        <v/>
      </c>
      <c r="X70" s="1412" t="str">
        <f xml:space="preserve"> IF($C70 = "", "",'App1'!X70)</f>
        <v/>
      </c>
      <c r="Y70" s="1626" t="str">
        <f xml:space="preserve"> IF($C70 = "", "",'App1'!Y70)</f>
        <v/>
      </c>
      <c r="Z70" s="1508" t="str">
        <f xml:space="preserve"> IF($C70 = "", "",'App1'!Z70)</f>
        <v/>
      </c>
      <c r="AA70" s="526"/>
      <c r="AB70" s="526"/>
      <c r="AC70" s="526"/>
      <c r="AD70" s="1628"/>
      <c r="AE70" s="539"/>
      <c r="AF70" s="539"/>
      <c r="AG70" s="539"/>
      <c r="AH70" s="539"/>
      <c r="AI70" s="539"/>
      <c r="AJ70" s="538"/>
      <c r="AK70" s="539"/>
      <c r="AL70" s="539"/>
      <c r="AM70" s="539"/>
      <c r="AN70" s="712"/>
      <c r="AO70" s="715"/>
      <c r="AP70" s="539"/>
      <c r="AQ70" s="539"/>
      <c r="AR70" s="539"/>
      <c r="AS70" s="716"/>
      <c r="AT70" s="721"/>
      <c r="AU70" s="539"/>
      <c r="AV70" s="539"/>
      <c r="AW70" s="539"/>
      <c r="AX70" s="722"/>
      <c r="AY70" s="540"/>
      <c r="AZ70" s="1586" t="str">
        <f xml:space="preserve"> IF($C70 = "", "",'App1'!BL70)</f>
        <v/>
      </c>
      <c r="BA70" s="1587" t="str">
        <f xml:space="preserve"> IF($C70 = "", "",'App1'!BM70)</f>
        <v/>
      </c>
      <c r="BB70" s="1587" t="str">
        <f xml:space="preserve"> IF($C70 = "", "",'App1'!BN70)</f>
        <v/>
      </c>
      <c r="BC70" s="1587" t="str">
        <f xml:space="preserve"> IF($C70 = "", "",'App1'!BO70)</f>
        <v/>
      </c>
      <c r="BD70" s="1497" t="str">
        <f xml:space="preserve"> IF($C70 = "", "",'App1'!BP70)</f>
        <v/>
      </c>
      <c r="BE70" s="538"/>
      <c r="BF70" s="539"/>
      <c r="BG70" s="539"/>
      <c r="BH70" s="539"/>
      <c r="BI70" s="540"/>
      <c r="BJ70" s="538"/>
      <c r="BK70" s="539"/>
      <c r="BL70" s="539"/>
      <c r="BM70" s="539"/>
      <c r="BN70" s="540"/>
      <c r="BO70" s="538"/>
      <c r="BP70" s="539"/>
      <c r="BQ70" s="539"/>
      <c r="BR70" s="539"/>
      <c r="BS70" s="540"/>
      <c r="BT70" s="538"/>
      <c r="BU70" s="539"/>
      <c r="BV70" s="539"/>
      <c r="BW70" s="539"/>
      <c r="BX70" s="540"/>
      <c r="BY70" s="538"/>
      <c r="BZ70" s="539"/>
      <c r="CA70" s="539"/>
      <c r="CB70" s="539"/>
      <c r="CC70" s="540"/>
      <c r="CD70" s="538"/>
      <c r="CE70" s="539"/>
      <c r="CF70" s="539"/>
      <c r="CG70" s="539"/>
      <c r="CH70" s="540"/>
      <c r="CI70" s="1277"/>
      <c r="CJ70" s="1278"/>
      <c r="CK70" s="1278"/>
      <c r="CL70" s="1279"/>
      <c r="CM70" s="1278"/>
      <c r="CN70" s="1278"/>
      <c r="CO70" s="1278"/>
      <c r="CP70" s="1279"/>
      <c r="CQ70" s="1606" t="str">
        <f xml:space="preserve"> IF($C70 = "", "",'App1'!DC70)</f>
        <v/>
      </c>
      <c r="CR70" s="1656" t="str">
        <f xml:space="preserve"> IF($C70 = "", "",'App1'!DD70)</f>
        <v/>
      </c>
      <c r="CS70" s="1606" t="str">
        <f xml:space="preserve"> IF($C70 = "", "",'App1'!DE70)</f>
        <v/>
      </c>
      <c r="CT70" s="1600" t="str">
        <f xml:space="preserve"> IF($C70 = "", "",'App1'!DF70)</f>
        <v/>
      </c>
      <c r="CU70" s="1600" t="str">
        <f xml:space="preserve"> IF($C70 = "", "",'App1'!DG70)</f>
        <v/>
      </c>
      <c r="CV70" s="1600" t="str">
        <f xml:space="preserve"> IF($C70 = "", "",'App1'!DH70)</f>
        <v/>
      </c>
      <c r="CW70" s="1600" t="str">
        <f xml:space="preserve"> IF($C70 = "", "",'App1'!DI70)</f>
        <v/>
      </c>
      <c r="CX70" s="1600" t="str">
        <f xml:space="preserve"> IF($C70 = "", "",'App1'!DJ70)</f>
        <v/>
      </c>
      <c r="CY70" s="1601" t="str">
        <f xml:space="preserve"> IF($C70 = "", "",'App1'!DK70)</f>
        <v/>
      </c>
      <c r="CZ70" s="1600" t="str">
        <f xml:space="preserve"> IF($C70 = "", "",'App1'!DL70)</f>
        <v/>
      </c>
      <c r="DA70" s="1600" t="str">
        <f xml:space="preserve"> IF($C70 = "", "",'App1'!DM70)</f>
        <v/>
      </c>
      <c r="DB70" s="1600" t="str">
        <f xml:space="preserve"> IF($C70 = "", "",'App1'!DN70)</f>
        <v/>
      </c>
      <c r="DC70" s="1600" t="str">
        <f xml:space="preserve"> IF($C70 = "", "",'App1'!DO70)</f>
        <v/>
      </c>
      <c r="DD70" s="1600" t="str">
        <f xml:space="preserve"> IF($C70 = "", "",'App1'!DP70)</f>
        <v/>
      </c>
      <c r="DE70" s="1601" t="str">
        <f xml:space="preserve"> IF($C70 = "", "",'App1'!DQ70)</f>
        <v/>
      </c>
      <c r="DF70" s="1600" t="str">
        <f xml:space="preserve"> IF($C70 = "", "",'App1'!DR70)</f>
        <v/>
      </c>
      <c r="DG70" s="1600" t="str">
        <f xml:space="preserve"> IF($C70 = "", "",'App1'!DS70)</f>
        <v/>
      </c>
      <c r="DH70" s="1600" t="str">
        <f xml:space="preserve"> IF($C70 = "", "",'App1'!DT70)</f>
        <v/>
      </c>
      <c r="DI70" s="1600" t="str">
        <f xml:space="preserve"> IF($C70 = "", "",'App1'!DU70)</f>
        <v/>
      </c>
      <c r="DJ70" s="1600" t="str">
        <f xml:space="preserve"> IF($C70 = "", "",'App1'!DV70)</f>
        <v/>
      </c>
      <c r="DK70" s="1601" t="str">
        <f xml:space="preserve"> IF($C70 = "", "",'App1'!DW70)</f>
        <v/>
      </c>
      <c r="DL70" s="1600" t="str">
        <f xml:space="preserve"> IF($C70 = "", "",'App1'!DX70)</f>
        <v/>
      </c>
      <c r="DM70" s="1600" t="str">
        <f xml:space="preserve"> IF($C70 = "", "",'App1'!DY70)</f>
        <v/>
      </c>
      <c r="DN70" s="1600" t="str">
        <f xml:space="preserve"> IF($C70 = "", "",'App1'!DZ70)</f>
        <v/>
      </c>
      <c r="DO70" s="1600" t="str">
        <f xml:space="preserve"> IF($C70 = "", "",'App1'!EA70)</f>
        <v/>
      </c>
      <c r="DP70" s="1600" t="str">
        <f xml:space="preserve"> IF($C70 = "", "",'App1'!EB70)</f>
        <v/>
      </c>
      <c r="DQ70" s="1601" t="str">
        <f xml:space="preserve"> IF($C70 = "", "",'App1'!EC70)</f>
        <v/>
      </c>
      <c r="DR70" s="1600" t="str">
        <f xml:space="preserve"> IF($C70 = "", "",'App1'!ED70)</f>
        <v/>
      </c>
      <c r="DS70" s="1600" t="str">
        <f xml:space="preserve"> IF($C70 = "", "",'App1'!EE70)</f>
        <v/>
      </c>
      <c r="DT70" s="1600" t="str">
        <f xml:space="preserve"> IF($C70 = "", "",'App1'!EF70)</f>
        <v/>
      </c>
      <c r="DU70" s="1600" t="str">
        <f xml:space="preserve"> IF($C70 = "", "",'App1'!EG70)</f>
        <v/>
      </c>
      <c r="DV70" s="1600" t="str">
        <f xml:space="preserve"> IF($C70 = "", "",'App1'!EH70)</f>
        <v/>
      </c>
      <c r="DW70" s="1601" t="str">
        <f xml:space="preserve"> IF($C70 = "", "",'App1'!EI70)</f>
        <v/>
      </c>
      <c r="DX70" s="538"/>
      <c r="DY70" s="539"/>
      <c r="DZ70" s="539"/>
      <c r="EA70" s="539"/>
      <c r="EB70" s="539"/>
      <c r="EC70" s="1599" t="str">
        <f xml:space="preserve"> IF($C70 = "", "",'App1'!EO70)</f>
        <v/>
      </c>
      <c r="ED70" s="1600" t="str">
        <f xml:space="preserve"> IF($C70 = "", "",'App1'!EP70)</f>
        <v/>
      </c>
      <c r="EE70" s="1600" t="str">
        <f xml:space="preserve"> IF($C70 = "", "",'App1'!EQ70)</f>
        <v/>
      </c>
      <c r="EF70" s="1600" t="str">
        <f xml:space="preserve"> IF($C70 = "", "",'App1'!ER70)</f>
        <v/>
      </c>
      <c r="EG70" s="1600" t="str">
        <f xml:space="preserve"> IF($C70 = "", "",'App1'!ES70)</f>
        <v/>
      </c>
      <c r="EH70" s="1601" t="str">
        <f xml:space="preserve"> IF($C70 = "", "",'App1'!ET70)</f>
        <v/>
      </c>
      <c r="EI70" s="538"/>
      <c r="EJ70" s="539"/>
      <c r="EK70" s="539"/>
      <c r="EL70" s="539"/>
      <c r="EM70" s="1594"/>
    </row>
    <row r="71" spans="1:143" s="524" customFormat="1" ht="15.75" customHeight="1">
      <c r="A71" s="503"/>
      <c r="B71" s="1421">
        <v>65</v>
      </c>
      <c r="C71" s="1635" t="str">
        <f>'App1'!C71</f>
        <v/>
      </c>
      <c r="D71" s="1412" t="str">
        <f xml:space="preserve"> IF($C71 = "", "",'App1'!D71)</f>
        <v/>
      </c>
      <c r="E71" s="1412" t="str">
        <f xml:space="preserve"> IF($C71 = "", "",'App1'!E71)</f>
        <v/>
      </c>
      <c r="F71" s="1412" t="str">
        <f xml:space="preserve"> IF($C71 = "", "",'App1'!F71)</f>
        <v/>
      </c>
      <c r="G71" s="1498" t="str">
        <f xml:space="preserve"> IF($C71 = "", "",'App1'!G71)</f>
        <v/>
      </c>
      <c r="H71" s="1499" t="str">
        <f xml:space="preserve"> IF($C71 = "", "",'App1'!H71)</f>
        <v/>
      </c>
      <c r="I71" s="1516" t="str">
        <f xml:space="preserve"> IF($C71 = "", "",'App1'!I71)</f>
        <v/>
      </c>
      <c r="J71" s="1516" t="str">
        <f xml:space="preserve"> IF($C71 = "", "",'App1'!J71)</f>
        <v/>
      </c>
      <c r="K71" s="1516" t="str">
        <f xml:space="preserve"> IF($C71 = "", "",'App1'!K71)</f>
        <v/>
      </c>
      <c r="L71" s="1516" t="str">
        <f xml:space="preserve"> IF($C71 = "", "",'App1'!L71)</f>
        <v/>
      </c>
      <c r="M71" s="1516" t="str">
        <f xml:space="preserve"> IF($C71 = "", "",'App1'!M71)</f>
        <v/>
      </c>
      <c r="N71" s="1516" t="str">
        <f xml:space="preserve"> IF($C71 = "", "",'App1'!N71)</f>
        <v/>
      </c>
      <c r="O71" s="1516" t="str">
        <f xml:space="preserve"> IF($C71 = "", "",'App1'!O71)</f>
        <v/>
      </c>
      <c r="P71" s="1516" t="str">
        <f xml:space="preserve"> IF($C71 = "", "",'App1'!P71)</f>
        <v/>
      </c>
      <c r="Q71" s="1517" t="str">
        <f xml:space="preserve"> IF($C71 = "", "",'App1'!Q71)</f>
        <v/>
      </c>
      <c r="R71" s="1412" t="str">
        <f xml:space="preserve"> IF($C71 = "", "",'App1'!R71)</f>
        <v/>
      </c>
      <c r="S71" s="1412" t="str">
        <f xml:space="preserve"> IF($C71 = "", "",'App1'!S71)</f>
        <v/>
      </c>
      <c r="T71" s="1498" t="str">
        <f xml:space="preserve"> IF($C71 = "", "",'App1'!T71)</f>
        <v/>
      </c>
      <c r="U71" s="1412" t="str">
        <f xml:space="preserve"> IF($C71 = "", "",'App1'!U71)</f>
        <v/>
      </c>
      <c r="V71" s="1412" t="str">
        <f xml:space="preserve"> IF($C71 = "", "",'App1'!V71)</f>
        <v/>
      </c>
      <c r="W71" s="1412" t="str">
        <f xml:space="preserve"> IF($C71 = "", "",'App1'!W71)</f>
        <v/>
      </c>
      <c r="X71" s="1412" t="str">
        <f xml:space="preserve"> IF($C71 = "", "",'App1'!X71)</f>
        <v/>
      </c>
      <c r="Y71" s="1626" t="str">
        <f xml:space="preserve"> IF($C71 = "", "",'App1'!Y71)</f>
        <v/>
      </c>
      <c r="Z71" s="1508" t="str">
        <f xml:space="preserve"> IF($C71 = "", "",'App1'!Z71)</f>
        <v/>
      </c>
      <c r="AA71" s="526"/>
      <c r="AB71" s="526"/>
      <c r="AC71" s="526"/>
      <c r="AD71" s="1628"/>
      <c r="AE71" s="560"/>
      <c r="AF71" s="560"/>
      <c r="AG71" s="560"/>
      <c r="AH71" s="560"/>
      <c r="AI71" s="560"/>
      <c r="AJ71" s="559"/>
      <c r="AK71" s="560"/>
      <c r="AL71" s="560"/>
      <c r="AM71" s="560"/>
      <c r="AN71" s="713"/>
      <c r="AO71" s="717"/>
      <c r="AP71" s="560"/>
      <c r="AQ71" s="560"/>
      <c r="AR71" s="560"/>
      <c r="AS71" s="718"/>
      <c r="AT71" s="723"/>
      <c r="AU71" s="560"/>
      <c r="AV71" s="560"/>
      <c r="AW71" s="560"/>
      <c r="AX71" s="724"/>
      <c r="AY71" s="561"/>
      <c r="AZ71" s="1586" t="str">
        <f xml:space="preserve"> IF($C71 = "", "",'App1'!BL71)</f>
        <v/>
      </c>
      <c r="BA71" s="1587" t="str">
        <f xml:space="preserve"> IF($C71 = "", "",'App1'!BM71)</f>
        <v/>
      </c>
      <c r="BB71" s="1587" t="str">
        <f xml:space="preserve"> IF($C71 = "", "",'App1'!BN71)</f>
        <v/>
      </c>
      <c r="BC71" s="1587" t="str">
        <f xml:space="preserve"> IF($C71 = "", "",'App1'!BO71)</f>
        <v/>
      </c>
      <c r="BD71" s="1497" t="str">
        <f xml:space="preserve"> IF($C71 = "", "",'App1'!BP71)</f>
        <v/>
      </c>
      <c r="BE71" s="538"/>
      <c r="BF71" s="539"/>
      <c r="BG71" s="539"/>
      <c r="BH71" s="539"/>
      <c r="BI71" s="540"/>
      <c r="BJ71" s="538"/>
      <c r="BK71" s="539"/>
      <c r="BL71" s="539"/>
      <c r="BM71" s="539"/>
      <c r="BN71" s="540"/>
      <c r="BO71" s="538"/>
      <c r="BP71" s="539"/>
      <c r="BQ71" s="539"/>
      <c r="BR71" s="539"/>
      <c r="BS71" s="540"/>
      <c r="BT71" s="538"/>
      <c r="BU71" s="539"/>
      <c r="BV71" s="539"/>
      <c r="BW71" s="539"/>
      <c r="BX71" s="540"/>
      <c r="BY71" s="538"/>
      <c r="BZ71" s="539"/>
      <c r="CA71" s="539"/>
      <c r="CB71" s="539"/>
      <c r="CC71" s="540"/>
      <c r="CD71" s="538"/>
      <c r="CE71" s="539"/>
      <c r="CF71" s="539"/>
      <c r="CG71" s="539"/>
      <c r="CH71" s="540"/>
      <c r="CI71" s="1277"/>
      <c r="CJ71" s="1278"/>
      <c r="CK71" s="1278"/>
      <c r="CL71" s="1279"/>
      <c r="CM71" s="1278"/>
      <c r="CN71" s="1278"/>
      <c r="CO71" s="1278"/>
      <c r="CP71" s="1279"/>
      <c r="CQ71" s="1606" t="str">
        <f xml:space="preserve"> IF($C71 = "", "",'App1'!DC71)</f>
        <v/>
      </c>
      <c r="CR71" s="1656" t="str">
        <f xml:space="preserve"> IF($C71 = "", "",'App1'!DD71)</f>
        <v/>
      </c>
      <c r="CS71" s="1606" t="str">
        <f xml:space="preserve"> IF($C71 = "", "",'App1'!DE71)</f>
        <v/>
      </c>
      <c r="CT71" s="1600" t="str">
        <f xml:space="preserve"> IF($C71 = "", "",'App1'!DF71)</f>
        <v/>
      </c>
      <c r="CU71" s="1600" t="str">
        <f xml:space="preserve"> IF($C71 = "", "",'App1'!DG71)</f>
        <v/>
      </c>
      <c r="CV71" s="1600" t="str">
        <f xml:space="preserve"> IF($C71 = "", "",'App1'!DH71)</f>
        <v/>
      </c>
      <c r="CW71" s="1600" t="str">
        <f xml:space="preserve"> IF($C71 = "", "",'App1'!DI71)</f>
        <v/>
      </c>
      <c r="CX71" s="1600" t="str">
        <f xml:space="preserve"> IF($C71 = "", "",'App1'!DJ71)</f>
        <v/>
      </c>
      <c r="CY71" s="1601" t="str">
        <f xml:space="preserve"> IF($C71 = "", "",'App1'!DK71)</f>
        <v/>
      </c>
      <c r="CZ71" s="1600" t="str">
        <f xml:space="preserve"> IF($C71 = "", "",'App1'!DL71)</f>
        <v/>
      </c>
      <c r="DA71" s="1600" t="str">
        <f xml:space="preserve"> IF($C71 = "", "",'App1'!DM71)</f>
        <v/>
      </c>
      <c r="DB71" s="1600" t="str">
        <f xml:space="preserve"> IF($C71 = "", "",'App1'!DN71)</f>
        <v/>
      </c>
      <c r="DC71" s="1600" t="str">
        <f xml:space="preserve"> IF($C71 = "", "",'App1'!DO71)</f>
        <v/>
      </c>
      <c r="DD71" s="1600" t="str">
        <f xml:space="preserve"> IF($C71 = "", "",'App1'!DP71)</f>
        <v/>
      </c>
      <c r="DE71" s="1601" t="str">
        <f xml:space="preserve"> IF($C71 = "", "",'App1'!DQ71)</f>
        <v/>
      </c>
      <c r="DF71" s="1600" t="str">
        <f xml:space="preserve"> IF($C71 = "", "",'App1'!DR71)</f>
        <v/>
      </c>
      <c r="DG71" s="1600" t="str">
        <f xml:space="preserve"> IF($C71 = "", "",'App1'!DS71)</f>
        <v/>
      </c>
      <c r="DH71" s="1600" t="str">
        <f xml:space="preserve"> IF($C71 = "", "",'App1'!DT71)</f>
        <v/>
      </c>
      <c r="DI71" s="1600" t="str">
        <f xml:space="preserve"> IF($C71 = "", "",'App1'!DU71)</f>
        <v/>
      </c>
      <c r="DJ71" s="1600" t="str">
        <f xml:space="preserve"> IF($C71 = "", "",'App1'!DV71)</f>
        <v/>
      </c>
      <c r="DK71" s="1601" t="str">
        <f xml:space="preserve"> IF($C71 = "", "",'App1'!DW71)</f>
        <v/>
      </c>
      <c r="DL71" s="1600" t="str">
        <f xml:space="preserve"> IF($C71 = "", "",'App1'!DX71)</f>
        <v/>
      </c>
      <c r="DM71" s="1600" t="str">
        <f xml:space="preserve"> IF($C71 = "", "",'App1'!DY71)</f>
        <v/>
      </c>
      <c r="DN71" s="1600" t="str">
        <f xml:space="preserve"> IF($C71 = "", "",'App1'!DZ71)</f>
        <v/>
      </c>
      <c r="DO71" s="1600" t="str">
        <f xml:space="preserve"> IF($C71 = "", "",'App1'!EA71)</f>
        <v/>
      </c>
      <c r="DP71" s="1600" t="str">
        <f xml:space="preserve"> IF($C71 = "", "",'App1'!EB71)</f>
        <v/>
      </c>
      <c r="DQ71" s="1601" t="str">
        <f xml:space="preserve"> IF($C71 = "", "",'App1'!EC71)</f>
        <v/>
      </c>
      <c r="DR71" s="1600" t="str">
        <f xml:space="preserve"> IF($C71 = "", "",'App1'!ED71)</f>
        <v/>
      </c>
      <c r="DS71" s="1600" t="str">
        <f xml:space="preserve"> IF($C71 = "", "",'App1'!EE71)</f>
        <v/>
      </c>
      <c r="DT71" s="1600" t="str">
        <f xml:space="preserve"> IF($C71 = "", "",'App1'!EF71)</f>
        <v/>
      </c>
      <c r="DU71" s="1600" t="str">
        <f xml:space="preserve"> IF($C71 = "", "",'App1'!EG71)</f>
        <v/>
      </c>
      <c r="DV71" s="1600" t="str">
        <f xml:space="preserve"> IF($C71 = "", "",'App1'!EH71)</f>
        <v/>
      </c>
      <c r="DW71" s="1601" t="str">
        <f xml:space="preserve"> IF($C71 = "", "",'App1'!EI71)</f>
        <v/>
      </c>
      <c r="DX71" s="538"/>
      <c r="DY71" s="539"/>
      <c r="DZ71" s="539"/>
      <c r="EA71" s="539"/>
      <c r="EB71" s="539"/>
      <c r="EC71" s="1599" t="str">
        <f xml:space="preserve"> IF($C71 = "", "",'App1'!EO71)</f>
        <v/>
      </c>
      <c r="ED71" s="1600" t="str">
        <f xml:space="preserve"> IF($C71 = "", "",'App1'!EP71)</f>
        <v/>
      </c>
      <c r="EE71" s="1600" t="str">
        <f xml:space="preserve"> IF($C71 = "", "",'App1'!EQ71)</f>
        <v/>
      </c>
      <c r="EF71" s="1600" t="str">
        <f xml:space="preserve"> IF($C71 = "", "",'App1'!ER71)</f>
        <v/>
      </c>
      <c r="EG71" s="1600" t="str">
        <f xml:space="preserve"> IF($C71 = "", "",'App1'!ES71)</f>
        <v/>
      </c>
      <c r="EH71" s="1601" t="str">
        <f xml:space="preserve"> IF($C71 = "", "",'App1'!ET71)</f>
        <v/>
      </c>
      <c r="EI71" s="538"/>
      <c r="EJ71" s="539"/>
      <c r="EK71" s="539"/>
      <c r="EL71" s="539"/>
      <c r="EM71" s="1594"/>
    </row>
    <row r="72" spans="1:143" s="524" customFormat="1" ht="15.75" customHeight="1">
      <c r="A72" s="503"/>
      <c r="B72" s="1421">
        <v>66</v>
      </c>
      <c r="C72" s="1635" t="str">
        <f>'App1'!C72</f>
        <v/>
      </c>
      <c r="D72" s="1412" t="str">
        <f xml:space="preserve"> IF($C72 = "", "",'App1'!D72)</f>
        <v/>
      </c>
      <c r="E72" s="1412" t="str">
        <f xml:space="preserve"> IF($C72 = "", "",'App1'!E72)</f>
        <v/>
      </c>
      <c r="F72" s="1412" t="str">
        <f xml:space="preserve"> IF($C72 = "", "",'App1'!F72)</f>
        <v/>
      </c>
      <c r="G72" s="1498" t="str">
        <f xml:space="preserve"> IF($C72 = "", "",'App1'!G72)</f>
        <v/>
      </c>
      <c r="H72" s="1499" t="str">
        <f xml:space="preserve"> IF($C72 = "", "",'App1'!H72)</f>
        <v/>
      </c>
      <c r="I72" s="1516" t="str">
        <f xml:space="preserve"> IF($C72 = "", "",'App1'!I72)</f>
        <v/>
      </c>
      <c r="J72" s="1516" t="str">
        <f xml:space="preserve"> IF($C72 = "", "",'App1'!J72)</f>
        <v/>
      </c>
      <c r="K72" s="1516" t="str">
        <f xml:space="preserve"> IF($C72 = "", "",'App1'!K72)</f>
        <v/>
      </c>
      <c r="L72" s="1516" t="str">
        <f xml:space="preserve"> IF($C72 = "", "",'App1'!L72)</f>
        <v/>
      </c>
      <c r="M72" s="1516" t="str">
        <f xml:space="preserve"> IF($C72 = "", "",'App1'!M72)</f>
        <v/>
      </c>
      <c r="N72" s="1516" t="str">
        <f xml:space="preserve"> IF($C72 = "", "",'App1'!N72)</f>
        <v/>
      </c>
      <c r="O72" s="1516" t="str">
        <f xml:space="preserve"> IF($C72 = "", "",'App1'!O72)</f>
        <v/>
      </c>
      <c r="P72" s="1516" t="str">
        <f xml:space="preserve"> IF($C72 = "", "",'App1'!P72)</f>
        <v/>
      </c>
      <c r="Q72" s="1517" t="str">
        <f xml:space="preserve"> IF($C72 = "", "",'App1'!Q72)</f>
        <v/>
      </c>
      <c r="R72" s="1412" t="str">
        <f xml:space="preserve"> IF($C72 = "", "",'App1'!R72)</f>
        <v/>
      </c>
      <c r="S72" s="1412" t="str">
        <f xml:space="preserve"> IF($C72 = "", "",'App1'!S72)</f>
        <v/>
      </c>
      <c r="T72" s="1498" t="str">
        <f xml:space="preserve"> IF($C72 = "", "",'App1'!T72)</f>
        <v/>
      </c>
      <c r="U72" s="1412" t="str">
        <f xml:space="preserve"> IF($C72 = "", "",'App1'!U72)</f>
        <v/>
      </c>
      <c r="V72" s="1412" t="str">
        <f xml:space="preserve"> IF($C72 = "", "",'App1'!V72)</f>
        <v/>
      </c>
      <c r="W72" s="1412" t="str">
        <f xml:space="preserve"> IF($C72 = "", "",'App1'!W72)</f>
        <v/>
      </c>
      <c r="X72" s="1412" t="str">
        <f xml:space="preserve"> IF($C72 = "", "",'App1'!X72)</f>
        <v/>
      </c>
      <c r="Y72" s="1626" t="str">
        <f xml:space="preserve"> IF($C72 = "", "",'App1'!Y72)</f>
        <v/>
      </c>
      <c r="Z72" s="1508" t="str">
        <f xml:space="preserve"> IF($C72 = "", "",'App1'!Z72)</f>
        <v/>
      </c>
      <c r="AA72" s="526"/>
      <c r="AB72" s="526"/>
      <c r="AC72" s="526"/>
      <c r="AD72" s="1628"/>
      <c r="AE72" s="539"/>
      <c r="AF72" s="539"/>
      <c r="AG72" s="539"/>
      <c r="AH72" s="539"/>
      <c r="AI72" s="539"/>
      <c r="AJ72" s="538"/>
      <c r="AK72" s="539"/>
      <c r="AL72" s="539"/>
      <c r="AM72" s="539"/>
      <c r="AN72" s="712"/>
      <c r="AO72" s="715"/>
      <c r="AP72" s="539"/>
      <c r="AQ72" s="539"/>
      <c r="AR72" s="539"/>
      <c r="AS72" s="716"/>
      <c r="AT72" s="721"/>
      <c r="AU72" s="539"/>
      <c r="AV72" s="539"/>
      <c r="AW72" s="539"/>
      <c r="AX72" s="722"/>
      <c r="AY72" s="540"/>
      <c r="AZ72" s="1586" t="str">
        <f xml:space="preserve"> IF($C72 = "", "",'App1'!BL72)</f>
        <v/>
      </c>
      <c r="BA72" s="1587" t="str">
        <f xml:space="preserve"> IF($C72 = "", "",'App1'!BM72)</f>
        <v/>
      </c>
      <c r="BB72" s="1587" t="str">
        <f xml:space="preserve"> IF($C72 = "", "",'App1'!BN72)</f>
        <v/>
      </c>
      <c r="BC72" s="1587" t="str">
        <f xml:space="preserve"> IF($C72 = "", "",'App1'!BO72)</f>
        <v/>
      </c>
      <c r="BD72" s="1497" t="str">
        <f xml:space="preserve"> IF($C72 = "", "",'App1'!BP72)</f>
        <v/>
      </c>
      <c r="BE72" s="538"/>
      <c r="BF72" s="539"/>
      <c r="BG72" s="539"/>
      <c r="BH72" s="539"/>
      <c r="BI72" s="540"/>
      <c r="BJ72" s="538"/>
      <c r="BK72" s="539"/>
      <c r="BL72" s="539"/>
      <c r="BM72" s="539"/>
      <c r="BN72" s="540"/>
      <c r="BO72" s="538"/>
      <c r="BP72" s="539"/>
      <c r="BQ72" s="539"/>
      <c r="BR72" s="539"/>
      <c r="BS72" s="540"/>
      <c r="BT72" s="538"/>
      <c r="BU72" s="539"/>
      <c r="BV72" s="539"/>
      <c r="BW72" s="539"/>
      <c r="BX72" s="540"/>
      <c r="BY72" s="538"/>
      <c r="BZ72" s="539"/>
      <c r="CA72" s="539"/>
      <c r="CB72" s="539"/>
      <c r="CC72" s="540"/>
      <c r="CD72" s="538"/>
      <c r="CE72" s="539"/>
      <c r="CF72" s="539"/>
      <c r="CG72" s="539"/>
      <c r="CH72" s="540"/>
      <c r="CI72" s="1277"/>
      <c r="CJ72" s="1278"/>
      <c r="CK72" s="1278"/>
      <c r="CL72" s="1279"/>
      <c r="CM72" s="1278"/>
      <c r="CN72" s="1278"/>
      <c r="CO72" s="1278"/>
      <c r="CP72" s="1279"/>
      <c r="CQ72" s="1606" t="str">
        <f xml:space="preserve"> IF($C72 = "", "",'App1'!DC72)</f>
        <v/>
      </c>
      <c r="CR72" s="1656" t="str">
        <f xml:space="preserve"> IF($C72 = "", "",'App1'!DD72)</f>
        <v/>
      </c>
      <c r="CS72" s="1606" t="str">
        <f xml:space="preserve"> IF($C72 = "", "",'App1'!DE72)</f>
        <v/>
      </c>
      <c r="CT72" s="1600" t="str">
        <f xml:space="preserve"> IF($C72 = "", "",'App1'!DF72)</f>
        <v/>
      </c>
      <c r="CU72" s="1600" t="str">
        <f xml:space="preserve"> IF($C72 = "", "",'App1'!DG72)</f>
        <v/>
      </c>
      <c r="CV72" s="1600" t="str">
        <f xml:space="preserve"> IF($C72 = "", "",'App1'!DH72)</f>
        <v/>
      </c>
      <c r="CW72" s="1600" t="str">
        <f xml:space="preserve"> IF($C72 = "", "",'App1'!DI72)</f>
        <v/>
      </c>
      <c r="CX72" s="1600" t="str">
        <f xml:space="preserve"> IF($C72 = "", "",'App1'!DJ72)</f>
        <v/>
      </c>
      <c r="CY72" s="1601" t="str">
        <f xml:space="preserve"> IF($C72 = "", "",'App1'!DK72)</f>
        <v/>
      </c>
      <c r="CZ72" s="1600" t="str">
        <f xml:space="preserve"> IF($C72 = "", "",'App1'!DL72)</f>
        <v/>
      </c>
      <c r="DA72" s="1600" t="str">
        <f xml:space="preserve"> IF($C72 = "", "",'App1'!DM72)</f>
        <v/>
      </c>
      <c r="DB72" s="1600" t="str">
        <f xml:space="preserve"> IF($C72 = "", "",'App1'!DN72)</f>
        <v/>
      </c>
      <c r="DC72" s="1600" t="str">
        <f xml:space="preserve"> IF($C72 = "", "",'App1'!DO72)</f>
        <v/>
      </c>
      <c r="DD72" s="1600" t="str">
        <f xml:space="preserve"> IF($C72 = "", "",'App1'!DP72)</f>
        <v/>
      </c>
      <c r="DE72" s="1601" t="str">
        <f xml:space="preserve"> IF($C72 = "", "",'App1'!DQ72)</f>
        <v/>
      </c>
      <c r="DF72" s="1600" t="str">
        <f xml:space="preserve"> IF($C72 = "", "",'App1'!DR72)</f>
        <v/>
      </c>
      <c r="DG72" s="1600" t="str">
        <f xml:space="preserve"> IF($C72 = "", "",'App1'!DS72)</f>
        <v/>
      </c>
      <c r="DH72" s="1600" t="str">
        <f xml:space="preserve"> IF($C72 = "", "",'App1'!DT72)</f>
        <v/>
      </c>
      <c r="DI72" s="1600" t="str">
        <f xml:space="preserve"> IF($C72 = "", "",'App1'!DU72)</f>
        <v/>
      </c>
      <c r="DJ72" s="1600" t="str">
        <f xml:space="preserve"> IF($C72 = "", "",'App1'!DV72)</f>
        <v/>
      </c>
      <c r="DK72" s="1601" t="str">
        <f xml:space="preserve"> IF($C72 = "", "",'App1'!DW72)</f>
        <v/>
      </c>
      <c r="DL72" s="1600" t="str">
        <f xml:space="preserve"> IF($C72 = "", "",'App1'!DX72)</f>
        <v/>
      </c>
      <c r="DM72" s="1600" t="str">
        <f xml:space="preserve"> IF($C72 = "", "",'App1'!DY72)</f>
        <v/>
      </c>
      <c r="DN72" s="1600" t="str">
        <f xml:space="preserve"> IF($C72 = "", "",'App1'!DZ72)</f>
        <v/>
      </c>
      <c r="DO72" s="1600" t="str">
        <f xml:space="preserve"> IF($C72 = "", "",'App1'!EA72)</f>
        <v/>
      </c>
      <c r="DP72" s="1600" t="str">
        <f xml:space="preserve"> IF($C72 = "", "",'App1'!EB72)</f>
        <v/>
      </c>
      <c r="DQ72" s="1601" t="str">
        <f xml:space="preserve"> IF($C72 = "", "",'App1'!EC72)</f>
        <v/>
      </c>
      <c r="DR72" s="1600" t="str">
        <f xml:space="preserve"> IF($C72 = "", "",'App1'!ED72)</f>
        <v/>
      </c>
      <c r="DS72" s="1600" t="str">
        <f xml:space="preserve"> IF($C72 = "", "",'App1'!EE72)</f>
        <v/>
      </c>
      <c r="DT72" s="1600" t="str">
        <f xml:space="preserve"> IF($C72 = "", "",'App1'!EF72)</f>
        <v/>
      </c>
      <c r="DU72" s="1600" t="str">
        <f xml:space="preserve"> IF($C72 = "", "",'App1'!EG72)</f>
        <v/>
      </c>
      <c r="DV72" s="1600" t="str">
        <f xml:space="preserve"> IF($C72 = "", "",'App1'!EH72)</f>
        <v/>
      </c>
      <c r="DW72" s="1601" t="str">
        <f xml:space="preserve"> IF($C72 = "", "",'App1'!EI72)</f>
        <v/>
      </c>
      <c r="DX72" s="538"/>
      <c r="DY72" s="539"/>
      <c r="DZ72" s="539"/>
      <c r="EA72" s="539"/>
      <c r="EB72" s="539"/>
      <c r="EC72" s="1599" t="str">
        <f xml:space="preserve"> IF($C72 = "", "",'App1'!EO72)</f>
        <v/>
      </c>
      <c r="ED72" s="1600" t="str">
        <f xml:space="preserve"> IF($C72 = "", "",'App1'!EP72)</f>
        <v/>
      </c>
      <c r="EE72" s="1600" t="str">
        <f xml:space="preserve"> IF($C72 = "", "",'App1'!EQ72)</f>
        <v/>
      </c>
      <c r="EF72" s="1600" t="str">
        <f xml:space="preserve"> IF($C72 = "", "",'App1'!ER72)</f>
        <v/>
      </c>
      <c r="EG72" s="1600" t="str">
        <f xml:space="preserve"> IF($C72 = "", "",'App1'!ES72)</f>
        <v/>
      </c>
      <c r="EH72" s="1601" t="str">
        <f xml:space="preserve"> IF($C72 = "", "",'App1'!ET72)</f>
        <v/>
      </c>
      <c r="EI72" s="538"/>
      <c r="EJ72" s="539"/>
      <c r="EK72" s="539"/>
      <c r="EL72" s="539"/>
      <c r="EM72" s="1594"/>
    </row>
    <row r="73" spans="1:143" s="524" customFormat="1" ht="15.75" customHeight="1">
      <c r="A73" s="503"/>
      <c r="B73" s="1421">
        <v>67</v>
      </c>
      <c r="C73" s="1635" t="str">
        <f>'App1'!C73</f>
        <v/>
      </c>
      <c r="D73" s="1412" t="str">
        <f xml:space="preserve"> IF($C73 = "", "",'App1'!D73)</f>
        <v/>
      </c>
      <c r="E73" s="1412" t="str">
        <f xml:space="preserve"> IF($C73 = "", "",'App1'!E73)</f>
        <v/>
      </c>
      <c r="F73" s="1412" t="str">
        <f xml:space="preserve"> IF($C73 = "", "",'App1'!F73)</f>
        <v/>
      </c>
      <c r="G73" s="1498" t="str">
        <f xml:space="preserve"> IF($C73 = "", "",'App1'!G73)</f>
        <v/>
      </c>
      <c r="H73" s="1499" t="str">
        <f xml:space="preserve"> IF($C73 = "", "",'App1'!H73)</f>
        <v/>
      </c>
      <c r="I73" s="1516" t="str">
        <f xml:space="preserve"> IF($C73 = "", "",'App1'!I73)</f>
        <v/>
      </c>
      <c r="J73" s="1516" t="str">
        <f xml:space="preserve"> IF($C73 = "", "",'App1'!J73)</f>
        <v/>
      </c>
      <c r="K73" s="1516" t="str">
        <f xml:space="preserve"> IF($C73 = "", "",'App1'!K73)</f>
        <v/>
      </c>
      <c r="L73" s="1516" t="str">
        <f xml:space="preserve"> IF($C73 = "", "",'App1'!L73)</f>
        <v/>
      </c>
      <c r="M73" s="1516" t="str">
        <f xml:space="preserve"> IF($C73 = "", "",'App1'!M73)</f>
        <v/>
      </c>
      <c r="N73" s="1516" t="str">
        <f xml:space="preserve"> IF($C73 = "", "",'App1'!N73)</f>
        <v/>
      </c>
      <c r="O73" s="1516" t="str">
        <f xml:space="preserve"> IF($C73 = "", "",'App1'!O73)</f>
        <v/>
      </c>
      <c r="P73" s="1516" t="str">
        <f xml:space="preserve"> IF($C73 = "", "",'App1'!P73)</f>
        <v/>
      </c>
      <c r="Q73" s="1517" t="str">
        <f xml:space="preserve"> IF($C73 = "", "",'App1'!Q73)</f>
        <v/>
      </c>
      <c r="R73" s="1412" t="str">
        <f xml:space="preserve"> IF($C73 = "", "",'App1'!R73)</f>
        <v/>
      </c>
      <c r="S73" s="1412" t="str">
        <f xml:space="preserve"> IF($C73 = "", "",'App1'!S73)</f>
        <v/>
      </c>
      <c r="T73" s="1498" t="str">
        <f xml:space="preserve"> IF($C73 = "", "",'App1'!T73)</f>
        <v/>
      </c>
      <c r="U73" s="1412" t="str">
        <f xml:space="preserve"> IF($C73 = "", "",'App1'!U73)</f>
        <v/>
      </c>
      <c r="V73" s="1412" t="str">
        <f xml:space="preserve"> IF($C73 = "", "",'App1'!V73)</f>
        <v/>
      </c>
      <c r="W73" s="1412" t="str">
        <f xml:space="preserve"> IF($C73 = "", "",'App1'!W73)</f>
        <v/>
      </c>
      <c r="X73" s="1412" t="str">
        <f xml:space="preserve"> IF($C73 = "", "",'App1'!X73)</f>
        <v/>
      </c>
      <c r="Y73" s="1626" t="str">
        <f xml:space="preserve"> IF($C73 = "", "",'App1'!Y73)</f>
        <v/>
      </c>
      <c r="Z73" s="1508" t="str">
        <f xml:space="preserve"> IF($C73 = "", "",'App1'!Z73)</f>
        <v/>
      </c>
      <c r="AA73" s="526"/>
      <c r="AB73" s="526"/>
      <c r="AC73" s="526"/>
      <c r="AD73" s="1628"/>
      <c r="AE73" s="539"/>
      <c r="AF73" s="539"/>
      <c r="AG73" s="539"/>
      <c r="AH73" s="539"/>
      <c r="AI73" s="539"/>
      <c r="AJ73" s="538"/>
      <c r="AK73" s="539"/>
      <c r="AL73" s="539"/>
      <c r="AM73" s="539"/>
      <c r="AN73" s="712"/>
      <c r="AO73" s="715"/>
      <c r="AP73" s="539"/>
      <c r="AQ73" s="539"/>
      <c r="AR73" s="539"/>
      <c r="AS73" s="716"/>
      <c r="AT73" s="721"/>
      <c r="AU73" s="539"/>
      <c r="AV73" s="539"/>
      <c r="AW73" s="539"/>
      <c r="AX73" s="722"/>
      <c r="AY73" s="540"/>
      <c r="AZ73" s="1586" t="str">
        <f xml:space="preserve"> IF($C73 = "", "",'App1'!BL73)</f>
        <v/>
      </c>
      <c r="BA73" s="1587" t="str">
        <f xml:space="preserve"> IF($C73 = "", "",'App1'!BM73)</f>
        <v/>
      </c>
      <c r="BB73" s="1587" t="str">
        <f xml:space="preserve"> IF($C73 = "", "",'App1'!BN73)</f>
        <v/>
      </c>
      <c r="BC73" s="1587" t="str">
        <f xml:space="preserve"> IF($C73 = "", "",'App1'!BO73)</f>
        <v/>
      </c>
      <c r="BD73" s="1497" t="str">
        <f xml:space="preserve"> IF($C73 = "", "",'App1'!BP73)</f>
        <v/>
      </c>
      <c r="BE73" s="538"/>
      <c r="BF73" s="539"/>
      <c r="BG73" s="539"/>
      <c r="BH73" s="539"/>
      <c r="BI73" s="540"/>
      <c r="BJ73" s="538"/>
      <c r="BK73" s="539"/>
      <c r="BL73" s="539"/>
      <c r="BM73" s="539"/>
      <c r="BN73" s="540"/>
      <c r="BO73" s="538"/>
      <c r="BP73" s="539"/>
      <c r="BQ73" s="539"/>
      <c r="BR73" s="539"/>
      <c r="BS73" s="540"/>
      <c r="BT73" s="538"/>
      <c r="BU73" s="539"/>
      <c r="BV73" s="539"/>
      <c r="BW73" s="539"/>
      <c r="BX73" s="540"/>
      <c r="BY73" s="538"/>
      <c r="BZ73" s="539"/>
      <c r="CA73" s="539"/>
      <c r="CB73" s="539"/>
      <c r="CC73" s="540"/>
      <c r="CD73" s="538"/>
      <c r="CE73" s="539"/>
      <c r="CF73" s="539"/>
      <c r="CG73" s="539"/>
      <c r="CH73" s="540"/>
      <c r="CI73" s="1277"/>
      <c r="CJ73" s="1278"/>
      <c r="CK73" s="1278"/>
      <c r="CL73" s="1279"/>
      <c r="CM73" s="1278"/>
      <c r="CN73" s="1278"/>
      <c r="CO73" s="1278"/>
      <c r="CP73" s="1279"/>
      <c r="CQ73" s="1606" t="str">
        <f xml:space="preserve"> IF($C73 = "", "",'App1'!DC73)</f>
        <v/>
      </c>
      <c r="CR73" s="1656" t="str">
        <f xml:space="preserve"> IF($C73 = "", "",'App1'!DD73)</f>
        <v/>
      </c>
      <c r="CS73" s="1606" t="str">
        <f xml:space="preserve"> IF($C73 = "", "",'App1'!DE73)</f>
        <v/>
      </c>
      <c r="CT73" s="1600" t="str">
        <f xml:space="preserve"> IF($C73 = "", "",'App1'!DF73)</f>
        <v/>
      </c>
      <c r="CU73" s="1600" t="str">
        <f xml:space="preserve"> IF($C73 = "", "",'App1'!DG73)</f>
        <v/>
      </c>
      <c r="CV73" s="1600" t="str">
        <f xml:space="preserve"> IF($C73 = "", "",'App1'!DH73)</f>
        <v/>
      </c>
      <c r="CW73" s="1600" t="str">
        <f xml:space="preserve"> IF($C73 = "", "",'App1'!DI73)</f>
        <v/>
      </c>
      <c r="CX73" s="1600" t="str">
        <f xml:space="preserve"> IF($C73 = "", "",'App1'!DJ73)</f>
        <v/>
      </c>
      <c r="CY73" s="1601" t="str">
        <f xml:space="preserve"> IF($C73 = "", "",'App1'!DK73)</f>
        <v/>
      </c>
      <c r="CZ73" s="1600" t="str">
        <f xml:space="preserve"> IF($C73 = "", "",'App1'!DL73)</f>
        <v/>
      </c>
      <c r="DA73" s="1600" t="str">
        <f xml:space="preserve"> IF($C73 = "", "",'App1'!DM73)</f>
        <v/>
      </c>
      <c r="DB73" s="1600" t="str">
        <f xml:space="preserve"> IF($C73 = "", "",'App1'!DN73)</f>
        <v/>
      </c>
      <c r="DC73" s="1600" t="str">
        <f xml:space="preserve"> IF($C73 = "", "",'App1'!DO73)</f>
        <v/>
      </c>
      <c r="DD73" s="1600" t="str">
        <f xml:space="preserve"> IF($C73 = "", "",'App1'!DP73)</f>
        <v/>
      </c>
      <c r="DE73" s="1601" t="str">
        <f xml:space="preserve"> IF($C73 = "", "",'App1'!DQ73)</f>
        <v/>
      </c>
      <c r="DF73" s="1600" t="str">
        <f xml:space="preserve"> IF($C73 = "", "",'App1'!DR73)</f>
        <v/>
      </c>
      <c r="DG73" s="1600" t="str">
        <f xml:space="preserve"> IF($C73 = "", "",'App1'!DS73)</f>
        <v/>
      </c>
      <c r="DH73" s="1600" t="str">
        <f xml:space="preserve"> IF($C73 = "", "",'App1'!DT73)</f>
        <v/>
      </c>
      <c r="DI73" s="1600" t="str">
        <f xml:space="preserve"> IF($C73 = "", "",'App1'!DU73)</f>
        <v/>
      </c>
      <c r="DJ73" s="1600" t="str">
        <f xml:space="preserve"> IF($C73 = "", "",'App1'!DV73)</f>
        <v/>
      </c>
      <c r="DK73" s="1601" t="str">
        <f xml:space="preserve"> IF($C73 = "", "",'App1'!DW73)</f>
        <v/>
      </c>
      <c r="DL73" s="1600" t="str">
        <f xml:space="preserve"> IF($C73 = "", "",'App1'!DX73)</f>
        <v/>
      </c>
      <c r="DM73" s="1600" t="str">
        <f xml:space="preserve"> IF($C73 = "", "",'App1'!DY73)</f>
        <v/>
      </c>
      <c r="DN73" s="1600" t="str">
        <f xml:space="preserve"> IF($C73 = "", "",'App1'!DZ73)</f>
        <v/>
      </c>
      <c r="DO73" s="1600" t="str">
        <f xml:space="preserve"> IF($C73 = "", "",'App1'!EA73)</f>
        <v/>
      </c>
      <c r="DP73" s="1600" t="str">
        <f xml:space="preserve"> IF($C73 = "", "",'App1'!EB73)</f>
        <v/>
      </c>
      <c r="DQ73" s="1601" t="str">
        <f xml:space="preserve"> IF($C73 = "", "",'App1'!EC73)</f>
        <v/>
      </c>
      <c r="DR73" s="1600" t="str">
        <f xml:space="preserve"> IF($C73 = "", "",'App1'!ED73)</f>
        <v/>
      </c>
      <c r="DS73" s="1600" t="str">
        <f xml:space="preserve"> IF($C73 = "", "",'App1'!EE73)</f>
        <v/>
      </c>
      <c r="DT73" s="1600" t="str">
        <f xml:space="preserve"> IF($C73 = "", "",'App1'!EF73)</f>
        <v/>
      </c>
      <c r="DU73" s="1600" t="str">
        <f xml:space="preserve"> IF($C73 = "", "",'App1'!EG73)</f>
        <v/>
      </c>
      <c r="DV73" s="1600" t="str">
        <f xml:space="preserve"> IF($C73 = "", "",'App1'!EH73)</f>
        <v/>
      </c>
      <c r="DW73" s="1601" t="str">
        <f xml:space="preserve"> IF($C73 = "", "",'App1'!EI73)</f>
        <v/>
      </c>
      <c r="DX73" s="538"/>
      <c r="DY73" s="539"/>
      <c r="DZ73" s="539"/>
      <c r="EA73" s="539"/>
      <c r="EB73" s="539"/>
      <c r="EC73" s="1599" t="str">
        <f xml:space="preserve"> IF($C73 = "", "",'App1'!EO73)</f>
        <v/>
      </c>
      <c r="ED73" s="1600" t="str">
        <f xml:space="preserve"> IF($C73 = "", "",'App1'!EP73)</f>
        <v/>
      </c>
      <c r="EE73" s="1600" t="str">
        <f xml:space="preserve"> IF($C73 = "", "",'App1'!EQ73)</f>
        <v/>
      </c>
      <c r="EF73" s="1600" t="str">
        <f xml:space="preserve"> IF($C73 = "", "",'App1'!ER73)</f>
        <v/>
      </c>
      <c r="EG73" s="1600" t="str">
        <f xml:space="preserve"> IF($C73 = "", "",'App1'!ES73)</f>
        <v/>
      </c>
      <c r="EH73" s="1601" t="str">
        <f xml:space="preserve"> IF($C73 = "", "",'App1'!ET73)</f>
        <v/>
      </c>
      <c r="EI73" s="538"/>
      <c r="EJ73" s="539"/>
      <c r="EK73" s="539"/>
      <c r="EL73" s="539"/>
      <c r="EM73" s="1594"/>
    </row>
    <row r="74" spans="1:143" s="524" customFormat="1" ht="15.75" customHeight="1">
      <c r="A74" s="503"/>
      <c r="B74" s="1421">
        <v>68</v>
      </c>
      <c r="C74" s="1635" t="str">
        <f>'App1'!C74</f>
        <v/>
      </c>
      <c r="D74" s="1412" t="str">
        <f xml:space="preserve"> IF($C74 = "", "",'App1'!D74)</f>
        <v/>
      </c>
      <c r="E74" s="1412" t="str">
        <f xml:space="preserve"> IF($C74 = "", "",'App1'!E74)</f>
        <v/>
      </c>
      <c r="F74" s="1412" t="str">
        <f xml:space="preserve"> IF($C74 = "", "",'App1'!F74)</f>
        <v/>
      </c>
      <c r="G74" s="1498" t="str">
        <f xml:space="preserve"> IF($C74 = "", "",'App1'!G74)</f>
        <v/>
      </c>
      <c r="H74" s="1499" t="str">
        <f xml:space="preserve"> IF($C74 = "", "",'App1'!H74)</f>
        <v/>
      </c>
      <c r="I74" s="1516" t="str">
        <f xml:space="preserve"> IF($C74 = "", "",'App1'!I74)</f>
        <v/>
      </c>
      <c r="J74" s="1516" t="str">
        <f xml:space="preserve"> IF($C74 = "", "",'App1'!J74)</f>
        <v/>
      </c>
      <c r="K74" s="1516" t="str">
        <f xml:space="preserve"> IF($C74 = "", "",'App1'!K74)</f>
        <v/>
      </c>
      <c r="L74" s="1516" t="str">
        <f xml:space="preserve"> IF($C74 = "", "",'App1'!L74)</f>
        <v/>
      </c>
      <c r="M74" s="1516" t="str">
        <f xml:space="preserve"> IF($C74 = "", "",'App1'!M74)</f>
        <v/>
      </c>
      <c r="N74" s="1516" t="str">
        <f xml:space="preserve"> IF($C74 = "", "",'App1'!N74)</f>
        <v/>
      </c>
      <c r="O74" s="1516" t="str">
        <f xml:space="preserve"> IF($C74 = "", "",'App1'!O74)</f>
        <v/>
      </c>
      <c r="P74" s="1516" t="str">
        <f xml:space="preserve"> IF($C74 = "", "",'App1'!P74)</f>
        <v/>
      </c>
      <c r="Q74" s="1517" t="str">
        <f xml:space="preserve"> IF($C74 = "", "",'App1'!Q74)</f>
        <v/>
      </c>
      <c r="R74" s="1412" t="str">
        <f xml:space="preserve"> IF($C74 = "", "",'App1'!R74)</f>
        <v/>
      </c>
      <c r="S74" s="1412" t="str">
        <f xml:space="preserve"> IF($C74 = "", "",'App1'!S74)</f>
        <v/>
      </c>
      <c r="T74" s="1498" t="str">
        <f xml:space="preserve"> IF($C74 = "", "",'App1'!T74)</f>
        <v/>
      </c>
      <c r="U74" s="1412" t="str">
        <f xml:space="preserve"> IF($C74 = "", "",'App1'!U74)</f>
        <v/>
      </c>
      <c r="V74" s="1412" t="str">
        <f xml:space="preserve"> IF($C74 = "", "",'App1'!V74)</f>
        <v/>
      </c>
      <c r="W74" s="1412" t="str">
        <f xml:space="preserve"> IF($C74 = "", "",'App1'!W74)</f>
        <v/>
      </c>
      <c r="X74" s="1412" t="str">
        <f xml:space="preserve"> IF($C74 = "", "",'App1'!X74)</f>
        <v/>
      </c>
      <c r="Y74" s="1626" t="str">
        <f xml:space="preserve"> IF($C74 = "", "",'App1'!Y74)</f>
        <v/>
      </c>
      <c r="Z74" s="1508" t="str">
        <f xml:space="preserve"> IF($C74 = "", "",'App1'!Z74)</f>
        <v/>
      </c>
      <c r="AA74" s="526"/>
      <c r="AB74" s="526"/>
      <c r="AC74" s="526"/>
      <c r="AD74" s="1628"/>
      <c r="AE74" s="539"/>
      <c r="AF74" s="539"/>
      <c r="AG74" s="539"/>
      <c r="AH74" s="539"/>
      <c r="AI74" s="539"/>
      <c r="AJ74" s="538"/>
      <c r="AK74" s="539"/>
      <c r="AL74" s="539"/>
      <c r="AM74" s="539"/>
      <c r="AN74" s="712"/>
      <c r="AO74" s="715"/>
      <c r="AP74" s="539"/>
      <c r="AQ74" s="539"/>
      <c r="AR74" s="539"/>
      <c r="AS74" s="716"/>
      <c r="AT74" s="721"/>
      <c r="AU74" s="539"/>
      <c r="AV74" s="539"/>
      <c r="AW74" s="539"/>
      <c r="AX74" s="722"/>
      <c r="AY74" s="540"/>
      <c r="AZ74" s="1586" t="str">
        <f xml:space="preserve"> IF($C74 = "", "",'App1'!BL74)</f>
        <v/>
      </c>
      <c r="BA74" s="1587" t="str">
        <f xml:space="preserve"> IF($C74 = "", "",'App1'!BM74)</f>
        <v/>
      </c>
      <c r="BB74" s="1587" t="str">
        <f xml:space="preserve"> IF($C74 = "", "",'App1'!BN74)</f>
        <v/>
      </c>
      <c r="BC74" s="1587" t="str">
        <f xml:space="preserve"> IF($C74 = "", "",'App1'!BO74)</f>
        <v/>
      </c>
      <c r="BD74" s="1497" t="str">
        <f xml:space="preserve"> IF($C74 = "", "",'App1'!BP74)</f>
        <v/>
      </c>
      <c r="BE74" s="538"/>
      <c r="BF74" s="539"/>
      <c r="BG74" s="539"/>
      <c r="BH74" s="539"/>
      <c r="BI74" s="540"/>
      <c r="BJ74" s="538"/>
      <c r="BK74" s="539"/>
      <c r="BL74" s="539"/>
      <c r="BM74" s="539"/>
      <c r="BN74" s="540"/>
      <c r="BO74" s="538"/>
      <c r="BP74" s="539"/>
      <c r="BQ74" s="539"/>
      <c r="BR74" s="539"/>
      <c r="BS74" s="540"/>
      <c r="BT74" s="538"/>
      <c r="BU74" s="539"/>
      <c r="BV74" s="539"/>
      <c r="BW74" s="539"/>
      <c r="BX74" s="540"/>
      <c r="BY74" s="538"/>
      <c r="BZ74" s="539"/>
      <c r="CA74" s="539"/>
      <c r="CB74" s="539"/>
      <c r="CC74" s="540"/>
      <c r="CD74" s="538"/>
      <c r="CE74" s="539"/>
      <c r="CF74" s="539"/>
      <c r="CG74" s="539"/>
      <c r="CH74" s="540"/>
      <c r="CI74" s="1277"/>
      <c r="CJ74" s="1278"/>
      <c r="CK74" s="1278"/>
      <c r="CL74" s="1279"/>
      <c r="CM74" s="1278"/>
      <c r="CN74" s="1278"/>
      <c r="CO74" s="1278"/>
      <c r="CP74" s="1279"/>
      <c r="CQ74" s="1606" t="str">
        <f xml:space="preserve"> IF($C74 = "", "",'App1'!DC74)</f>
        <v/>
      </c>
      <c r="CR74" s="1656" t="str">
        <f xml:space="preserve"> IF($C74 = "", "",'App1'!DD74)</f>
        <v/>
      </c>
      <c r="CS74" s="1606" t="str">
        <f xml:space="preserve"> IF($C74 = "", "",'App1'!DE74)</f>
        <v/>
      </c>
      <c r="CT74" s="1600" t="str">
        <f xml:space="preserve"> IF($C74 = "", "",'App1'!DF74)</f>
        <v/>
      </c>
      <c r="CU74" s="1600" t="str">
        <f xml:space="preserve"> IF($C74 = "", "",'App1'!DG74)</f>
        <v/>
      </c>
      <c r="CV74" s="1600" t="str">
        <f xml:space="preserve"> IF($C74 = "", "",'App1'!DH74)</f>
        <v/>
      </c>
      <c r="CW74" s="1600" t="str">
        <f xml:space="preserve"> IF($C74 = "", "",'App1'!DI74)</f>
        <v/>
      </c>
      <c r="CX74" s="1600" t="str">
        <f xml:space="preserve"> IF($C74 = "", "",'App1'!DJ74)</f>
        <v/>
      </c>
      <c r="CY74" s="1601" t="str">
        <f xml:space="preserve"> IF($C74 = "", "",'App1'!DK74)</f>
        <v/>
      </c>
      <c r="CZ74" s="1600" t="str">
        <f xml:space="preserve"> IF($C74 = "", "",'App1'!DL74)</f>
        <v/>
      </c>
      <c r="DA74" s="1600" t="str">
        <f xml:space="preserve"> IF($C74 = "", "",'App1'!DM74)</f>
        <v/>
      </c>
      <c r="DB74" s="1600" t="str">
        <f xml:space="preserve"> IF($C74 = "", "",'App1'!DN74)</f>
        <v/>
      </c>
      <c r="DC74" s="1600" t="str">
        <f xml:space="preserve"> IF($C74 = "", "",'App1'!DO74)</f>
        <v/>
      </c>
      <c r="DD74" s="1600" t="str">
        <f xml:space="preserve"> IF($C74 = "", "",'App1'!DP74)</f>
        <v/>
      </c>
      <c r="DE74" s="1601" t="str">
        <f xml:space="preserve"> IF($C74 = "", "",'App1'!DQ74)</f>
        <v/>
      </c>
      <c r="DF74" s="1600" t="str">
        <f xml:space="preserve"> IF($C74 = "", "",'App1'!DR74)</f>
        <v/>
      </c>
      <c r="DG74" s="1600" t="str">
        <f xml:space="preserve"> IF($C74 = "", "",'App1'!DS74)</f>
        <v/>
      </c>
      <c r="DH74" s="1600" t="str">
        <f xml:space="preserve"> IF($C74 = "", "",'App1'!DT74)</f>
        <v/>
      </c>
      <c r="DI74" s="1600" t="str">
        <f xml:space="preserve"> IF($C74 = "", "",'App1'!DU74)</f>
        <v/>
      </c>
      <c r="DJ74" s="1600" t="str">
        <f xml:space="preserve"> IF($C74 = "", "",'App1'!DV74)</f>
        <v/>
      </c>
      <c r="DK74" s="1601" t="str">
        <f xml:space="preserve"> IF($C74 = "", "",'App1'!DW74)</f>
        <v/>
      </c>
      <c r="DL74" s="1600" t="str">
        <f xml:space="preserve"> IF($C74 = "", "",'App1'!DX74)</f>
        <v/>
      </c>
      <c r="DM74" s="1600" t="str">
        <f xml:space="preserve"> IF($C74 = "", "",'App1'!DY74)</f>
        <v/>
      </c>
      <c r="DN74" s="1600" t="str">
        <f xml:space="preserve"> IF($C74 = "", "",'App1'!DZ74)</f>
        <v/>
      </c>
      <c r="DO74" s="1600" t="str">
        <f xml:space="preserve"> IF($C74 = "", "",'App1'!EA74)</f>
        <v/>
      </c>
      <c r="DP74" s="1600" t="str">
        <f xml:space="preserve"> IF($C74 = "", "",'App1'!EB74)</f>
        <v/>
      </c>
      <c r="DQ74" s="1601" t="str">
        <f xml:space="preserve"> IF($C74 = "", "",'App1'!EC74)</f>
        <v/>
      </c>
      <c r="DR74" s="1600" t="str">
        <f xml:space="preserve"> IF($C74 = "", "",'App1'!ED74)</f>
        <v/>
      </c>
      <c r="DS74" s="1600" t="str">
        <f xml:space="preserve"> IF($C74 = "", "",'App1'!EE74)</f>
        <v/>
      </c>
      <c r="DT74" s="1600" t="str">
        <f xml:space="preserve"> IF($C74 = "", "",'App1'!EF74)</f>
        <v/>
      </c>
      <c r="DU74" s="1600" t="str">
        <f xml:space="preserve"> IF($C74 = "", "",'App1'!EG74)</f>
        <v/>
      </c>
      <c r="DV74" s="1600" t="str">
        <f xml:space="preserve"> IF($C74 = "", "",'App1'!EH74)</f>
        <v/>
      </c>
      <c r="DW74" s="1601" t="str">
        <f xml:space="preserve"> IF($C74 = "", "",'App1'!EI74)</f>
        <v/>
      </c>
      <c r="DX74" s="538"/>
      <c r="DY74" s="539"/>
      <c r="DZ74" s="539"/>
      <c r="EA74" s="539"/>
      <c r="EB74" s="539"/>
      <c r="EC74" s="1599" t="str">
        <f xml:space="preserve"> IF($C74 = "", "",'App1'!EO74)</f>
        <v/>
      </c>
      <c r="ED74" s="1600" t="str">
        <f xml:space="preserve"> IF($C74 = "", "",'App1'!EP74)</f>
        <v/>
      </c>
      <c r="EE74" s="1600" t="str">
        <f xml:space="preserve"> IF($C74 = "", "",'App1'!EQ74)</f>
        <v/>
      </c>
      <c r="EF74" s="1600" t="str">
        <f xml:space="preserve"> IF($C74 = "", "",'App1'!ER74)</f>
        <v/>
      </c>
      <c r="EG74" s="1600" t="str">
        <f xml:space="preserve"> IF($C74 = "", "",'App1'!ES74)</f>
        <v/>
      </c>
      <c r="EH74" s="1601" t="str">
        <f xml:space="preserve"> IF($C74 = "", "",'App1'!ET74)</f>
        <v/>
      </c>
      <c r="EI74" s="538"/>
      <c r="EJ74" s="539"/>
      <c r="EK74" s="539"/>
      <c r="EL74" s="539"/>
      <c r="EM74" s="1594"/>
    </row>
    <row r="75" spans="1:143" s="524" customFormat="1" ht="15.75" customHeight="1">
      <c r="A75" s="503"/>
      <c r="B75" s="1421">
        <v>69</v>
      </c>
      <c r="C75" s="1635" t="str">
        <f>'App1'!C75</f>
        <v/>
      </c>
      <c r="D75" s="1412" t="str">
        <f xml:space="preserve"> IF($C75 = "", "",'App1'!D75)</f>
        <v/>
      </c>
      <c r="E75" s="1412" t="str">
        <f xml:space="preserve"> IF($C75 = "", "",'App1'!E75)</f>
        <v/>
      </c>
      <c r="F75" s="1412" t="str">
        <f xml:space="preserve"> IF($C75 = "", "",'App1'!F75)</f>
        <v/>
      </c>
      <c r="G75" s="1498" t="str">
        <f xml:space="preserve"> IF($C75 = "", "",'App1'!G75)</f>
        <v/>
      </c>
      <c r="H75" s="1499" t="str">
        <f xml:space="preserve"> IF($C75 = "", "",'App1'!H75)</f>
        <v/>
      </c>
      <c r="I75" s="1516" t="str">
        <f xml:space="preserve"> IF($C75 = "", "",'App1'!I75)</f>
        <v/>
      </c>
      <c r="J75" s="1516" t="str">
        <f xml:space="preserve"> IF($C75 = "", "",'App1'!J75)</f>
        <v/>
      </c>
      <c r="K75" s="1516" t="str">
        <f xml:space="preserve"> IF($C75 = "", "",'App1'!K75)</f>
        <v/>
      </c>
      <c r="L75" s="1516" t="str">
        <f xml:space="preserve"> IF($C75 = "", "",'App1'!L75)</f>
        <v/>
      </c>
      <c r="M75" s="1516" t="str">
        <f xml:space="preserve"> IF($C75 = "", "",'App1'!M75)</f>
        <v/>
      </c>
      <c r="N75" s="1516" t="str">
        <f xml:space="preserve"> IF($C75 = "", "",'App1'!N75)</f>
        <v/>
      </c>
      <c r="O75" s="1516" t="str">
        <f xml:space="preserve"> IF($C75 = "", "",'App1'!O75)</f>
        <v/>
      </c>
      <c r="P75" s="1516" t="str">
        <f xml:space="preserve"> IF($C75 = "", "",'App1'!P75)</f>
        <v/>
      </c>
      <c r="Q75" s="1517" t="str">
        <f xml:space="preserve"> IF($C75 = "", "",'App1'!Q75)</f>
        <v/>
      </c>
      <c r="R75" s="1412" t="str">
        <f xml:space="preserve"> IF($C75 = "", "",'App1'!R75)</f>
        <v/>
      </c>
      <c r="S75" s="1412" t="str">
        <f xml:space="preserve"> IF($C75 = "", "",'App1'!S75)</f>
        <v/>
      </c>
      <c r="T75" s="1498" t="str">
        <f xml:space="preserve"> IF($C75 = "", "",'App1'!T75)</f>
        <v/>
      </c>
      <c r="U75" s="1412" t="str">
        <f xml:space="preserve"> IF($C75 = "", "",'App1'!U75)</f>
        <v/>
      </c>
      <c r="V75" s="1412" t="str">
        <f xml:space="preserve"> IF($C75 = "", "",'App1'!V75)</f>
        <v/>
      </c>
      <c r="W75" s="1412" t="str">
        <f xml:space="preserve"> IF($C75 = "", "",'App1'!W75)</f>
        <v/>
      </c>
      <c r="X75" s="1412" t="str">
        <f xml:space="preserve"> IF($C75 = "", "",'App1'!X75)</f>
        <v/>
      </c>
      <c r="Y75" s="1626" t="str">
        <f xml:space="preserve"> IF($C75 = "", "",'App1'!Y75)</f>
        <v/>
      </c>
      <c r="Z75" s="1508" t="str">
        <f xml:space="preserve"> IF($C75 = "", "",'App1'!Z75)</f>
        <v/>
      </c>
      <c r="AA75" s="526"/>
      <c r="AB75" s="526"/>
      <c r="AC75" s="526"/>
      <c r="AD75" s="1628"/>
      <c r="AE75" s="539"/>
      <c r="AF75" s="539"/>
      <c r="AG75" s="539"/>
      <c r="AH75" s="539"/>
      <c r="AI75" s="539"/>
      <c r="AJ75" s="538"/>
      <c r="AK75" s="539"/>
      <c r="AL75" s="539"/>
      <c r="AM75" s="539"/>
      <c r="AN75" s="712"/>
      <c r="AO75" s="715"/>
      <c r="AP75" s="539"/>
      <c r="AQ75" s="539"/>
      <c r="AR75" s="539"/>
      <c r="AS75" s="716"/>
      <c r="AT75" s="721"/>
      <c r="AU75" s="539"/>
      <c r="AV75" s="539"/>
      <c r="AW75" s="539"/>
      <c r="AX75" s="722"/>
      <c r="AY75" s="540"/>
      <c r="AZ75" s="1586" t="str">
        <f xml:space="preserve"> IF($C75 = "", "",'App1'!BL75)</f>
        <v/>
      </c>
      <c r="BA75" s="1587" t="str">
        <f xml:space="preserve"> IF($C75 = "", "",'App1'!BM75)</f>
        <v/>
      </c>
      <c r="BB75" s="1587" t="str">
        <f xml:space="preserve"> IF($C75 = "", "",'App1'!BN75)</f>
        <v/>
      </c>
      <c r="BC75" s="1587" t="str">
        <f xml:space="preserve"> IF($C75 = "", "",'App1'!BO75)</f>
        <v/>
      </c>
      <c r="BD75" s="1497" t="str">
        <f xml:space="preserve"> IF($C75 = "", "",'App1'!BP75)</f>
        <v/>
      </c>
      <c r="BE75" s="538"/>
      <c r="BF75" s="539"/>
      <c r="BG75" s="539"/>
      <c r="BH75" s="539"/>
      <c r="BI75" s="540"/>
      <c r="BJ75" s="538"/>
      <c r="BK75" s="539"/>
      <c r="BL75" s="539"/>
      <c r="BM75" s="539"/>
      <c r="BN75" s="540"/>
      <c r="BO75" s="538"/>
      <c r="BP75" s="539"/>
      <c r="BQ75" s="539"/>
      <c r="BR75" s="539"/>
      <c r="BS75" s="540"/>
      <c r="BT75" s="538"/>
      <c r="BU75" s="539"/>
      <c r="BV75" s="539"/>
      <c r="BW75" s="539"/>
      <c r="BX75" s="540"/>
      <c r="BY75" s="538"/>
      <c r="BZ75" s="539"/>
      <c r="CA75" s="539"/>
      <c r="CB75" s="539"/>
      <c r="CC75" s="540"/>
      <c r="CD75" s="538"/>
      <c r="CE75" s="539"/>
      <c r="CF75" s="539"/>
      <c r="CG75" s="539"/>
      <c r="CH75" s="540"/>
      <c r="CI75" s="1277"/>
      <c r="CJ75" s="1278"/>
      <c r="CK75" s="1278"/>
      <c r="CL75" s="1279"/>
      <c r="CM75" s="1278"/>
      <c r="CN75" s="1278"/>
      <c r="CO75" s="1278"/>
      <c r="CP75" s="1279"/>
      <c r="CQ75" s="1606" t="str">
        <f xml:space="preserve"> IF($C75 = "", "",'App1'!DC75)</f>
        <v/>
      </c>
      <c r="CR75" s="1656" t="str">
        <f xml:space="preserve"> IF($C75 = "", "",'App1'!DD75)</f>
        <v/>
      </c>
      <c r="CS75" s="1606" t="str">
        <f xml:space="preserve"> IF($C75 = "", "",'App1'!DE75)</f>
        <v/>
      </c>
      <c r="CT75" s="1600" t="str">
        <f xml:space="preserve"> IF($C75 = "", "",'App1'!DF75)</f>
        <v/>
      </c>
      <c r="CU75" s="1600" t="str">
        <f xml:space="preserve"> IF($C75 = "", "",'App1'!DG75)</f>
        <v/>
      </c>
      <c r="CV75" s="1600" t="str">
        <f xml:space="preserve"> IF($C75 = "", "",'App1'!DH75)</f>
        <v/>
      </c>
      <c r="CW75" s="1600" t="str">
        <f xml:space="preserve"> IF($C75 = "", "",'App1'!DI75)</f>
        <v/>
      </c>
      <c r="CX75" s="1600" t="str">
        <f xml:space="preserve"> IF($C75 = "", "",'App1'!DJ75)</f>
        <v/>
      </c>
      <c r="CY75" s="1601" t="str">
        <f xml:space="preserve"> IF($C75 = "", "",'App1'!DK75)</f>
        <v/>
      </c>
      <c r="CZ75" s="1600" t="str">
        <f xml:space="preserve"> IF($C75 = "", "",'App1'!DL75)</f>
        <v/>
      </c>
      <c r="DA75" s="1600" t="str">
        <f xml:space="preserve"> IF($C75 = "", "",'App1'!DM75)</f>
        <v/>
      </c>
      <c r="DB75" s="1600" t="str">
        <f xml:space="preserve"> IF($C75 = "", "",'App1'!DN75)</f>
        <v/>
      </c>
      <c r="DC75" s="1600" t="str">
        <f xml:space="preserve"> IF($C75 = "", "",'App1'!DO75)</f>
        <v/>
      </c>
      <c r="DD75" s="1600" t="str">
        <f xml:space="preserve"> IF($C75 = "", "",'App1'!DP75)</f>
        <v/>
      </c>
      <c r="DE75" s="1601" t="str">
        <f xml:space="preserve"> IF($C75 = "", "",'App1'!DQ75)</f>
        <v/>
      </c>
      <c r="DF75" s="1600" t="str">
        <f xml:space="preserve"> IF($C75 = "", "",'App1'!DR75)</f>
        <v/>
      </c>
      <c r="DG75" s="1600" t="str">
        <f xml:space="preserve"> IF($C75 = "", "",'App1'!DS75)</f>
        <v/>
      </c>
      <c r="DH75" s="1600" t="str">
        <f xml:space="preserve"> IF($C75 = "", "",'App1'!DT75)</f>
        <v/>
      </c>
      <c r="DI75" s="1600" t="str">
        <f xml:space="preserve"> IF($C75 = "", "",'App1'!DU75)</f>
        <v/>
      </c>
      <c r="DJ75" s="1600" t="str">
        <f xml:space="preserve"> IF($C75 = "", "",'App1'!DV75)</f>
        <v/>
      </c>
      <c r="DK75" s="1601" t="str">
        <f xml:space="preserve"> IF($C75 = "", "",'App1'!DW75)</f>
        <v/>
      </c>
      <c r="DL75" s="1600" t="str">
        <f xml:space="preserve"> IF($C75 = "", "",'App1'!DX75)</f>
        <v/>
      </c>
      <c r="DM75" s="1600" t="str">
        <f xml:space="preserve"> IF($C75 = "", "",'App1'!DY75)</f>
        <v/>
      </c>
      <c r="DN75" s="1600" t="str">
        <f xml:space="preserve"> IF($C75 = "", "",'App1'!DZ75)</f>
        <v/>
      </c>
      <c r="DO75" s="1600" t="str">
        <f xml:space="preserve"> IF($C75 = "", "",'App1'!EA75)</f>
        <v/>
      </c>
      <c r="DP75" s="1600" t="str">
        <f xml:space="preserve"> IF($C75 = "", "",'App1'!EB75)</f>
        <v/>
      </c>
      <c r="DQ75" s="1601" t="str">
        <f xml:space="preserve"> IF($C75 = "", "",'App1'!EC75)</f>
        <v/>
      </c>
      <c r="DR75" s="1600" t="str">
        <f xml:space="preserve"> IF($C75 = "", "",'App1'!ED75)</f>
        <v/>
      </c>
      <c r="DS75" s="1600" t="str">
        <f xml:space="preserve"> IF($C75 = "", "",'App1'!EE75)</f>
        <v/>
      </c>
      <c r="DT75" s="1600" t="str">
        <f xml:space="preserve"> IF($C75 = "", "",'App1'!EF75)</f>
        <v/>
      </c>
      <c r="DU75" s="1600" t="str">
        <f xml:space="preserve"> IF($C75 = "", "",'App1'!EG75)</f>
        <v/>
      </c>
      <c r="DV75" s="1600" t="str">
        <f xml:space="preserve"> IF($C75 = "", "",'App1'!EH75)</f>
        <v/>
      </c>
      <c r="DW75" s="1601" t="str">
        <f xml:space="preserve"> IF($C75 = "", "",'App1'!EI75)</f>
        <v/>
      </c>
      <c r="DX75" s="538"/>
      <c r="DY75" s="539"/>
      <c r="DZ75" s="539"/>
      <c r="EA75" s="539"/>
      <c r="EB75" s="539"/>
      <c r="EC75" s="1599" t="str">
        <f xml:space="preserve"> IF($C75 = "", "",'App1'!EO75)</f>
        <v/>
      </c>
      <c r="ED75" s="1600" t="str">
        <f xml:space="preserve"> IF($C75 = "", "",'App1'!EP75)</f>
        <v/>
      </c>
      <c r="EE75" s="1600" t="str">
        <f xml:space="preserve"> IF($C75 = "", "",'App1'!EQ75)</f>
        <v/>
      </c>
      <c r="EF75" s="1600" t="str">
        <f xml:space="preserve"> IF($C75 = "", "",'App1'!ER75)</f>
        <v/>
      </c>
      <c r="EG75" s="1600" t="str">
        <f xml:space="preserve"> IF($C75 = "", "",'App1'!ES75)</f>
        <v/>
      </c>
      <c r="EH75" s="1601" t="str">
        <f xml:space="preserve"> IF($C75 = "", "",'App1'!ET75)</f>
        <v/>
      </c>
      <c r="EI75" s="538"/>
      <c r="EJ75" s="539"/>
      <c r="EK75" s="539"/>
      <c r="EL75" s="539"/>
      <c r="EM75" s="1594"/>
    </row>
    <row r="76" spans="1:143" s="524" customFormat="1" ht="15.75" customHeight="1">
      <c r="A76" s="503"/>
      <c r="B76" s="1421">
        <v>70</v>
      </c>
      <c r="C76" s="1635" t="str">
        <f>'App1'!C76</f>
        <v/>
      </c>
      <c r="D76" s="1412" t="str">
        <f xml:space="preserve"> IF($C76 = "", "",'App1'!D76)</f>
        <v/>
      </c>
      <c r="E76" s="1412" t="str">
        <f xml:space="preserve"> IF($C76 = "", "",'App1'!E76)</f>
        <v/>
      </c>
      <c r="F76" s="1412" t="str">
        <f xml:space="preserve"> IF($C76 = "", "",'App1'!F76)</f>
        <v/>
      </c>
      <c r="G76" s="1498" t="str">
        <f xml:space="preserve"> IF($C76 = "", "",'App1'!G76)</f>
        <v/>
      </c>
      <c r="H76" s="1499" t="str">
        <f xml:space="preserve"> IF($C76 = "", "",'App1'!H76)</f>
        <v/>
      </c>
      <c r="I76" s="1516" t="str">
        <f xml:space="preserve"> IF($C76 = "", "",'App1'!I76)</f>
        <v/>
      </c>
      <c r="J76" s="1516" t="str">
        <f xml:space="preserve"> IF($C76 = "", "",'App1'!J76)</f>
        <v/>
      </c>
      <c r="K76" s="1516" t="str">
        <f xml:space="preserve"> IF($C76 = "", "",'App1'!K76)</f>
        <v/>
      </c>
      <c r="L76" s="1516" t="str">
        <f xml:space="preserve"> IF($C76 = "", "",'App1'!L76)</f>
        <v/>
      </c>
      <c r="M76" s="1516" t="str">
        <f xml:space="preserve"> IF($C76 = "", "",'App1'!M76)</f>
        <v/>
      </c>
      <c r="N76" s="1516" t="str">
        <f xml:space="preserve"> IF($C76 = "", "",'App1'!N76)</f>
        <v/>
      </c>
      <c r="O76" s="1516" t="str">
        <f xml:space="preserve"> IF($C76 = "", "",'App1'!O76)</f>
        <v/>
      </c>
      <c r="P76" s="1516" t="str">
        <f xml:space="preserve"> IF($C76 = "", "",'App1'!P76)</f>
        <v/>
      </c>
      <c r="Q76" s="1517" t="str">
        <f xml:space="preserve"> IF($C76 = "", "",'App1'!Q76)</f>
        <v/>
      </c>
      <c r="R76" s="1412" t="str">
        <f xml:space="preserve"> IF($C76 = "", "",'App1'!R76)</f>
        <v/>
      </c>
      <c r="S76" s="1412" t="str">
        <f xml:space="preserve"> IF($C76 = "", "",'App1'!S76)</f>
        <v/>
      </c>
      <c r="T76" s="1498" t="str">
        <f xml:space="preserve"> IF($C76 = "", "",'App1'!T76)</f>
        <v/>
      </c>
      <c r="U76" s="1412" t="str">
        <f xml:space="preserve"> IF($C76 = "", "",'App1'!U76)</f>
        <v/>
      </c>
      <c r="V76" s="1412" t="str">
        <f xml:space="preserve"> IF($C76 = "", "",'App1'!V76)</f>
        <v/>
      </c>
      <c r="W76" s="1412" t="str">
        <f xml:space="preserve"> IF($C76 = "", "",'App1'!W76)</f>
        <v/>
      </c>
      <c r="X76" s="1412" t="str">
        <f xml:space="preserve"> IF($C76 = "", "",'App1'!X76)</f>
        <v/>
      </c>
      <c r="Y76" s="1626" t="str">
        <f xml:space="preserve"> IF($C76 = "", "",'App1'!Y76)</f>
        <v/>
      </c>
      <c r="Z76" s="1508" t="str">
        <f xml:space="preserve"> IF($C76 = "", "",'App1'!Z76)</f>
        <v/>
      </c>
      <c r="AA76" s="526"/>
      <c r="AB76" s="526"/>
      <c r="AC76" s="526"/>
      <c r="AD76" s="1628"/>
      <c r="AE76" s="539"/>
      <c r="AF76" s="539"/>
      <c r="AG76" s="539"/>
      <c r="AH76" s="539"/>
      <c r="AI76" s="539"/>
      <c r="AJ76" s="538"/>
      <c r="AK76" s="539"/>
      <c r="AL76" s="539"/>
      <c r="AM76" s="539"/>
      <c r="AN76" s="712"/>
      <c r="AO76" s="715"/>
      <c r="AP76" s="539"/>
      <c r="AQ76" s="539"/>
      <c r="AR76" s="539"/>
      <c r="AS76" s="716"/>
      <c r="AT76" s="721"/>
      <c r="AU76" s="539"/>
      <c r="AV76" s="539"/>
      <c r="AW76" s="539"/>
      <c r="AX76" s="722"/>
      <c r="AY76" s="540"/>
      <c r="AZ76" s="1586" t="str">
        <f xml:space="preserve"> IF($C76 = "", "",'App1'!BL76)</f>
        <v/>
      </c>
      <c r="BA76" s="1587" t="str">
        <f xml:space="preserve"> IF($C76 = "", "",'App1'!BM76)</f>
        <v/>
      </c>
      <c r="BB76" s="1587" t="str">
        <f xml:space="preserve"> IF($C76 = "", "",'App1'!BN76)</f>
        <v/>
      </c>
      <c r="BC76" s="1587" t="str">
        <f xml:space="preserve"> IF($C76 = "", "",'App1'!BO76)</f>
        <v/>
      </c>
      <c r="BD76" s="1497" t="str">
        <f xml:space="preserve"> IF($C76 = "", "",'App1'!BP76)</f>
        <v/>
      </c>
      <c r="BE76" s="538"/>
      <c r="BF76" s="539"/>
      <c r="BG76" s="539"/>
      <c r="BH76" s="539"/>
      <c r="BI76" s="540"/>
      <c r="BJ76" s="538"/>
      <c r="BK76" s="539"/>
      <c r="BL76" s="539"/>
      <c r="BM76" s="539"/>
      <c r="BN76" s="540"/>
      <c r="BO76" s="538"/>
      <c r="BP76" s="539"/>
      <c r="BQ76" s="539"/>
      <c r="BR76" s="539"/>
      <c r="BS76" s="540"/>
      <c r="BT76" s="538"/>
      <c r="BU76" s="539"/>
      <c r="BV76" s="539"/>
      <c r="BW76" s="539"/>
      <c r="BX76" s="540"/>
      <c r="BY76" s="538"/>
      <c r="BZ76" s="539"/>
      <c r="CA76" s="539"/>
      <c r="CB76" s="539"/>
      <c r="CC76" s="540"/>
      <c r="CD76" s="538"/>
      <c r="CE76" s="539"/>
      <c r="CF76" s="539"/>
      <c r="CG76" s="539"/>
      <c r="CH76" s="540"/>
      <c r="CI76" s="1277"/>
      <c r="CJ76" s="1278"/>
      <c r="CK76" s="1278"/>
      <c r="CL76" s="1279"/>
      <c r="CM76" s="1278"/>
      <c r="CN76" s="1278"/>
      <c r="CO76" s="1278"/>
      <c r="CP76" s="1279"/>
      <c r="CQ76" s="1606" t="str">
        <f xml:space="preserve"> IF($C76 = "", "",'App1'!DC76)</f>
        <v/>
      </c>
      <c r="CR76" s="1656" t="str">
        <f xml:space="preserve"> IF($C76 = "", "",'App1'!DD76)</f>
        <v/>
      </c>
      <c r="CS76" s="1606" t="str">
        <f xml:space="preserve"> IF($C76 = "", "",'App1'!DE76)</f>
        <v/>
      </c>
      <c r="CT76" s="1600" t="str">
        <f xml:space="preserve"> IF($C76 = "", "",'App1'!DF76)</f>
        <v/>
      </c>
      <c r="CU76" s="1600" t="str">
        <f xml:space="preserve"> IF($C76 = "", "",'App1'!DG76)</f>
        <v/>
      </c>
      <c r="CV76" s="1600" t="str">
        <f xml:space="preserve"> IF($C76 = "", "",'App1'!DH76)</f>
        <v/>
      </c>
      <c r="CW76" s="1600" t="str">
        <f xml:space="preserve"> IF($C76 = "", "",'App1'!DI76)</f>
        <v/>
      </c>
      <c r="CX76" s="1600" t="str">
        <f xml:space="preserve"> IF($C76 = "", "",'App1'!DJ76)</f>
        <v/>
      </c>
      <c r="CY76" s="1601" t="str">
        <f xml:space="preserve"> IF($C76 = "", "",'App1'!DK76)</f>
        <v/>
      </c>
      <c r="CZ76" s="1600" t="str">
        <f xml:space="preserve"> IF($C76 = "", "",'App1'!DL76)</f>
        <v/>
      </c>
      <c r="DA76" s="1600" t="str">
        <f xml:space="preserve"> IF($C76 = "", "",'App1'!DM76)</f>
        <v/>
      </c>
      <c r="DB76" s="1600" t="str">
        <f xml:space="preserve"> IF($C76 = "", "",'App1'!DN76)</f>
        <v/>
      </c>
      <c r="DC76" s="1600" t="str">
        <f xml:space="preserve"> IF($C76 = "", "",'App1'!DO76)</f>
        <v/>
      </c>
      <c r="DD76" s="1600" t="str">
        <f xml:space="preserve"> IF($C76 = "", "",'App1'!DP76)</f>
        <v/>
      </c>
      <c r="DE76" s="1601" t="str">
        <f xml:space="preserve"> IF($C76 = "", "",'App1'!DQ76)</f>
        <v/>
      </c>
      <c r="DF76" s="1600" t="str">
        <f xml:space="preserve"> IF($C76 = "", "",'App1'!DR76)</f>
        <v/>
      </c>
      <c r="DG76" s="1600" t="str">
        <f xml:space="preserve"> IF($C76 = "", "",'App1'!DS76)</f>
        <v/>
      </c>
      <c r="DH76" s="1600" t="str">
        <f xml:space="preserve"> IF($C76 = "", "",'App1'!DT76)</f>
        <v/>
      </c>
      <c r="DI76" s="1600" t="str">
        <f xml:space="preserve"> IF($C76 = "", "",'App1'!DU76)</f>
        <v/>
      </c>
      <c r="DJ76" s="1600" t="str">
        <f xml:space="preserve"> IF($C76 = "", "",'App1'!DV76)</f>
        <v/>
      </c>
      <c r="DK76" s="1601" t="str">
        <f xml:space="preserve"> IF($C76 = "", "",'App1'!DW76)</f>
        <v/>
      </c>
      <c r="DL76" s="1600" t="str">
        <f xml:space="preserve"> IF($C76 = "", "",'App1'!DX76)</f>
        <v/>
      </c>
      <c r="DM76" s="1600" t="str">
        <f xml:space="preserve"> IF($C76 = "", "",'App1'!DY76)</f>
        <v/>
      </c>
      <c r="DN76" s="1600" t="str">
        <f xml:space="preserve"> IF($C76 = "", "",'App1'!DZ76)</f>
        <v/>
      </c>
      <c r="DO76" s="1600" t="str">
        <f xml:space="preserve"> IF($C76 = "", "",'App1'!EA76)</f>
        <v/>
      </c>
      <c r="DP76" s="1600" t="str">
        <f xml:space="preserve"> IF($C76 = "", "",'App1'!EB76)</f>
        <v/>
      </c>
      <c r="DQ76" s="1601" t="str">
        <f xml:space="preserve"> IF($C76 = "", "",'App1'!EC76)</f>
        <v/>
      </c>
      <c r="DR76" s="1600" t="str">
        <f xml:space="preserve"> IF($C76 = "", "",'App1'!ED76)</f>
        <v/>
      </c>
      <c r="DS76" s="1600" t="str">
        <f xml:space="preserve"> IF($C76 = "", "",'App1'!EE76)</f>
        <v/>
      </c>
      <c r="DT76" s="1600" t="str">
        <f xml:space="preserve"> IF($C76 = "", "",'App1'!EF76)</f>
        <v/>
      </c>
      <c r="DU76" s="1600" t="str">
        <f xml:space="preserve"> IF($C76 = "", "",'App1'!EG76)</f>
        <v/>
      </c>
      <c r="DV76" s="1600" t="str">
        <f xml:space="preserve"> IF($C76 = "", "",'App1'!EH76)</f>
        <v/>
      </c>
      <c r="DW76" s="1601" t="str">
        <f xml:space="preserve"> IF($C76 = "", "",'App1'!EI76)</f>
        <v/>
      </c>
      <c r="DX76" s="538"/>
      <c r="DY76" s="539"/>
      <c r="DZ76" s="539"/>
      <c r="EA76" s="539"/>
      <c r="EB76" s="539"/>
      <c r="EC76" s="1599" t="str">
        <f xml:space="preserve"> IF($C76 = "", "",'App1'!EO76)</f>
        <v/>
      </c>
      <c r="ED76" s="1600" t="str">
        <f xml:space="preserve"> IF($C76 = "", "",'App1'!EP76)</f>
        <v/>
      </c>
      <c r="EE76" s="1600" t="str">
        <f xml:space="preserve"> IF($C76 = "", "",'App1'!EQ76)</f>
        <v/>
      </c>
      <c r="EF76" s="1600" t="str">
        <f xml:space="preserve"> IF($C76 = "", "",'App1'!ER76)</f>
        <v/>
      </c>
      <c r="EG76" s="1600" t="str">
        <f xml:space="preserve"> IF($C76 = "", "",'App1'!ES76)</f>
        <v/>
      </c>
      <c r="EH76" s="1601" t="str">
        <f xml:space="preserve"> IF($C76 = "", "",'App1'!ET76)</f>
        <v/>
      </c>
      <c r="EI76" s="538"/>
      <c r="EJ76" s="539"/>
      <c r="EK76" s="539"/>
      <c r="EL76" s="539"/>
      <c r="EM76" s="1594"/>
    </row>
    <row r="77" spans="1:143" s="524" customFormat="1" ht="15.75" customHeight="1">
      <c r="A77" s="503"/>
      <c r="B77" s="1421">
        <v>71</v>
      </c>
      <c r="C77" s="1635" t="str">
        <f>'App1'!C77</f>
        <v/>
      </c>
      <c r="D77" s="1412" t="str">
        <f xml:space="preserve"> IF($C77 = "", "",'App1'!D77)</f>
        <v/>
      </c>
      <c r="E77" s="1412" t="str">
        <f xml:space="preserve"> IF($C77 = "", "",'App1'!E77)</f>
        <v/>
      </c>
      <c r="F77" s="1412" t="str">
        <f xml:space="preserve"> IF($C77 = "", "",'App1'!F77)</f>
        <v/>
      </c>
      <c r="G77" s="1498" t="str">
        <f xml:space="preserve"> IF($C77 = "", "",'App1'!G77)</f>
        <v/>
      </c>
      <c r="H77" s="1499" t="str">
        <f xml:space="preserve"> IF($C77 = "", "",'App1'!H77)</f>
        <v/>
      </c>
      <c r="I77" s="1516" t="str">
        <f xml:space="preserve"> IF($C77 = "", "",'App1'!I77)</f>
        <v/>
      </c>
      <c r="J77" s="1516" t="str">
        <f xml:space="preserve"> IF($C77 = "", "",'App1'!J77)</f>
        <v/>
      </c>
      <c r="K77" s="1516" t="str">
        <f xml:space="preserve"> IF($C77 = "", "",'App1'!K77)</f>
        <v/>
      </c>
      <c r="L77" s="1516" t="str">
        <f xml:space="preserve"> IF($C77 = "", "",'App1'!L77)</f>
        <v/>
      </c>
      <c r="M77" s="1516" t="str">
        <f xml:space="preserve"> IF($C77 = "", "",'App1'!M77)</f>
        <v/>
      </c>
      <c r="N77" s="1516" t="str">
        <f xml:space="preserve"> IF($C77 = "", "",'App1'!N77)</f>
        <v/>
      </c>
      <c r="O77" s="1516" t="str">
        <f xml:space="preserve"> IF($C77 = "", "",'App1'!O77)</f>
        <v/>
      </c>
      <c r="P77" s="1516" t="str">
        <f xml:space="preserve"> IF($C77 = "", "",'App1'!P77)</f>
        <v/>
      </c>
      <c r="Q77" s="1517" t="str">
        <f xml:space="preserve"> IF($C77 = "", "",'App1'!Q77)</f>
        <v/>
      </c>
      <c r="R77" s="1412" t="str">
        <f xml:space="preserve"> IF($C77 = "", "",'App1'!R77)</f>
        <v/>
      </c>
      <c r="S77" s="1412" t="str">
        <f xml:space="preserve"> IF($C77 = "", "",'App1'!S77)</f>
        <v/>
      </c>
      <c r="T77" s="1498" t="str">
        <f xml:space="preserve"> IF($C77 = "", "",'App1'!T77)</f>
        <v/>
      </c>
      <c r="U77" s="1412" t="str">
        <f xml:space="preserve"> IF($C77 = "", "",'App1'!U77)</f>
        <v/>
      </c>
      <c r="V77" s="1412" t="str">
        <f xml:space="preserve"> IF($C77 = "", "",'App1'!V77)</f>
        <v/>
      </c>
      <c r="W77" s="1412" t="str">
        <f xml:space="preserve"> IF($C77 = "", "",'App1'!W77)</f>
        <v/>
      </c>
      <c r="X77" s="1412" t="str">
        <f xml:space="preserve"> IF($C77 = "", "",'App1'!X77)</f>
        <v/>
      </c>
      <c r="Y77" s="1626" t="str">
        <f xml:space="preserve"> IF($C77 = "", "",'App1'!Y77)</f>
        <v/>
      </c>
      <c r="Z77" s="1508" t="str">
        <f xml:space="preserve"> IF($C77 = "", "",'App1'!Z77)</f>
        <v/>
      </c>
      <c r="AA77" s="526"/>
      <c r="AB77" s="526"/>
      <c r="AC77" s="526"/>
      <c r="AD77" s="1628"/>
      <c r="AE77" s="539"/>
      <c r="AF77" s="539"/>
      <c r="AG77" s="539"/>
      <c r="AH77" s="539"/>
      <c r="AI77" s="539"/>
      <c r="AJ77" s="538"/>
      <c r="AK77" s="539"/>
      <c r="AL77" s="539"/>
      <c r="AM77" s="539"/>
      <c r="AN77" s="712"/>
      <c r="AO77" s="715"/>
      <c r="AP77" s="539"/>
      <c r="AQ77" s="539"/>
      <c r="AR77" s="539"/>
      <c r="AS77" s="716"/>
      <c r="AT77" s="721"/>
      <c r="AU77" s="539"/>
      <c r="AV77" s="539"/>
      <c r="AW77" s="539"/>
      <c r="AX77" s="722"/>
      <c r="AY77" s="540"/>
      <c r="AZ77" s="1586" t="str">
        <f xml:space="preserve"> IF($C77 = "", "",'App1'!BL77)</f>
        <v/>
      </c>
      <c r="BA77" s="1587" t="str">
        <f xml:space="preserve"> IF($C77 = "", "",'App1'!BM77)</f>
        <v/>
      </c>
      <c r="BB77" s="1587" t="str">
        <f xml:space="preserve"> IF($C77 = "", "",'App1'!BN77)</f>
        <v/>
      </c>
      <c r="BC77" s="1587" t="str">
        <f xml:space="preserve"> IF($C77 = "", "",'App1'!BO77)</f>
        <v/>
      </c>
      <c r="BD77" s="1497" t="str">
        <f xml:space="preserve"> IF($C77 = "", "",'App1'!BP77)</f>
        <v/>
      </c>
      <c r="BE77" s="538"/>
      <c r="BF77" s="539"/>
      <c r="BG77" s="539"/>
      <c r="BH77" s="539"/>
      <c r="BI77" s="540"/>
      <c r="BJ77" s="538"/>
      <c r="BK77" s="539"/>
      <c r="BL77" s="539"/>
      <c r="BM77" s="539"/>
      <c r="BN77" s="540"/>
      <c r="BO77" s="538"/>
      <c r="BP77" s="539"/>
      <c r="BQ77" s="539"/>
      <c r="BR77" s="539"/>
      <c r="BS77" s="540"/>
      <c r="BT77" s="538"/>
      <c r="BU77" s="539"/>
      <c r="BV77" s="539"/>
      <c r="BW77" s="539"/>
      <c r="BX77" s="540"/>
      <c r="BY77" s="538"/>
      <c r="BZ77" s="539"/>
      <c r="CA77" s="539"/>
      <c r="CB77" s="539"/>
      <c r="CC77" s="540"/>
      <c r="CD77" s="538"/>
      <c r="CE77" s="539"/>
      <c r="CF77" s="539"/>
      <c r="CG77" s="539"/>
      <c r="CH77" s="540"/>
      <c r="CI77" s="1277"/>
      <c r="CJ77" s="1278"/>
      <c r="CK77" s="1278"/>
      <c r="CL77" s="1279"/>
      <c r="CM77" s="1278"/>
      <c r="CN77" s="1278"/>
      <c r="CO77" s="1278"/>
      <c r="CP77" s="1279"/>
      <c r="CQ77" s="1606" t="str">
        <f xml:space="preserve"> IF($C77 = "", "",'App1'!DC77)</f>
        <v/>
      </c>
      <c r="CR77" s="1656" t="str">
        <f xml:space="preserve"> IF($C77 = "", "",'App1'!DD77)</f>
        <v/>
      </c>
      <c r="CS77" s="1606" t="str">
        <f xml:space="preserve"> IF($C77 = "", "",'App1'!DE77)</f>
        <v/>
      </c>
      <c r="CT77" s="1600" t="str">
        <f xml:space="preserve"> IF($C77 = "", "",'App1'!DF77)</f>
        <v/>
      </c>
      <c r="CU77" s="1600" t="str">
        <f xml:space="preserve"> IF($C77 = "", "",'App1'!DG77)</f>
        <v/>
      </c>
      <c r="CV77" s="1600" t="str">
        <f xml:space="preserve"> IF($C77 = "", "",'App1'!DH77)</f>
        <v/>
      </c>
      <c r="CW77" s="1600" t="str">
        <f xml:space="preserve"> IF($C77 = "", "",'App1'!DI77)</f>
        <v/>
      </c>
      <c r="CX77" s="1600" t="str">
        <f xml:space="preserve"> IF($C77 = "", "",'App1'!DJ77)</f>
        <v/>
      </c>
      <c r="CY77" s="1601" t="str">
        <f xml:space="preserve"> IF($C77 = "", "",'App1'!DK77)</f>
        <v/>
      </c>
      <c r="CZ77" s="1600" t="str">
        <f xml:space="preserve"> IF($C77 = "", "",'App1'!DL77)</f>
        <v/>
      </c>
      <c r="DA77" s="1600" t="str">
        <f xml:space="preserve"> IF($C77 = "", "",'App1'!DM77)</f>
        <v/>
      </c>
      <c r="DB77" s="1600" t="str">
        <f xml:space="preserve"> IF($C77 = "", "",'App1'!DN77)</f>
        <v/>
      </c>
      <c r="DC77" s="1600" t="str">
        <f xml:space="preserve"> IF($C77 = "", "",'App1'!DO77)</f>
        <v/>
      </c>
      <c r="DD77" s="1600" t="str">
        <f xml:space="preserve"> IF($C77 = "", "",'App1'!DP77)</f>
        <v/>
      </c>
      <c r="DE77" s="1601" t="str">
        <f xml:space="preserve"> IF($C77 = "", "",'App1'!DQ77)</f>
        <v/>
      </c>
      <c r="DF77" s="1600" t="str">
        <f xml:space="preserve"> IF($C77 = "", "",'App1'!DR77)</f>
        <v/>
      </c>
      <c r="DG77" s="1600" t="str">
        <f xml:space="preserve"> IF($C77 = "", "",'App1'!DS77)</f>
        <v/>
      </c>
      <c r="DH77" s="1600" t="str">
        <f xml:space="preserve"> IF($C77 = "", "",'App1'!DT77)</f>
        <v/>
      </c>
      <c r="DI77" s="1600" t="str">
        <f xml:space="preserve"> IF($C77 = "", "",'App1'!DU77)</f>
        <v/>
      </c>
      <c r="DJ77" s="1600" t="str">
        <f xml:space="preserve"> IF($C77 = "", "",'App1'!DV77)</f>
        <v/>
      </c>
      <c r="DK77" s="1601" t="str">
        <f xml:space="preserve"> IF($C77 = "", "",'App1'!DW77)</f>
        <v/>
      </c>
      <c r="DL77" s="1600" t="str">
        <f xml:space="preserve"> IF($C77 = "", "",'App1'!DX77)</f>
        <v/>
      </c>
      <c r="DM77" s="1600" t="str">
        <f xml:space="preserve"> IF($C77 = "", "",'App1'!DY77)</f>
        <v/>
      </c>
      <c r="DN77" s="1600" t="str">
        <f xml:space="preserve"> IF($C77 = "", "",'App1'!DZ77)</f>
        <v/>
      </c>
      <c r="DO77" s="1600" t="str">
        <f xml:space="preserve"> IF($C77 = "", "",'App1'!EA77)</f>
        <v/>
      </c>
      <c r="DP77" s="1600" t="str">
        <f xml:space="preserve"> IF($C77 = "", "",'App1'!EB77)</f>
        <v/>
      </c>
      <c r="DQ77" s="1601" t="str">
        <f xml:space="preserve"> IF($C77 = "", "",'App1'!EC77)</f>
        <v/>
      </c>
      <c r="DR77" s="1600" t="str">
        <f xml:space="preserve"> IF($C77 = "", "",'App1'!ED77)</f>
        <v/>
      </c>
      <c r="DS77" s="1600" t="str">
        <f xml:space="preserve"> IF($C77 = "", "",'App1'!EE77)</f>
        <v/>
      </c>
      <c r="DT77" s="1600" t="str">
        <f xml:space="preserve"> IF($C77 = "", "",'App1'!EF77)</f>
        <v/>
      </c>
      <c r="DU77" s="1600" t="str">
        <f xml:space="preserve"> IF($C77 = "", "",'App1'!EG77)</f>
        <v/>
      </c>
      <c r="DV77" s="1600" t="str">
        <f xml:space="preserve"> IF($C77 = "", "",'App1'!EH77)</f>
        <v/>
      </c>
      <c r="DW77" s="1601" t="str">
        <f xml:space="preserve"> IF($C77 = "", "",'App1'!EI77)</f>
        <v/>
      </c>
      <c r="DX77" s="538"/>
      <c r="DY77" s="539"/>
      <c r="DZ77" s="539"/>
      <c r="EA77" s="539"/>
      <c r="EB77" s="539"/>
      <c r="EC77" s="1599" t="str">
        <f xml:space="preserve"> IF($C77 = "", "",'App1'!EO77)</f>
        <v/>
      </c>
      <c r="ED77" s="1600" t="str">
        <f xml:space="preserve"> IF($C77 = "", "",'App1'!EP77)</f>
        <v/>
      </c>
      <c r="EE77" s="1600" t="str">
        <f xml:space="preserve"> IF($C77 = "", "",'App1'!EQ77)</f>
        <v/>
      </c>
      <c r="EF77" s="1600" t="str">
        <f xml:space="preserve"> IF($C77 = "", "",'App1'!ER77)</f>
        <v/>
      </c>
      <c r="EG77" s="1600" t="str">
        <f xml:space="preserve"> IF($C77 = "", "",'App1'!ES77)</f>
        <v/>
      </c>
      <c r="EH77" s="1601" t="str">
        <f xml:space="preserve"> IF($C77 = "", "",'App1'!ET77)</f>
        <v/>
      </c>
      <c r="EI77" s="538"/>
      <c r="EJ77" s="539"/>
      <c r="EK77" s="539"/>
      <c r="EL77" s="539"/>
      <c r="EM77" s="1594"/>
    </row>
    <row r="78" spans="1:143" s="524" customFormat="1" ht="15.75" customHeight="1">
      <c r="A78" s="503"/>
      <c r="B78" s="1421">
        <v>72</v>
      </c>
      <c r="C78" s="1635" t="str">
        <f>'App1'!C78</f>
        <v/>
      </c>
      <c r="D78" s="1412" t="str">
        <f xml:space="preserve"> IF($C78 = "", "",'App1'!D78)</f>
        <v/>
      </c>
      <c r="E78" s="1412" t="str">
        <f xml:space="preserve"> IF($C78 = "", "",'App1'!E78)</f>
        <v/>
      </c>
      <c r="F78" s="1412" t="str">
        <f xml:space="preserve"> IF($C78 = "", "",'App1'!F78)</f>
        <v/>
      </c>
      <c r="G78" s="1498" t="str">
        <f xml:space="preserve"> IF($C78 = "", "",'App1'!G78)</f>
        <v/>
      </c>
      <c r="H78" s="1499" t="str">
        <f xml:space="preserve"> IF($C78 = "", "",'App1'!H78)</f>
        <v/>
      </c>
      <c r="I78" s="1516" t="str">
        <f xml:space="preserve"> IF($C78 = "", "",'App1'!I78)</f>
        <v/>
      </c>
      <c r="J78" s="1516" t="str">
        <f xml:space="preserve"> IF($C78 = "", "",'App1'!J78)</f>
        <v/>
      </c>
      <c r="K78" s="1516" t="str">
        <f xml:space="preserve"> IF($C78 = "", "",'App1'!K78)</f>
        <v/>
      </c>
      <c r="L78" s="1516" t="str">
        <f xml:space="preserve"> IF($C78 = "", "",'App1'!L78)</f>
        <v/>
      </c>
      <c r="M78" s="1516" t="str">
        <f xml:space="preserve"> IF($C78 = "", "",'App1'!M78)</f>
        <v/>
      </c>
      <c r="N78" s="1516" t="str">
        <f xml:space="preserve"> IF($C78 = "", "",'App1'!N78)</f>
        <v/>
      </c>
      <c r="O78" s="1516" t="str">
        <f xml:space="preserve"> IF($C78 = "", "",'App1'!O78)</f>
        <v/>
      </c>
      <c r="P78" s="1516" t="str">
        <f xml:space="preserve"> IF($C78 = "", "",'App1'!P78)</f>
        <v/>
      </c>
      <c r="Q78" s="1517" t="str">
        <f xml:space="preserve"> IF($C78 = "", "",'App1'!Q78)</f>
        <v/>
      </c>
      <c r="R78" s="1412" t="str">
        <f xml:space="preserve"> IF($C78 = "", "",'App1'!R78)</f>
        <v/>
      </c>
      <c r="S78" s="1412" t="str">
        <f xml:space="preserve"> IF($C78 = "", "",'App1'!S78)</f>
        <v/>
      </c>
      <c r="T78" s="1498" t="str">
        <f xml:space="preserve"> IF($C78 = "", "",'App1'!T78)</f>
        <v/>
      </c>
      <c r="U78" s="1412" t="str">
        <f xml:space="preserve"> IF($C78 = "", "",'App1'!U78)</f>
        <v/>
      </c>
      <c r="V78" s="1412" t="str">
        <f xml:space="preserve"> IF($C78 = "", "",'App1'!V78)</f>
        <v/>
      </c>
      <c r="W78" s="1412" t="str">
        <f xml:space="preserve"> IF($C78 = "", "",'App1'!W78)</f>
        <v/>
      </c>
      <c r="X78" s="1412" t="str">
        <f xml:space="preserve"> IF($C78 = "", "",'App1'!X78)</f>
        <v/>
      </c>
      <c r="Y78" s="1626" t="str">
        <f xml:space="preserve"> IF($C78 = "", "",'App1'!Y78)</f>
        <v/>
      </c>
      <c r="Z78" s="1508" t="str">
        <f xml:space="preserve"> IF($C78 = "", "",'App1'!Z78)</f>
        <v/>
      </c>
      <c r="AA78" s="526"/>
      <c r="AB78" s="526"/>
      <c r="AC78" s="526"/>
      <c r="AD78" s="1628"/>
      <c r="AE78" s="539"/>
      <c r="AF78" s="539"/>
      <c r="AG78" s="539"/>
      <c r="AH78" s="539"/>
      <c r="AI78" s="539"/>
      <c r="AJ78" s="538"/>
      <c r="AK78" s="539"/>
      <c r="AL78" s="539"/>
      <c r="AM78" s="539"/>
      <c r="AN78" s="712"/>
      <c r="AO78" s="715"/>
      <c r="AP78" s="539"/>
      <c r="AQ78" s="539"/>
      <c r="AR78" s="539"/>
      <c r="AS78" s="716"/>
      <c r="AT78" s="721"/>
      <c r="AU78" s="539"/>
      <c r="AV78" s="539"/>
      <c r="AW78" s="539"/>
      <c r="AX78" s="722"/>
      <c r="AY78" s="540"/>
      <c r="AZ78" s="1586" t="str">
        <f xml:space="preserve"> IF($C78 = "", "",'App1'!BL78)</f>
        <v/>
      </c>
      <c r="BA78" s="1587" t="str">
        <f xml:space="preserve"> IF($C78 = "", "",'App1'!BM78)</f>
        <v/>
      </c>
      <c r="BB78" s="1587" t="str">
        <f xml:space="preserve"> IF($C78 = "", "",'App1'!BN78)</f>
        <v/>
      </c>
      <c r="BC78" s="1587" t="str">
        <f xml:space="preserve"> IF($C78 = "", "",'App1'!BO78)</f>
        <v/>
      </c>
      <c r="BD78" s="1497" t="str">
        <f xml:space="preserve"> IF($C78 = "", "",'App1'!BP78)</f>
        <v/>
      </c>
      <c r="BE78" s="538"/>
      <c r="BF78" s="539"/>
      <c r="BG78" s="539"/>
      <c r="BH78" s="539"/>
      <c r="BI78" s="540"/>
      <c r="BJ78" s="538"/>
      <c r="BK78" s="539"/>
      <c r="BL78" s="539"/>
      <c r="BM78" s="539"/>
      <c r="BN78" s="540"/>
      <c r="BO78" s="538"/>
      <c r="BP78" s="539"/>
      <c r="BQ78" s="539"/>
      <c r="BR78" s="539"/>
      <c r="BS78" s="540"/>
      <c r="BT78" s="538"/>
      <c r="BU78" s="539"/>
      <c r="BV78" s="539"/>
      <c r="BW78" s="539"/>
      <c r="BX78" s="540"/>
      <c r="BY78" s="538"/>
      <c r="BZ78" s="539"/>
      <c r="CA78" s="539"/>
      <c r="CB78" s="539"/>
      <c r="CC78" s="540"/>
      <c r="CD78" s="538"/>
      <c r="CE78" s="539"/>
      <c r="CF78" s="539"/>
      <c r="CG78" s="539"/>
      <c r="CH78" s="540"/>
      <c r="CI78" s="1277"/>
      <c r="CJ78" s="1278"/>
      <c r="CK78" s="1278"/>
      <c r="CL78" s="1279"/>
      <c r="CM78" s="1278"/>
      <c r="CN78" s="1278"/>
      <c r="CO78" s="1278"/>
      <c r="CP78" s="1279"/>
      <c r="CQ78" s="1606" t="str">
        <f xml:space="preserve"> IF($C78 = "", "",'App1'!DC78)</f>
        <v/>
      </c>
      <c r="CR78" s="1656" t="str">
        <f xml:space="preserve"> IF($C78 = "", "",'App1'!DD78)</f>
        <v/>
      </c>
      <c r="CS78" s="1606" t="str">
        <f xml:space="preserve"> IF($C78 = "", "",'App1'!DE78)</f>
        <v/>
      </c>
      <c r="CT78" s="1600" t="str">
        <f xml:space="preserve"> IF($C78 = "", "",'App1'!DF78)</f>
        <v/>
      </c>
      <c r="CU78" s="1600" t="str">
        <f xml:space="preserve"> IF($C78 = "", "",'App1'!DG78)</f>
        <v/>
      </c>
      <c r="CV78" s="1600" t="str">
        <f xml:space="preserve"> IF($C78 = "", "",'App1'!DH78)</f>
        <v/>
      </c>
      <c r="CW78" s="1600" t="str">
        <f xml:space="preserve"> IF($C78 = "", "",'App1'!DI78)</f>
        <v/>
      </c>
      <c r="CX78" s="1600" t="str">
        <f xml:space="preserve"> IF($C78 = "", "",'App1'!DJ78)</f>
        <v/>
      </c>
      <c r="CY78" s="1601" t="str">
        <f xml:space="preserve"> IF($C78 = "", "",'App1'!DK78)</f>
        <v/>
      </c>
      <c r="CZ78" s="1600" t="str">
        <f xml:space="preserve"> IF($C78 = "", "",'App1'!DL78)</f>
        <v/>
      </c>
      <c r="DA78" s="1600" t="str">
        <f xml:space="preserve"> IF($C78 = "", "",'App1'!DM78)</f>
        <v/>
      </c>
      <c r="DB78" s="1600" t="str">
        <f xml:space="preserve"> IF($C78 = "", "",'App1'!DN78)</f>
        <v/>
      </c>
      <c r="DC78" s="1600" t="str">
        <f xml:space="preserve"> IF($C78 = "", "",'App1'!DO78)</f>
        <v/>
      </c>
      <c r="DD78" s="1600" t="str">
        <f xml:space="preserve"> IF($C78 = "", "",'App1'!DP78)</f>
        <v/>
      </c>
      <c r="DE78" s="1601" t="str">
        <f xml:space="preserve"> IF($C78 = "", "",'App1'!DQ78)</f>
        <v/>
      </c>
      <c r="DF78" s="1600" t="str">
        <f xml:space="preserve"> IF($C78 = "", "",'App1'!DR78)</f>
        <v/>
      </c>
      <c r="DG78" s="1600" t="str">
        <f xml:space="preserve"> IF($C78 = "", "",'App1'!DS78)</f>
        <v/>
      </c>
      <c r="DH78" s="1600" t="str">
        <f xml:space="preserve"> IF($C78 = "", "",'App1'!DT78)</f>
        <v/>
      </c>
      <c r="DI78" s="1600" t="str">
        <f xml:space="preserve"> IF($C78 = "", "",'App1'!DU78)</f>
        <v/>
      </c>
      <c r="DJ78" s="1600" t="str">
        <f xml:space="preserve"> IF($C78 = "", "",'App1'!DV78)</f>
        <v/>
      </c>
      <c r="DK78" s="1601" t="str">
        <f xml:space="preserve"> IF($C78 = "", "",'App1'!DW78)</f>
        <v/>
      </c>
      <c r="DL78" s="1600" t="str">
        <f xml:space="preserve"> IF($C78 = "", "",'App1'!DX78)</f>
        <v/>
      </c>
      <c r="DM78" s="1600" t="str">
        <f xml:space="preserve"> IF($C78 = "", "",'App1'!DY78)</f>
        <v/>
      </c>
      <c r="DN78" s="1600" t="str">
        <f xml:space="preserve"> IF($C78 = "", "",'App1'!DZ78)</f>
        <v/>
      </c>
      <c r="DO78" s="1600" t="str">
        <f xml:space="preserve"> IF($C78 = "", "",'App1'!EA78)</f>
        <v/>
      </c>
      <c r="DP78" s="1600" t="str">
        <f xml:space="preserve"> IF($C78 = "", "",'App1'!EB78)</f>
        <v/>
      </c>
      <c r="DQ78" s="1601" t="str">
        <f xml:space="preserve"> IF($C78 = "", "",'App1'!EC78)</f>
        <v/>
      </c>
      <c r="DR78" s="1600" t="str">
        <f xml:space="preserve"> IF($C78 = "", "",'App1'!ED78)</f>
        <v/>
      </c>
      <c r="DS78" s="1600" t="str">
        <f xml:space="preserve"> IF($C78 = "", "",'App1'!EE78)</f>
        <v/>
      </c>
      <c r="DT78" s="1600" t="str">
        <f xml:space="preserve"> IF($C78 = "", "",'App1'!EF78)</f>
        <v/>
      </c>
      <c r="DU78" s="1600" t="str">
        <f xml:space="preserve"> IF($C78 = "", "",'App1'!EG78)</f>
        <v/>
      </c>
      <c r="DV78" s="1600" t="str">
        <f xml:space="preserve"> IF($C78 = "", "",'App1'!EH78)</f>
        <v/>
      </c>
      <c r="DW78" s="1601" t="str">
        <f xml:space="preserve"> IF($C78 = "", "",'App1'!EI78)</f>
        <v/>
      </c>
      <c r="DX78" s="538"/>
      <c r="DY78" s="539"/>
      <c r="DZ78" s="539"/>
      <c r="EA78" s="539"/>
      <c r="EB78" s="539"/>
      <c r="EC78" s="1599" t="str">
        <f xml:space="preserve"> IF($C78 = "", "",'App1'!EO78)</f>
        <v/>
      </c>
      <c r="ED78" s="1600" t="str">
        <f xml:space="preserve"> IF($C78 = "", "",'App1'!EP78)</f>
        <v/>
      </c>
      <c r="EE78" s="1600" t="str">
        <f xml:space="preserve"> IF($C78 = "", "",'App1'!EQ78)</f>
        <v/>
      </c>
      <c r="EF78" s="1600" t="str">
        <f xml:space="preserve"> IF($C78 = "", "",'App1'!ER78)</f>
        <v/>
      </c>
      <c r="EG78" s="1600" t="str">
        <f xml:space="preserve"> IF($C78 = "", "",'App1'!ES78)</f>
        <v/>
      </c>
      <c r="EH78" s="1601" t="str">
        <f xml:space="preserve"> IF($C78 = "", "",'App1'!ET78)</f>
        <v/>
      </c>
      <c r="EI78" s="538"/>
      <c r="EJ78" s="539"/>
      <c r="EK78" s="539"/>
      <c r="EL78" s="539"/>
      <c r="EM78" s="1594"/>
    </row>
    <row r="79" spans="1:143" s="524" customFormat="1" ht="15.75" customHeight="1">
      <c r="A79" s="503"/>
      <c r="B79" s="1421">
        <v>73</v>
      </c>
      <c r="C79" s="1635" t="str">
        <f>'App1'!C79</f>
        <v/>
      </c>
      <c r="D79" s="1412" t="str">
        <f xml:space="preserve"> IF($C79 = "", "",'App1'!D79)</f>
        <v/>
      </c>
      <c r="E79" s="1412" t="str">
        <f xml:space="preserve"> IF($C79 = "", "",'App1'!E79)</f>
        <v/>
      </c>
      <c r="F79" s="1412" t="str">
        <f xml:space="preserve"> IF($C79 = "", "",'App1'!F79)</f>
        <v/>
      </c>
      <c r="G79" s="1498" t="str">
        <f xml:space="preserve"> IF($C79 = "", "",'App1'!G79)</f>
        <v/>
      </c>
      <c r="H79" s="1499" t="str">
        <f xml:space="preserve"> IF($C79 = "", "",'App1'!H79)</f>
        <v/>
      </c>
      <c r="I79" s="1516" t="str">
        <f xml:space="preserve"> IF($C79 = "", "",'App1'!I79)</f>
        <v/>
      </c>
      <c r="J79" s="1516" t="str">
        <f xml:space="preserve"> IF($C79 = "", "",'App1'!J79)</f>
        <v/>
      </c>
      <c r="K79" s="1516" t="str">
        <f xml:space="preserve"> IF($C79 = "", "",'App1'!K79)</f>
        <v/>
      </c>
      <c r="L79" s="1516" t="str">
        <f xml:space="preserve"> IF($C79 = "", "",'App1'!L79)</f>
        <v/>
      </c>
      <c r="M79" s="1516" t="str">
        <f xml:space="preserve"> IF($C79 = "", "",'App1'!M79)</f>
        <v/>
      </c>
      <c r="N79" s="1516" t="str">
        <f xml:space="preserve"> IF($C79 = "", "",'App1'!N79)</f>
        <v/>
      </c>
      <c r="O79" s="1516" t="str">
        <f xml:space="preserve"> IF($C79 = "", "",'App1'!O79)</f>
        <v/>
      </c>
      <c r="P79" s="1516" t="str">
        <f xml:space="preserve"> IF($C79 = "", "",'App1'!P79)</f>
        <v/>
      </c>
      <c r="Q79" s="1517" t="str">
        <f xml:space="preserve"> IF($C79 = "", "",'App1'!Q79)</f>
        <v/>
      </c>
      <c r="R79" s="1412" t="str">
        <f xml:space="preserve"> IF($C79 = "", "",'App1'!R79)</f>
        <v/>
      </c>
      <c r="S79" s="1412" t="str">
        <f xml:space="preserve"> IF($C79 = "", "",'App1'!S79)</f>
        <v/>
      </c>
      <c r="T79" s="1498" t="str">
        <f xml:space="preserve"> IF($C79 = "", "",'App1'!T79)</f>
        <v/>
      </c>
      <c r="U79" s="1412" t="str">
        <f xml:space="preserve"> IF($C79 = "", "",'App1'!U79)</f>
        <v/>
      </c>
      <c r="V79" s="1412" t="str">
        <f xml:space="preserve"> IF($C79 = "", "",'App1'!V79)</f>
        <v/>
      </c>
      <c r="W79" s="1412" t="str">
        <f xml:space="preserve"> IF($C79 = "", "",'App1'!W79)</f>
        <v/>
      </c>
      <c r="X79" s="1412" t="str">
        <f xml:space="preserve"> IF($C79 = "", "",'App1'!X79)</f>
        <v/>
      </c>
      <c r="Y79" s="1626" t="str">
        <f xml:space="preserve"> IF($C79 = "", "",'App1'!Y79)</f>
        <v/>
      </c>
      <c r="Z79" s="1508" t="str">
        <f xml:space="preserve"> IF($C79 = "", "",'App1'!Z79)</f>
        <v/>
      </c>
      <c r="AA79" s="526"/>
      <c r="AB79" s="526"/>
      <c r="AC79" s="526"/>
      <c r="AD79" s="1628"/>
      <c r="AE79" s="539"/>
      <c r="AF79" s="539"/>
      <c r="AG79" s="539"/>
      <c r="AH79" s="539"/>
      <c r="AI79" s="539"/>
      <c r="AJ79" s="538"/>
      <c r="AK79" s="539"/>
      <c r="AL79" s="539"/>
      <c r="AM79" s="539"/>
      <c r="AN79" s="712"/>
      <c r="AO79" s="715"/>
      <c r="AP79" s="539"/>
      <c r="AQ79" s="539"/>
      <c r="AR79" s="539"/>
      <c r="AS79" s="716"/>
      <c r="AT79" s="721"/>
      <c r="AU79" s="539"/>
      <c r="AV79" s="539"/>
      <c r="AW79" s="539"/>
      <c r="AX79" s="722"/>
      <c r="AY79" s="540"/>
      <c r="AZ79" s="1586" t="str">
        <f xml:space="preserve"> IF($C79 = "", "",'App1'!BL79)</f>
        <v/>
      </c>
      <c r="BA79" s="1587" t="str">
        <f xml:space="preserve"> IF($C79 = "", "",'App1'!BM79)</f>
        <v/>
      </c>
      <c r="BB79" s="1587" t="str">
        <f xml:space="preserve"> IF($C79 = "", "",'App1'!BN79)</f>
        <v/>
      </c>
      <c r="BC79" s="1587" t="str">
        <f xml:space="preserve"> IF($C79 = "", "",'App1'!BO79)</f>
        <v/>
      </c>
      <c r="BD79" s="1497" t="str">
        <f xml:space="preserve"> IF($C79 = "", "",'App1'!BP79)</f>
        <v/>
      </c>
      <c r="BE79" s="538"/>
      <c r="BF79" s="539"/>
      <c r="BG79" s="539"/>
      <c r="BH79" s="539"/>
      <c r="BI79" s="540"/>
      <c r="BJ79" s="538"/>
      <c r="BK79" s="539"/>
      <c r="BL79" s="539"/>
      <c r="BM79" s="539"/>
      <c r="BN79" s="540"/>
      <c r="BO79" s="538"/>
      <c r="BP79" s="539"/>
      <c r="BQ79" s="539"/>
      <c r="BR79" s="539"/>
      <c r="BS79" s="540"/>
      <c r="BT79" s="538"/>
      <c r="BU79" s="539"/>
      <c r="BV79" s="539"/>
      <c r="BW79" s="539"/>
      <c r="BX79" s="540"/>
      <c r="BY79" s="538"/>
      <c r="BZ79" s="539"/>
      <c r="CA79" s="539"/>
      <c r="CB79" s="539"/>
      <c r="CC79" s="540"/>
      <c r="CD79" s="538"/>
      <c r="CE79" s="539"/>
      <c r="CF79" s="539"/>
      <c r="CG79" s="539"/>
      <c r="CH79" s="540"/>
      <c r="CI79" s="1277"/>
      <c r="CJ79" s="1278"/>
      <c r="CK79" s="1278"/>
      <c r="CL79" s="1279"/>
      <c r="CM79" s="1278"/>
      <c r="CN79" s="1278"/>
      <c r="CO79" s="1278"/>
      <c r="CP79" s="1279"/>
      <c r="CQ79" s="1606" t="str">
        <f xml:space="preserve"> IF($C79 = "", "",'App1'!DC79)</f>
        <v/>
      </c>
      <c r="CR79" s="1656" t="str">
        <f xml:space="preserve"> IF($C79 = "", "",'App1'!DD79)</f>
        <v/>
      </c>
      <c r="CS79" s="1606" t="str">
        <f xml:space="preserve"> IF($C79 = "", "",'App1'!DE79)</f>
        <v/>
      </c>
      <c r="CT79" s="1600" t="str">
        <f xml:space="preserve"> IF($C79 = "", "",'App1'!DF79)</f>
        <v/>
      </c>
      <c r="CU79" s="1600" t="str">
        <f xml:space="preserve"> IF($C79 = "", "",'App1'!DG79)</f>
        <v/>
      </c>
      <c r="CV79" s="1600" t="str">
        <f xml:space="preserve"> IF($C79 = "", "",'App1'!DH79)</f>
        <v/>
      </c>
      <c r="CW79" s="1600" t="str">
        <f xml:space="preserve"> IF($C79 = "", "",'App1'!DI79)</f>
        <v/>
      </c>
      <c r="CX79" s="1600" t="str">
        <f xml:space="preserve"> IF($C79 = "", "",'App1'!DJ79)</f>
        <v/>
      </c>
      <c r="CY79" s="1601" t="str">
        <f xml:space="preserve"> IF($C79 = "", "",'App1'!DK79)</f>
        <v/>
      </c>
      <c r="CZ79" s="1600" t="str">
        <f xml:space="preserve"> IF($C79 = "", "",'App1'!DL79)</f>
        <v/>
      </c>
      <c r="DA79" s="1600" t="str">
        <f xml:space="preserve"> IF($C79 = "", "",'App1'!DM79)</f>
        <v/>
      </c>
      <c r="DB79" s="1600" t="str">
        <f xml:space="preserve"> IF($C79 = "", "",'App1'!DN79)</f>
        <v/>
      </c>
      <c r="DC79" s="1600" t="str">
        <f xml:space="preserve"> IF($C79 = "", "",'App1'!DO79)</f>
        <v/>
      </c>
      <c r="DD79" s="1600" t="str">
        <f xml:space="preserve"> IF($C79 = "", "",'App1'!DP79)</f>
        <v/>
      </c>
      <c r="DE79" s="1601" t="str">
        <f xml:space="preserve"> IF($C79 = "", "",'App1'!DQ79)</f>
        <v/>
      </c>
      <c r="DF79" s="1600" t="str">
        <f xml:space="preserve"> IF($C79 = "", "",'App1'!DR79)</f>
        <v/>
      </c>
      <c r="DG79" s="1600" t="str">
        <f xml:space="preserve"> IF($C79 = "", "",'App1'!DS79)</f>
        <v/>
      </c>
      <c r="DH79" s="1600" t="str">
        <f xml:space="preserve"> IF($C79 = "", "",'App1'!DT79)</f>
        <v/>
      </c>
      <c r="DI79" s="1600" t="str">
        <f xml:space="preserve"> IF($C79 = "", "",'App1'!DU79)</f>
        <v/>
      </c>
      <c r="DJ79" s="1600" t="str">
        <f xml:space="preserve"> IF($C79 = "", "",'App1'!DV79)</f>
        <v/>
      </c>
      <c r="DK79" s="1601" t="str">
        <f xml:space="preserve"> IF($C79 = "", "",'App1'!DW79)</f>
        <v/>
      </c>
      <c r="DL79" s="1600" t="str">
        <f xml:space="preserve"> IF($C79 = "", "",'App1'!DX79)</f>
        <v/>
      </c>
      <c r="DM79" s="1600" t="str">
        <f xml:space="preserve"> IF($C79 = "", "",'App1'!DY79)</f>
        <v/>
      </c>
      <c r="DN79" s="1600" t="str">
        <f xml:space="preserve"> IF($C79 = "", "",'App1'!DZ79)</f>
        <v/>
      </c>
      <c r="DO79" s="1600" t="str">
        <f xml:space="preserve"> IF($C79 = "", "",'App1'!EA79)</f>
        <v/>
      </c>
      <c r="DP79" s="1600" t="str">
        <f xml:space="preserve"> IF($C79 = "", "",'App1'!EB79)</f>
        <v/>
      </c>
      <c r="DQ79" s="1601" t="str">
        <f xml:space="preserve"> IF($C79 = "", "",'App1'!EC79)</f>
        <v/>
      </c>
      <c r="DR79" s="1600" t="str">
        <f xml:space="preserve"> IF($C79 = "", "",'App1'!ED79)</f>
        <v/>
      </c>
      <c r="DS79" s="1600" t="str">
        <f xml:space="preserve"> IF($C79 = "", "",'App1'!EE79)</f>
        <v/>
      </c>
      <c r="DT79" s="1600" t="str">
        <f xml:space="preserve"> IF($C79 = "", "",'App1'!EF79)</f>
        <v/>
      </c>
      <c r="DU79" s="1600" t="str">
        <f xml:space="preserve"> IF($C79 = "", "",'App1'!EG79)</f>
        <v/>
      </c>
      <c r="DV79" s="1600" t="str">
        <f xml:space="preserve"> IF($C79 = "", "",'App1'!EH79)</f>
        <v/>
      </c>
      <c r="DW79" s="1601" t="str">
        <f xml:space="preserve"> IF($C79 = "", "",'App1'!EI79)</f>
        <v/>
      </c>
      <c r="DX79" s="538"/>
      <c r="DY79" s="539"/>
      <c r="DZ79" s="539"/>
      <c r="EA79" s="539"/>
      <c r="EB79" s="539"/>
      <c r="EC79" s="1599" t="str">
        <f xml:space="preserve"> IF($C79 = "", "",'App1'!EO79)</f>
        <v/>
      </c>
      <c r="ED79" s="1600" t="str">
        <f xml:space="preserve"> IF($C79 = "", "",'App1'!EP79)</f>
        <v/>
      </c>
      <c r="EE79" s="1600" t="str">
        <f xml:space="preserve"> IF($C79 = "", "",'App1'!EQ79)</f>
        <v/>
      </c>
      <c r="EF79" s="1600" t="str">
        <f xml:space="preserve"> IF($C79 = "", "",'App1'!ER79)</f>
        <v/>
      </c>
      <c r="EG79" s="1600" t="str">
        <f xml:space="preserve"> IF($C79 = "", "",'App1'!ES79)</f>
        <v/>
      </c>
      <c r="EH79" s="1601" t="str">
        <f xml:space="preserve"> IF($C79 = "", "",'App1'!ET79)</f>
        <v/>
      </c>
      <c r="EI79" s="538"/>
      <c r="EJ79" s="539"/>
      <c r="EK79" s="539"/>
      <c r="EL79" s="539"/>
      <c r="EM79" s="1594"/>
    </row>
    <row r="80" spans="1:143" s="524" customFormat="1" ht="15.75" customHeight="1">
      <c r="A80" s="503"/>
      <c r="B80" s="1421">
        <v>74</v>
      </c>
      <c r="C80" s="1635" t="str">
        <f>'App1'!C80</f>
        <v/>
      </c>
      <c r="D80" s="1412" t="str">
        <f xml:space="preserve"> IF($C80 = "", "",'App1'!D80)</f>
        <v/>
      </c>
      <c r="E80" s="1412" t="str">
        <f xml:space="preserve"> IF($C80 = "", "",'App1'!E80)</f>
        <v/>
      </c>
      <c r="F80" s="1412" t="str">
        <f xml:space="preserve"> IF($C80 = "", "",'App1'!F80)</f>
        <v/>
      </c>
      <c r="G80" s="1498" t="str">
        <f xml:space="preserve"> IF($C80 = "", "",'App1'!G80)</f>
        <v/>
      </c>
      <c r="H80" s="1499" t="str">
        <f xml:space="preserve"> IF($C80 = "", "",'App1'!H80)</f>
        <v/>
      </c>
      <c r="I80" s="1516" t="str">
        <f xml:space="preserve"> IF($C80 = "", "",'App1'!I80)</f>
        <v/>
      </c>
      <c r="J80" s="1516" t="str">
        <f xml:space="preserve"> IF($C80 = "", "",'App1'!J80)</f>
        <v/>
      </c>
      <c r="K80" s="1516" t="str">
        <f xml:space="preserve"> IF($C80 = "", "",'App1'!K80)</f>
        <v/>
      </c>
      <c r="L80" s="1516" t="str">
        <f xml:space="preserve"> IF($C80 = "", "",'App1'!L80)</f>
        <v/>
      </c>
      <c r="M80" s="1516" t="str">
        <f xml:space="preserve"> IF($C80 = "", "",'App1'!M80)</f>
        <v/>
      </c>
      <c r="N80" s="1516" t="str">
        <f xml:space="preserve"> IF($C80 = "", "",'App1'!N80)</f>
        <v/>
      </c>
      <c r="O80" s="1516" t="str">
        <f xml:space="preserve"> IF($C80 = "", "",'App1'!O80)</f>
        <v/>
      </c>
      <c r="P80" s="1516" t="str">
        <f xml:space="preserve"> IF($C80 = "", "",'App1'!P80)</f>
        <v/>
      </c>
      <c r="Q80" s="1517" t="str">
        <f xml:space="preserve"> IF($C80 = "", "",'App1'!Q80)</f>
        <v/>
      </c>
      <c r="R80" s="1412" t="str">
        <f xml:space="preserve"> IF($C80 = "", "",'App1'!R80)</f>
        <v/>
      </c>
      <c r="S80" s="1412" t="str">
        <f xml:space="preserve"> IF($C80 = "", "",'App1'!S80)</f>
        <v/>
      </c>
      <c r="T80" s="1498" t="str">
        <f xml:space="preserve"> IF($C80 = "", "",'App1'!T80)</f>
        <v/>
      </c>
      <c r="U80" s="1412" t="str">
        <f xml:space="preserve"> IF($C80 = "", "",'App1'!U80)</f>
        <v/>
      </c>
      <c r="V80" s="1412" t="str">
        <f xml:space="preserve"> IF($C80 = "", "",'App1'!V80)</f>
        <v/>
      </c>
      <c r="W80" s="1412" t="str">
        <f xml:space="preserve"> IF($C80 = "", "",'App1'!W80)</f>
        <v/>
      </c>
      <c r="X80" s="1412" t="str">
        <f xml:space="preserve"> IF($C80 = "", "",'App1'!X80)</f>
        <v/>
      </c>
      <c r="Y80" s="1626" t="str">
        <f xml:space="preserve"> IF($C80 = "", "",'App1'!Y80)</f>
        <v/>
      </c>
      <c r="Z80" s="1508" t="str">
        <f xml:space="preserve"> IF($C80 = "", "",'App1'!Z80)</f>
        <v/>
      </c>
      <c r="AA80" s="526"/>
      <c r="AB80" s="526"/>
      <c r="AC80" s="526"/>
      <c r="AD80" s="1628"/>
      <c r="AE80" s="539"/>
      <c r="AF80" s="539"/>
      <c r="AG80" s="539"/>
      <c r="AH80" s="539"/>
      <c r="AI80" s="539"/>
      <c r="AJ80" s="538"/>
      <c r="AK80" s="539"/>
      <c r="AL80" s="539"/>
      <c r="AM80" s="539"/>
      <c r="AN80" s="712"/>
      <c r="AO80" s="715"/>
      <c r="AP80" s="539"/>
      <c r="AQ80" s="539"/>
      <c r="AR80" s="539"/>
      <c r="AS80" s="716"/>
      <c r="AT80" s="721"/>
      <c r="AU80" s="539"/>
      <c r="AV80" s="539"/>
      <c r="AW80" s="539"/>
      <c r="AX80" s="722"/>
      <c r="AY80" s="540"/>
      <c r="AZ80" s="1586" t="str">
        <f xml:space="preserve"> IF($C80 = "", "",'App1'!BL80)</f>
        <v/>
      </c>
      <c r="BA80" s="1587" t="str">
        <f xml:space="preserve"> IF($C80 = "", "",'App1'!BM80)</f>
        <v/>
      </c>
      <c r="BB80" s="1587" t="str">
        <f xml:space="preserve"> IF($C80 = "", "",'App1'!BN80)</f>
        <v/>
      </c>
      <c r="BC80" s="1587" t="str">
        <f xml:space="preserve"> IF($C80 = "", "",'App1'!BO80)</f>
        <v/>
      </c>
      <c r="BD80" s="1497" t="str">
        <f xml:space="preserve"> IF($C80 = "", "",'App1'!BP80)</f>
        <v/>
      </c>
      <c r="BE80" s="538"/>
      <c r="BF80" s="539"/>
      <c r="BG80" s="539"/>
      <c r="BH80" s="539"/>
      <c r="BI80" s="540"/>
      <c r="BJ80" s="538"/>
      <c r="BK80" s="539"/>
      <c r="BL80" s="539"/>
      <c r="BM80" s="539"/>
      <c r="BN80" s="540"/>
      <c r="BO80" s="538"/>
      <c r="BP80" s="539"/>
      <c r="BQ80" s="539"/>
      <c r="BR80" s="539"/>
      <c r="BS80" s="540"/>
      <c r="BT80" s="538"/>
      <c r="BU80" s="539"/>
      <c r="BV80" s="539"/>
      <c r="BW80" s="539"/>
      <c r="BX80" s="540"/>
      <c r="BY80" s="538"/>
      <c r="BZ80" s="539"/>
      <c r="CA80" s="539"/>
      <c r="CB80" s="539"/>
      <c r="CC80" s="540"/>
      <c r="CD80" s="538"/>
      <c r="CE80" s="539"/>
      <c r="CF80" s="539"/>
      <c r="CG80" s="539"/>
      <c r="CH80" s="540"/>
      <c r="CI80" s="1277"/>
      <c r="CJ80" s="1278"/>
      <c r="CK80" s="1278"/>
      <c r="CL80" s="1279"/>
      <c r="CM80" s="1278"/>
      <c r="CN80" s="1278"/>
      <c r="CO80" s="1278"/>
      <c r="CP80" s="1279"/>
      <c r="CQ80" s="1606" t="str">
        <f xml:space="preserve"> IF($C80 = "", "",'App1'!DC80)</f>
        <v/>
      </c>
      <c r="CR80" s="1656" t="str">
        <f xml:space="preserve"> IF($C80 = "", "",'App1'!DD80)</f>
        <v/>
      </c>
      <c r="CS80" s="1606" t="str">
        <f xml:space="preserve"> IF($C80 = "", "",'App1'!DE80)</f>
        <v/>
      </c>
      <c r="CT80" s="1600" t="str">
        <f xml:space="preserve"> IF($C80 = "", "",'App1'!DF80)</f>
        <v/>
      </c>
      <c r="CU80" s="1600" t="str">
        <f xml:space="preserve"> IF($C80 = "", "",'App1'!DG80)</f>
        <v/>
      </c>
      <c r="CV80" s="1600" t="str">
        <f xml:space="preserve"> IF($C80 = "", "",'App1'!DH80)</f>
        <v/>
      </c>
      <c r="CW80" s="1600" t="str">
        <f xml:space="preserve"> IF($C80 = "", "",'App1'!DI80)</f>
        <v/>
      </c>
      <c r="CX80" s="1600" t="str">
        <f xml:space="preserve"> IF($C80 = "", "",'App1'!DJ80)</f>
        <v/>
      </c>
      <c r="CY80" s="1601" t="str">
        <f xml:space="preserve"> IF($C80 = "", "",'App1'!DK80)</f>
        <v/>
      </c>
      <c r="CZ80" s="1600" t="str">
        <f xml:space="preserve"> IF($C80 = "", "",'App1'!DL80)</f>
        <v/>
      </c>
      <c r="DA80" s="1600" t="str">
        <f xml:space="preserve"> IF($C80 = "", "",'App1'!DM80)</f>
        <v/>
      </c>
      <c r="DB80" s="1600" t="str">
        <f xml:space="preserve"> IF($C80 = "", "",'App1'!DN80)</f>
        <v/>
      </c>
      <c r="DC80" s="1600" t="str">
        <f xml:space="preserve"> IF($C80 = "", "",'App1'!DO80)</f>
        <v/>
      </c>
      <c r="DD80" s="1600" t="str">
        <f xml:space="preserve"> IF($C80 = "", "",'App1'!DP80)</f>
        <v/>
      </c>
      <c r="DE80" s="1601" t="str">
        <f xml:space="preserve"> IF($C80 = "", "",'App1'!DQ80)</f>
        <v/>
      </c>
      <c r="DF80" s="1600" t="str">
        <f xml:space="preserve"> IF($C80 = "", "",'App1'!DR80)</f>
        <v/>
      </c>
      <c r="DG80" s="1600" t="str">
        <f xml:space="preserve"> IF($C80 = "", "",'App1'!DS80)</f>
        <v/>
      </c>
      <c r="DH80" s="1600" t="str">
        <f xml:space="preserve"> IF($C80 = "", "",'App1'!DT80)</f>
        <v/>
      </c>
      <c r="DI80" s="1600" t="str">
        <f xml:space="preserve"> IF($C80 = "", "",'App1'!DU80)</f>
        <v/>
      </c>
      <c r="DJ80" s="1600" t="str">
        <f xml:space="preserve"> IF($C80 = "", "",'App1'!DV80)</f>
        <v/>
      </c>
      <c r="DK80" s="1601" t="str">
        <f xml:space="preserve"> IF($C80 = "", "",'App1'!DW80)</f>
        <v/>
      </c>
      <c r="DL80" s="1600" t="str">
        <f xml:space="preserve"> IF($C80 = "", "",'App1'!DX80)</f>
        <v/>
      </c>
      <c r="DM80" s="1600" t="str">
        <f xml:space="preserve"> IF($C80 = "", "",'App1'!DY80)</f>
        <v/>
      </c>
      <c r="DN80" s="1600" t="str">
        <f xml:space="preserve"> IF($C80 = "", "",'App1'!DZ80)</f>
        <v/>
      </c>
      <c r="DO80" s="1600" t="str">
        <f xml:space="preserve"> IF($C80 = "", "",'App1'!EA80)</f>
        <v/>
      </c>
      <c r="DP80" s="1600" t="str">
        <f xml:space="preserve"> IF($C80 = "", "",'App1'!EB80)</f>
        <v/>
      </c>
      <c r="DQ80" s="1601" t="str">
        <f xml:space="preserve"> IF($C80 = "", "",'App1'!EC80)</f>
        <v/>
      </c>
      <c r="DR80" s="1600" t="str">
        <f xml:space="preserve"> IF($C80 = "", "",'App1'!ED80)</f>
        <v/>
      </c>
      <c r="DS80" s="1600" t="str">
        <f xml:space="preserve"> IF($C80 = "", "",'App1'!EE80)</f>
        <v/>
      </c>
      <c r="DT80" s="1600" t="str">
        <f xml:space="preserve"> IF($C80 = "", "",'App1'!EF80)</f>
        <v/>
      </c>
      <c r="DU80" s="1600" t="str">
        <f xml:space="preserve"> IF($C80 = "", "",'App1'!EG80)</f>
        <v/>
      </c>
      <c r="DV80" s="1600" t="str">
        <f xml:space="preserve"> IF($C80 = "", "",'App1'!EH80)</f>
        <v/>
      </c>
      <c r="DW80" s="1601" t="str">
        <f xml:space="preserve"> IF($C80 = "", "",'App1'!EI80)</f>
        <v/>
      </c>
      <c r="DX80" s="538"/>
      <c r="DY80" s="539"/>
      <c r="DZ80" s="539"/>
      <c r="EA80" s="539"/>
      <c r="EB80" s="539"/>
      <c r="EC80" s="1599" t="str">
        <f xml:space="preserve"> IF($C80 = "", "",'App1'!EO80)</f>
        <v/>
      </c>
      <c r="ED80" s="1600" t="str">
        <f xml:space="preserve"> IF($C80 = "", "",'App1'!EP80)</f>
        <v/>
      </c>
      <c r="EE80" s="1600" t="str">
        <f xml:space="preserve"> IF($C80 = "", "",'App1'!EQ80)</f>
        <v/>
      </c>
      <c r="EF80" s="1600" t="str">
        <f xml:space="preserve"> IF($C80 = "", "",'App1'!ER80)</f>
        <v/>
      </c>
      <c r="EG80" s="1600" t="str">
        <f xml:space="preserve"> IF($C80 = "", "",'App1'!ES80)</f>
        <v/>
      </c>
      <c r="EH80" s="1601" t="str">
        <f xml:space="preserve"> IF($C80 = "", "",'App1'!ET80)</f>
        <v/>
      </c>
      <c r="EI80" s="538"/>
      <c r="EJ80" s="539"/>
      <c r="EK80" s="539"/>
      <c r="EL80" s="539"/>
      <c r="EM80" s="1594"/>
    </row>
    <row r="81" spans="1:143" s="524" customFormat="1" ht="15.75" customHeight="1">
      <c r="A81" s="503"/>
      <c r="B81" s="1421">
        <v>75</v>
      </c>
      <c r="C81" s="1635" t="str">
        <f>'App1'!C81</f>
        <v/>
      </c>
      <c r="D81" s="1412" t="str">
        <f xml:space="preserve"> IF($C81 = "", "",'App1'!D81)</f>
        <v/>
      </c>
      <c r="E81" s="1412" t="str">
        <f xml:space="preserve"> IF($C81 = "", "",'App1'!E81)</f>
        <v/>
      </c>
      <c r="F81" s="1412" t="str">
        <f xml:space="preserve"> IF($C81 = "", "",'App1'!F81)</f>
        <v/>
      </c>
      <c r="G81" s="1498" t="str">
        <f xml:space="preserve"> IF($C81 = "", "",'App1'!G81)</f>
        <v/>
      </c>
      <c r="H81" s="1499" t="str">
        <f xml:space="preserve"> IF($C81 = "", "",'App1'!H81)</f>
        <v/>
      </c>
      <c r="I81" s="1516" t="str">
        <f xml:space="preserve"> IF($C81 = "", "",'App1'!I81)</f>
        <v/>
      </c>
      <c r="J81" s="1516" t="str">
        <f xml:space="preserve"> IF($C81 = "", "",'App1'!J81)</f>
        <v/>
      </c>
      <c r="K81" s="1516" t="str">
        <f xml:space="preserve"> IF($C81 = "", "",'App1'!K81)</f>
        <v/>
      </c>
      <c r="L81" s="1516" t="str">
        <f xml:space="preserve"> IF($C81 = "", "",'App1'!L81)</f>
        <v/>
      </c>
      <c r="M81" s="1516" t="str">
        <f xml:space="preserve"> IF($C81 = "", "",'App1'!M81)</f>
        <v/>
      </c>
      <c r="N81" s="1516" t="str">
        <f xml:space="preserve"> IF($C81 = "", "",'App1'!N81)</f>
        <v/>
      </c>
      <c r="O81" s="1516" t="str">
        <f xml:space="preserve"> IF($C81 = "", "",'App1'!O81)</f>
        <v/>
      </c>
      <c r="P81" s="1516" t="str">
        <f xml:space="preserve"> IF($C81 = "", "",'App1'!P81)</f>
        <v/>
      </c>
      <c r="Q81" s="1517" t="str">
        <f xml:space="preserve"> IF($C81 = "", "",'App1'!Q81)</f>
        <v/>
      </c>
      <c r="R81" s="1412" t="str">
        <f xml:space="preserve"> IF($C81 = "", "",'App1'!R81)</f>
        <v/>
      </c>
      <c r="S81" s="1412" t="str">
        <f xml:space="preserve"> IF($C81 = "", "",'App1'!S81)</f>
        <v/>
      </c>
      <c r="T81" s="1498" t="str">
        <f xml:space="preserve"> IF($C81 = "", "",'App1'!T81)</f>
        <v/>
      </c>
      <c r="U81" s="1412" t="str">
        <f xml:space="preserve"> IF($C81 = "", "",'App1'!U81)</f>
        <v/>
      </c>
      <c r="V81" s="1412" t="str">
        <f xml:space="preserve"> IF($C81 = "", "",'App1'!V81)</f>
        <v/>
      </c>
      <c r="W81" s="1412" t="str">
        <f xml:space="preserve"> IF($C81 = "", "",'App1'!W81)</f>
        <v/>
      </c>
      <c r="X81" s="1412" t="str">
        <f xml:space="preserve"> IF($C81 = "", "",'App1'!X81)</f>
        <v/>
      </c>
      <c r="Y81" s="1626" t="str">
        <f xml:space="preserve"> IF($C81 = "", "",'App1'!Y81)</f>
        <v/>
      </c>
      <c r="Z81" s="1508" t="str">
        <f xml:space="preserve"> IF($C81 = "", "",'App1'!Z81)</f>
        <v/>
      </c>
      <c r="AA81" s="526"/>
      <c r="AB81" s="526"/>
      <c r="AC81" s="526"/>
      <c r="AD81" s="1628"/>
      <c r="AE81" s="539"/>
      <c r="AF81" s="539"/>
      <c r="AG81" s="539"/>
      <c r="AH81" s="539"/>
      <c r="AI81" s="539"/>
      <c r="AJ81" s="538"/>
      <c r="AK81" s="539"/>
      <c r="AL81" s="539"/>
      <c r="AM81" s="539"/>
      <c r="AN81" s="712"/>
      <c r="AO81" s="715"/>
      <c r="AP81" s="539"/>
      <c r="AQ81" s="539"/>
      <c r="AR81" s="539"/>
      <c r="AS81" s="716"/>
      <c r="AT81" s="721"/>
      <c r="AU81" s="539"/>
      <c r="AV81" s="539"/>
      <c r="AW81" s="539"/>
      <c r="AX81" s="722"/>
      <c r="AY81" s="540"/>
      <c r="AZ81" s="1586" t="str">
        <f xml:space="preserve"> IF($C81 = "", "",'App1'!BL81)</f>
        <v/>
      </c>
      <c r="BA81" s="1587" t="str">
        <f xml:space="preserve"> IF($C81 = "", "",'App1'!BM81)</f>
        <v/>
      </c>
      <c r="BB81" s="1587" t="str">
        <f xml:space="preserve"> IF($C81 = "", "",'App1'!BN81)</f>
        <v/>
      </c>
      <c r="BC81" s="1587" t="str">
        <f xml:space="preserve"> IF($C81 = "", "",'App1'!BO81)</f>
        <v/>
      </c>
      <c r="BD81" s="1497" t="str">
        <f xml:space="preserve"> IF($C81 = "", "",'App1'!BP81)</f>
        <v/>
      </c>
      <c r="BE81" s="538"/>
      <c r="BF81" s="539"/>
      <c r="BG81" s="539"/>
      <c r="BH81" s="539"/>
      <c r="BI81" s="540"/>
      <c r="BJ81" s="538"/>
      <c r="BK81" s="539"/>
      <c r="BL81" s="539"/>
      <c r="BM81" s="539"/>
      <c r="BN81" s="540"/>
      <c r="BO81" s="538"/>
      <c r="BP81" s="539"/>
      <c r="BQ81" s="539"/>
      <c r="BR81" s="539"/>
      <c r="BS81" s="540"/>
      <c r="BT81" s="538"/>
      <c r="BU81" s="539"/>
      <c r="BV81" s="539"/>
      <c r="BW81" s="539"/>
      <c r="BX81" s="540"/>
      <c r="BY81" s="538"/>
      <c r="BZ81" s="539"/>
      <c r="CA81" s="539"/>
      <c r="CB81" s="539"/>
      <c r="CC81" s="540"/>
      <c r="CD81" s="538"/>
      <c r="CE81" s="539"/>
      <c r="CF81" s="539"/>
      <c r="CG81" s="539"/>
      <c r="CH81" s="540"/>
      <c r="CI81" s="1277"/>
      <c r="CJ81" s="1278"/>
      <c r="CK81" s="1278"/>
      <c r="CL81" s="1279"/>
      <c r="CM81" s="1278"/>
      <c r="CN81" s="1278"/>
      <c r="CO81" s="1278"/>
      <c r="CP81" s="1279"/>
      <c r="CQ81" s="1606" t="str">
        <f xml:space="preserve"> IF($C81 = "", "",'App1'!DC81)</f>
        <v/>
      </c>
      <c r="CR81" s="1656" t="str">
        <f xml:space="preserve"> IF($C81 = "", "",'App1'!DD81)</f>
        <v/>
      </c>
      <c r="CS81" s="1606" t="str">
        <f xml:space="preserve"> IF($C81 = "", "",'App1'!DE81)</f>
        <v/>
      </c>
      <c r="CT81" s="1600" t="str">
        <f xml:space="preserve"> IF($C81 = "", "",'App1'!DF81)</f>
        <v/>
      </c>
      <c r="CU81" s="1600" t="str">
        <f xml:space="preserve"> IF($C81 = "", "",'App1'!DG81)</f>
        <v/>
      </c>
      <c r="CV81" s="1600" t="str">
        <f xml:space="preserve"> IF($C81 = "", "",'App1'!DH81)</f>
        <v/>
      </c>
      <c r="CW81" s="1600" t="str">
        <f xml:space="preserve"> IF($C81 = "", "",'App1'!DI81)</f>
        <v/>
      </c>
      <c r="CX81" s="1600" t="str">
        <f xml:space="preserve"> IF($C81 = "", "",'App1'!DJ81)</f>
        <v/>
      </c>
      <c r="CY81" s="1601" t="str">
        <f xml:space="preserve"> IF($C81 = "", "",'App1'!DK81)</f>
        <v/>
      </c>
      <c r="CZ81" s="1600" t="str">
        <f xml:space="preserve"> IF($C81 = "", "",'App1'!DL81)</f>
        <v/>
      </c>
      <c r="DA81" s="1600" t="str">
        <f xml:space="preserve"> IF($C81 = "", "",'App1'!DM81)</f>
        <v/>
      </c>
      <c r="DB81" s="1600" t="str">
        <f xml:space="preserve"> IF($C81 = "", "",'App1'!DN81)</f>
        <v/>
      </c>
      <c r="DC81" s="1600" t="str">
        <f xml:space="preserve"> IF($C81 = "", "",'App1'!DO81)</f>
        <v/>
      </c>
      <c r="DD81" s="1600" t="str">
        <f xml:space="preserve"> IF($C81 = "", "",'App1'!DP81)</f>
        <v/>
      </c>
      <c r="DE81" s="1601" t="str">
        <f xml:space="preserve"> IF($C81 = "", "",'App1'!DQ81)</f>
        <v/>
      </c>
      <c r="DF81" s="1600" t="str">
        <f xml:space="preserve"> IF($C81 = "", "",'App1'!DR81)</f>
        <v/>
      </c>
      <c r="DG81" s="1600" t="str">
        <f xml:space="preserve"> IF($C81 = "", "",'App1'!DS81)</f>
        <v/>
      </c>
      <c r="DH81" s="1600" t="str">
        <f xml:space="preserve"> IF($C81 = "", "",'App1'!DT81)</f>
        <v/>
      </c>
      <c r="DI81" s="1600" t="str">
        <f xml:space="preserve"> IF($C81 = "", "",'App1'!DU81)</f>
        <v/>
      </c>
      <c r="DJ81" s="1600" t="str">
        <f xml:space="preserve"> IF($C81 = "", "",'App1'!DV81)</f>
        <v/>
      </c>
      <c r="DK81" s="1601" t="str">
        <f xml:space="preserve"> IF($C81 = "", "",'App1'!DW81)</f>
        <v/>
      </c>
      <c r="DL81" s="1600" t="str">
        <f xml:space="preserve"> IF($C81 = "", "",'App1'!DX81)</f>
        <v/>
      </c>
      <c r="DM81" s="1600" t="str">
        <f xml:space="preserve"> IF($C81 = "", "",'App1'!DY81)</f>
        <v/>
      </c>
      <c r="DN81" s="1600" t="str">
        <f xml:space="preserve"> IF($C81 = "", "",'App1'!DZ81)</f>
        <v/>
      </c>
      <c r="DO81" s="1600" t="str">
        <f xml:space="preserve"> IF($C81 = "", "",'App1'!EA81)</f>
        <v/>
      </c>
      <c r="DP81" s="1600" t="str">
        <f xml:space="preserve"> IF($C81 = "", "",'App1'!EB81)</f>
        <v/>
      </c>
      <c r="DQ81" s="1601" t="str">
        <f xml:space="preserve"> IF($C81 = "", "",'App1'!EC81)</f>
        <v/>
      </c>
      <c r="DR81" s="1600" t="str">
        <f xml:space="preserve"> IF($C81 = "", "",'App1'!ED81)</f>
        <v/>
      </c>
      <c r="DS81" s="1600" t="str">
        <f xml:space="preserve"> IF($C81 = "", "",'App1'!EE81)</f>
        <v/>
      </c>
      <c r="DT81" s="1600" t="str">
        <f xml:space="preserve"> IF($C81 = "", "",'App1'!EF81)</f>
        <v/>
      </c>
      <c r="DU81" s="1600" t="str">
        <f xml:space="preserve"> IF($C81 = "", "",'App1'!EG81)</f>
        <v/>
      </c>
      <c r="DV81" s="1600" t="str">
        <f xml:space="preserve"> IF($C81 = "", "",'App1'!EH81)</f>
        <v/>
      </c>
      <c r="DW81" s="1601" t="str">
        <f xml:space="preserve"> IF($C81 = "", "",'App1'!EI81)</f>
        <v/>
      </c>
      <c r="DX81" s="538"/>
      <c r="DY81" s="539"/>
      <c r="DZ81" s="539"/>
      <c r="EA81" s="539"/>
      <c r="EB81" s="539"/>
      <c r="EC81" s="1599" t="str">
        <f xml:space="preserve"> IF($C81 = "", "",'App1'!EO81)</f>
        <v/>
      </c>
      <c r="ED81" s="1600" t="str">
        <f xml:space="preserve"> IF($C81 = "", "",'App1'!EP81)</f>
        <v/>
      </c>
      <c r="EE81" s="1600" t="str">
        <f xml:space="preserve"> IF($C81 = "", "",'App1'!EQ81)</f>
        <v/>
      </c>
      <c r="EF81" s="1600" t="str">
        <f xml:space="preserve"> IF($C81 = "", "",'App1'!ER81)</f>
        <v/>
      </c>
      <c r="EG81" s="1600" t="str">
        <f xml:space="preserve"> IF($C81 = "", "",'App1'!ES81)</f>
        <v/>
      </c>
      <c r="EH81" s="1601" t="str">
        <f xml:space="preserve"> IF($C81 = "", "",'App1'!ET81)</f>
        <v/>
      </c>
      <c r="EI81" s="538"/>
      <c r="EJ81" s="539"/>
      <c r="EK81" s="539"/>
      <c r="EL81" s="539"/>
      <c r="EM81" s="1594"/>
    </row>
    <row r="82" spans="1:143" s="524" customFormat="1" ht="15.75" customHeight="1">
      <c r="A82" s="503"/>
      <c r="B82" s="1421">
        <v>76</v>
      </c>
      <c r="C82" s="1635" t="str">
        <f>'App1'!C82</f>
        <v/>
      </c>
      <c r="D82" s="1412" t="str">
        <f xml:space="preserve"> IF($C82 = "", "",'App1'!D82)</f>
        <v/>
      </c>
      <c r="E82" s="1412" t="str">
        <f xml:space="preserve"> IF($C82 = "", "",'App1'!E82)</f>
        <v/>
      </c>
      <c r="F82" s="1412" t="str">
        <f xml:space="preserve"> IF($C82 = "", "",'App1'!F82)</f>
        <v/>
      </c>
      <c r="G82" s="1498" t="str">
        <f xml:space="preserve"> IF($C82 = "", "",'App1'!G82)</f>
        <v/>
      </c>
      <c r="H82" s="1499" t="str">
        <f xml:space="preserve"> IF($C82 = "", "",'App1'!H82)</f>
        <v/>
      </c>
      <c r="I82" s="1516" t="str">
        <f xml:space="preserve"> IF($C82 = "", "",'App1'!I82)</f>
        <v/>
      </c>
      <c r="J82" s="1516" t="str">
        <f xml:space="preserve"> IF($C82 = "", "",'App1'!J82)</f>
        <v/>
      </c>
      <c r="K82" s="1516" t="str">
        <f xml:space="preserve"> IF($C82 = "", "",'App1'!K82)</f>
        <v/>
      </c>
      <c r="L82" s="1516" t="str">
        <f xml:space="preserve"> IF($C82 = "", "",'App1'!L82)</f>
        <v/>
      </c>
      <c r="M82" s="1516" t="str">
        <f xml:space="preserve"> IF($C82 = "", "",'App1'!M82)</f>
        <v/>
      </c>
      <c r="N82" s="1516" t="str">
        <f xml:space="preserve"> IF($C82 = "", "",'App1'!N82)</f>
        <v/>
      </c>
      <c r="O82" s="1516" t="str">
        <f xml:space="preserve"> IF($C82 = "", "",'App1'!O82)</f>
        <v/>
      </c>
      <c r="P82" s="1516" t="str">
        <f xml:space="preserve"> IF($C82 = "", "",'App1'!P82)</f>
        <v/>
      </c>
      <c r="Q82" s="1517" t="str">
        <f xml:space="preserve"> IF($C82 = "", "",'App1'!Q82)</f>
        <v/>
      </c>
      <c r="R82" s="1412" t="str">
        <f xml:space="preserve"> IF($C82 = "", "",'App1'!R82)</f>
        <v/>
      </c>
      <c r="S82" s="1412" t="str">
        <f xml:space="preserve"> IF($C82 = "", "",'App1'!S82)</f>
        <v/>
      </c>
      <c r="T82" s="1498" t="str">
        <f xml:space="preserve"> IF($C82 = "", "",'App1'!T82)</f>
        <v/>
      </c>
      <c r="U82" s="1412" t="str">
        <f xml:space="preserve"> IF($C82 = "", "",'App1'!U82)</f>
        <v/>
      </c>
      <c r="V82" s="1412" t="str">
        <f xml:space="preserve"> IF($C82 = "", "",'App1'!V82)</f>
        <v/>
      </c>
      <c r="W82" s="1412" t="str">
        <f xml:space="preserve"> IF($C82 = "", "",'App1'!W82)</f>
        <v/>
      </c>
      <c r="X82" s="1412" t="str">
        <f xml:space="preserve"> IF($C82 = "", "",'App1'!X82)</f>
        <v/>
      </c>
      <c r="Y82" s="1626" t="str">
        <f xml:space="preserve"> IF($C82 = "", "",'App1'!Y82)</f>
        <v/>
      </c>
      <c r="Z82" s="1508" t="str">
        <f xml:space="preserve"> IF($C82 = "", "",'App1'!Z82)</f>
        <v/>
      </c>
      <c r="AA82" s="526"/>
      <c r="AB82" s="526"/>
      <c r="AC82" s="526"/>
      <c r="AD82" s="1628"/>
      <c r="AE82" s="539"/>
      <c r="AF82" s="539"/>
      <c r="AG82" s="539"/>
      <c r="AH82" s="539"/>
      <c r="AI82" s="539"/>
      <c r="AJ82" s="538"/>
      <c r="AK82" s="539"/>
      <c r="AL82" s="539"/>
      <c r="AM82" s="539"/>
      <c r="AN82" s="712"/>
      <c r="AO82" s="715"/>
      <c r="AP82" s="539"/>
      <c r="AQ82" s="539"/>
      <c r="AR82" s="539"/>
      <c r="AS82" s="716"/>
      <c r="AT82" s="721"/>
      <c r="AU82" s="539"/>
      <c r="AV82" s="539"/>
      <c r="AW82" s="539"/>
      <c r="AX82" s="722"/>
      <c r="AY82" s="540"/>
      <c r="AZ82" s="1586" t="str">
        <f xml:space="preserve"> IF($C82 = "", "",'App1'!BL82)</f>
        <v/>
      </c>
      <c r="BA82" s="1587" t="str">
        <f xml:space="preserve"> IF($C82 = "", "",'App1'!BM82)</f>
        <v/>
      </c>
      <c r="BB82" s="1587" t="str">
        <f xml:space="preserve"> IF($C82 = "", "",'App1'!BN82)</f>
        <v/>
      </c>
      <c r="BC82" s="1587" t="str">
        <f xml:space="preserve"> IF($C82 = "", "",'App1'!BO82)</f>
        <v/>
      </c>
      <c r="BD82" s="1497" t="str">
        <f xml:space="preserve"> IF($C82 = "", "",'App1'!BP82)</f>
        <v/>
      </c>
      <c r="BE82" s="538"/>
      <c r="BF82" s="539"/>
      <c r="BG82" s="539"/>
      <c r="BH82" s="539"/>
      <c r="BI82" s="540"/>
      <c r="BJ82" s="538"/>
      <c r="BK82" s="539"/>
      <c r="BL82" s="539"/>
      <c r="BM82" s="539"/>
      <c r="BN82" s="540"/>
      <c r="BO82" s="538"/>
      <c r="BP82" s="539"/>
      <c r="BQ82" s="539"/>
      <c r="BR82" s="539"/>
      <c r="BS82" s="540"/>
      <c r="BT82" s="538"/>
      <c r="BU82" s="539"/>
      <c r="BV82" s="539"/>
      <c r="BW82" s="539"/>
      <c r="BX82" s="540"/>
      <c r="BY82" s="538"/>
      <c r="BZ82" s="539"/>
      <c r="CA82" s="539"/>
      <c r="CB82" s="539"/>
      <c r="CC82" s="540"/>
      <c r="CD82" s="538"/>
      <c r="CE82" s="539"/>
      <c r="CF82" s="539"/>
      <c r="CG82" s="539"/>
      <c r="CH82" s="540"/>
      <c r="CI82" s="1277"/>
      <c r="CJ82" s="1278"/>
      <c r="CK82" s="1278"/>
      <c r="CL82" s="1279"/>
      <c r="CM82" s="1278"/>
      <c r="CN82" s="1278"/>
      <c r="CO82" s="1278"/>
      <c r="CP82" s="1279"/>
      <c r="CQ82" s="1606" t="str">
        <f xml:space="preserve"> IF($C82 = "", "",'App1'!DC82)</f>
        <v/>
      </c>
      <c r="CR82" s="1656" t="str">
        <f xml:space="preserve"> IF($C82 = "", "",'App1'!DD82)</f>
        <v/>
      </c>
      <c r="CS82" s="1606" t="str">
        <f xml:space="preserve"> IF($C82 = "", "",'App1'!DE82)</f>
        <v/>
      </c>
      <c r="CT82" s="1600" t="str">
        <f xml:space="preserve"> IF($C82 = "", "",'App1'!DF82)</f>
        <v/>
      </c>
      <c r="CU82" s="1600" t="str">
        <f xml:space="preserve"> IF($C82 = "", "",'App1'!DG82)</f>
        <v/>
      </c>
      <c r="CV82" s="1600" t="str">
        <f xml:space="preserve"> IF($C82 = "", "",'App1'!DH82)</f>
        <v/>
      </c>
      <c r="CW82" s="1600" t="str">
        <f xml:space="preserve"> IF($C82 = "", "",'App1'!DI82)</f>
        <v/>
      </c>
      <c r="CX82" s="1600" t="str">
        <f xml:space="preserve"> IF($C82 = "", "",'App1'!DJ82)</f>
        <v/>
      </c>
      <c r="CY82" s="1601" t="str">
        <f xml:space="preserve"> IF($C82 = "", "",'App1'!DK82)</f>
        <v/>
      </c>
      <c r="CZ82" s="1600" t="str">
        <f xml:space="preserve"> IF($C82 = "", "",'App1'!DL82)</f>
        <v/>
      </c>
      <c r="DA82" s="1600" t="str">
        <f xml:space="preserve"> IF($C82 = "", "",'App1'!DM82)</f>
        <v/>
      </c>
      <c r="DB82" s="1600" t="str">
        <f xml:space="preserve"> IF($C82 = "", "",'App1'!DN82)</f>
        <v/>
      </c>
      <c r="DC82" s="1600" t="str">
        <f xml:space="preserve"> IF($C82 = "", "",'App1'!DO82)</f>
        <v/>
      </c>
      <c r="DD82" s="1600" t="str">
        <f xml:space="preserve"> IF($C82 = "", "",'App1'!DP82)</f>
        <v/>
      </c>
      <c r="DE82" s="1601" t="str">
        <f xml:space="preserve"> IF($C82 = "", "",'App1'!DQ82)</f>
        <v/>
      </c>
      <c r="DF82" s="1600" t="str">
        <f xml:space="preserve"> IF($C82 = "", "",'App1'!DR82)</f>
        <v/>
      </c>
      <c r="DG82" s="1600" t="str">
        <f xml:space="preserve"> IF($C82 = "", "",'App1'!DS82)</f>
        <v/>
      </c>
      <c r="DH82" s="1600" t="str">
        <f xml:space="preserve"> IF($C82 = "", "",'App1'!DT82)</f>
        <v/>
      </c>
      <c r="DI82" s="1600" t="str">
        <f xml:space="preserve"> IF($C82 = "", "",'App1'!DU82)</f>
        <v/>
      </c>
      <c r="DJ82" s="1600" t="str">
        <f xml:space="preserve"> IF($C82 = "", "",'App1'!DV82)</f>
        <v/>
      </c>
      <c r="DK82" s="1601" t="str">
        <f xml:space="preserve"> IF($C82 = "", "",'App1'!DW82)</f>
        <v/>
      </c>
      <c r="DL82" s="1600" t="str">
        <f xml:space="preserve"> IF($C82 = "", "",'App1'!DX82)</f>
        <v/>
      </c>
      <c r="DM82" s="1600" t="str">
        <f xml:space="preserve"> IF($C82 = "", "",'App1'!DY82)</f>
        <v/>
      </c>
      <c r="DN82" s="1600" t="str">
        <f xml:space="preserve"> IF($C82 = "", "",'App1'!DZ82)</f>
        <v/>
      </c>
      <c r="DO82" s="1600" t="str">
        <f xml:space="preserve"> IF($C82 = "", "",'App1'!EA82)</f>
        <v/>
      </c>
      <c r="DP82" s="1600" t="str">
        <f xml:space="preserve"> IF($C82 = "", "",'App1'!EB82)</f>
        <v/>
      </c>
      <c r="DQ82" s="1601" t="str">
        <f xml:space="preserve"> IF($C82 = "", "",'App1'!EC82)</f>
        <v/>
      </c>
      <c r="DR82" s="1600" t="str">
        <f xml:space="preserve"> IF($C82 = "", "",'App1'!ED82)</f>
        <v/>
      </c>
      <c r="DS82" s="1600" t="str">
        <f xml:space="preserve"> IF($C82 = "", "",'App1'!EE82)</f>
        <v/>
      </c>
      <c r="DT82" s="1600" t="str">
        <f xml:space="preserve"> IF($C82 = "", "",'App1'!EF82)</f>
        <v/>
      </c>
      <c r="DU82" s="1600" t="str">
        <f xml:space="preserve"> IF($C82 = "", "",'App1'!EG82)</f>
        <v/>
      </c>
      <c r="DV82" s="1600" t="str">
        <f xml:space="preserve"> IF($C82 = "", "",'App1'!EH82)</f>
        <v/>
      </c>
      <c r="DW82" s="1601" t="str">
        <f xml:space="preserve"> IF($C82 = "", "",'App1'!EI82)</f>
        <v/>
      </c>
      <c r="DX82" s="538"/>
      <c r="DY82" s="539"/>
      <c r="DZ82" s="539"/>
      <c r="EA82" s="539"/>
      <c r="EB82" s="539"/>
      <c r="EC82" s="1599" t="str">
        <f xml:space="preserve"> IF($C82 = "", "",'App1'!EO82)</f>
        <v/>
      </c>
      <c r="ED82" s="1600" t="str">
        <f xml:space="preserve"> IF($C82 = "", "",'App1'!EP82)</f>
        <v/>
      </c>
      <c r="EE82" s="1600" t="str">
        <f xml:space="preserve"> IF($C82 = "", "",'App1'!EQ82)</f>
        <v/>
      </c>
      <c r="EF82" s="1600" t="str">
        <f xml:space="preserve"> IF($C82 = "", "",'App1'!ER82)</f>
        <v/>
      </c>
      <c r="EG82" s="1600" t="str">
        <f xml:space="preserve"> IF($C82 = "", "",'App1'!ES82)</f>
        <v/>
      </c>
      <c r="EH82" s="1601" t="str">
        <f xml:space="preserve"> IF($C82 = "", "",'App1'!ET82)</f>
        <v/>
      </c>
      <c r="EI82" s="538"/>
      <c r="EJ82" s="539"/>
      <c r="EK82" s="539"/>
      <c r="EL82" s="539"/>
      <c r="EM82" s="1594"/>
    </row>
    <row r="83" spans="1:143" s="524" customFormat="1" ht="15.75" customHeight="1">
      <c r="A83" s="503"/>
      <c r="B83" s="1421">
        <v>77</v>
      </c>
      <c r="C83" s="1635" t="str">
        <f>'App1'!C83</f>
        <v/>
      </c>
      <c r="D83" s="1412" t="str">
        <f xml:space="preserve"> IF($C83 = "", "",'App1'!D83)</f>
        <v/>
      </c>
      <c r="E83" s="1412" t="str">
        <f xml:space="preserve"> IF($C83 = "", "",'App1'!E83)</f>
        <v/>
      </c>
      <c r="F83" s="1412" t="str">
        <f xml:space="preserve"> IF($C83 = "", "",'App1'!F83)</f>
        <v/>
      </c>
      <c r="G83" s="1498" t="str">
        <f xml:space="preserve"> IF($C83 = "", "",'App1'!G83)</f>
        <v/>
      </c>
      <c r="H83" s="1499" t="str">
        <f xml:space="preserve"> IF($C83 = "", "",'App1'!H83)</f>
        <v/>
      </c>
      <c r="I83" s="1516" t="str">
        <f xml:space="preserve"> IF($C83 = "", "",'App1'!I83)</f>
        <v/>
      </c>
      <c r="J83" s="1516" t="str">
        <f xml:space="preserve"> IF($C83 = "", "",'App1'!J83)</f>
        <v/>
      </c>
      <c r="K83" s="1516" t="str">
        <f xml:space="preserve"> IF($C83 = "", "",'App1'!K83)</f>
        <v/>
      </c>
      <c r="L83" s="1516" t="str">
        <f xml:space="preserve"> IF($C83 = "", "",'App1'!L83)</f>
        <v/>
      </c>
      <c r="M83" s="1516" t="str">
        <f xml:space="preserve"> IF($C83 = "", "",'App1'!M83)</f>
        <v/>
      </c>
      <c r="N83" s="1516" t="str">
        <f xml:space="preserve"> IF($C83 = "", "",'App1'!N83)</f>
        <v/>
      </c>
      <c r="O83" s="1516" t="str">
        <f xml:space="preserve"> IF($C83 = "", "",'App1'!O83)</f>
        <v/>
      </c>
      <c r="P83" s="1516" t="str">
        <f xml:space="preserve"> IF($C83 = "", "",'App1'!P83)</f>
        <v/>
      </c>
      <c r="Q83" s="1517" t="str">
        <f xml:space="preserve"> IF($C83 = "", "",'App1'!Q83)</f>
        <v/>
      </c>
      <c r="R83" s="1412" t="str">
        <f xml:space="preserve"> IF($C83 = "", "",'App1'!R83)</f>
        <v/>
      </c>
      <c r="S83" s="1412" t="str">
        <f xml:space="preserve"> IF($C83 = "", "",'App1'!S83)</f>
        <v/>
      </c>
      <c r="T83" s="1498" t="str">
        <f xml:space="preserve"> IF($C83 = "", "",'App1'!T83)</f>
        <v/>
      </c>
      <c r="U83" s="1412" t="str">
        <f xml:space="preserve"> IF($C83 = "", "",'App1'!U83)</f>
        <v/>
      </c>
      <c r="V83" s="1412" t="str">
        <f xml:space="preserve"> IF($C83 = "", "",'App1'!V83)</f>
        <v/>
      </c>
      <c r="W83" s="1412" t="str">
        <f xml:space="preserve"> IF($C83 = "", "",'App1'!W83)</f>
        <v/>
      </c>
      <c r="X83" s="1412" t="str">
        <f xml:space="preserve"> IF($C83 = "", "",'App1'!X83)</f>
        <v/>
      </c>
      <c r="Y83" s="1626" t="str">
        <f xml:space="preserve"> IF($C83 = "", "",'App1'!Y83)</f>
        <v/>
      </c>
      <c r="Z83" s="1508" t="str">
        <f xml:space="preserve"> IF($C83 = "", "",'App1'!Z83)</f>
        <v/>
      </c>
      <c r="AA83" s="526"/>
      <c r="AB83" s="526"/>
      <c r="AC83" s="526"/>
      <c r="AD83" s="1628"/>
      <c r="AE83" s="539"/>
      <c r="AF83" s="539"/>
      <c r="AG83" s="539"/>
      <c r="AH83" s="539"/>
      <c r="AI83" s="539"/>
      <c r="AJ83" s="538"/>
      <c r="AK83" s="539"/>
      <c r="AL83" s="539"/>
      <c r="AM83" s="539"/>
      <c r="AN83" s="712"/>
      <c r="AO83" s="715"/>
      <c r="AP83" s="539"/>
      <c r="AQ83" s="539"/>
      <c r="AR83" s="539"/>
      <c r="AS83" s="716"/>
      <c r="AT83" s="721"/>
      <c r="AU83" s="539"/>
      <c r="AV83" s="539"/>
      <c r="AW83" s="539"/>
      <c r="AX83" s="722"/>
      <c r="AY83" s="540"/>
      <c r="AZ83" s="1586" t="str">
        <f xml:space="preserve"> IF($C83 = "", "",'App1'!BL83)</f>
        <v/>
      </c>
      <c r="BA83" s="1587" t="str">
        <f xml:space="preserve"> IF($C83 = "", "",'App1'!BM83)</f>
        <v/>
      </c>
      <c r="BB83" s="1587" t="str">
        <f xml:space="preserve"> IF($C83 = "", "",'App1'!BN83)</f>
        <v/>
      </c>
      <c r="BC83" s="1587" t="str">
        <f xml:space="preserve"> IF($C83 = "", "",'App1'!BO83)</f>
        <v/>
      </c>
      <c r="BD83" s="1497" t="str">
        <f xml:space="preserve"> IF($C83 = "", "",'App1'!BP83)</f>
        <v/>
      </c>
      <c r="BE83" s="538"/>
      <c r="BF83" s="539"/>
      <c r="BG83" s="539"/>
      <c r="BH83" s="539"/>
      <c r="BI83" s="540"/>
      <c r="BJ83" s="538"/>
      <c r="BK83" s="539"/>
      <c r="BL83" s="539"/>
      <c r="BM83" s="539"/>
      <c r="BN83" s="540"/>
      <c r="BO83" s="538"/>
      <c r="BP83" s="539"/>
      <c r="BQ83" s="539"/>
      <c r="BR83" s="539"/>
      <c r="BS83" s="540"/>
      <c r="BT83" s="538"/>
      <c r="BU83" s="539"/>
      <c r="BV83" s="539"/>
      <c r="BW83" s="539"/>
      <c r="BX83" s="540"/>
      <c r="BY83" s="538"/>
      <c r="BZ83" s="539"/>
      <c r="CA83" s="539"/>
      <c r="CB83" s="539"/>
      <c r="CC83" s="540"/>
      <c r="CD83" s="538"/>
      <c r="CE83" s="539"/>
      <c r="CF83" s="539"/>
      <c r="CG83" s="539"/>
      <c r="CH83" s="540"/>
      <c r="CI83" s="1277"/>
      <c r="CJ83" s="1278"/>
      <c r="CK83" s="1278"/>
      <c r="CL83" s="1279"/>
      <c r="CM83" s="1278"/>
      <c r="CN83" s="1278"/>
      <c r="CO83" s="1278"/>
      <c r="CP83" s="1279"/>
      <c r="CQ83" s="1606" t="str">
        <f xml:space="preserve"> IF($C83 = "", "",'App1'!DC83)</f>
        <v/>
      </c>
      <c r="CR83" s="1656" t="str">
        <f xml:space="preserve"> IF($C83 = "", "",'App1'!DD83)</f>
        <v/>
      </c>
      <c r="CS83" s="1606" t="str">
        <f xml:space="preserve"> IF($C83 = "", "",'App1'!DE83)</f>
        <v/>
      </c>
      <c r="CT83" s="1600" t="str">
        <f xml:space="preserve"> IF($C83 = "", "",'App1'!DF83)</f>
        <v/>
      </c>
      <c r="CU83" s="1600" t="str">
        <f xml:space="preserve"> IF($C83 = "", "",'App1'!DG83)</f>
        <v/>
      </c>
      <c r="CV83" s="1600" t="str">
        <f xml:space="preserve"> IF($C83 = "", "",'App1'!DH83)</f>
        <v/>
      </c>
      <c r="CW83" s="1600" t="str">
        <f xml:space="preserve"> IF($C83 = "", "",'App1'!DI83)</f>
        <v/>
      </c>
      <c r="CX83" s="1600" t="str">
        <f xml:space="preserve"> IF($C83 = "", "",'App1'!DJ83)</f>
        <v/>
      </c>
      <c r="CY83" s="1601" t="str">
        <f xml:space="preserve"> IF($C83 = "", "",'App1'!DK83)</f>
        <v/>
      </c>
      <c r="CZ83" s="1600" t="str">
        <f xml:space="preserve"> IF($C83 = "", "",'App1'!DL83)</f>
        <v/>
      </c>
      <c r="DA83" s="1600" t="str">
        <f xml:space="preserve"> IF($C83 = "", "",'App1'!DM83)</f>
        <v/>
      </c>
      <c r="DB83" s="1600" t="str">
        <f xml:space="preserve"> IF($C83 = "", "",'App1'!DN83)</f>
        <v/>
      </c>
      <c r="DC83" s="1600" t="str">
        <f xml:space="preserve"> IF($C83 = "", "",'App1'!DO83)</f>
        <v/>
      </c>
      <c r="DD83" s="1600" t="str">
        <f xml:space="preserve"> IF($C83 = "", "",'App1'!DP83)</f>
        <v/>
      </c>
      <c r="DE83" s="1601" t="str">
        <f xml:space="preserve"> IF($C83 = "", "",'App1'!DQ83)</f>
        <v/>
      </c>
      <c r="DF83" s="1600" t="str">
        <f xml:space="preserve"> IF($C83 = "", "",'App1'!DR83)</f>
        <v/>
      </c>
      <c r="DG83" s="1600" t="str">
        <f xml:space="preserve"> IF($C83 = "", "",'App1'!DS83)</f>
        <v/>
      </c>
      <c r="DH83" s="1600" t="str">
        <f xml:space="preserve"> IF($C83 = "", "",'App1'!DT83)</f>
        <v/>
      </c>
      <c r="DI83" s="1600" t="str">
        <f xml:space="preserve"> IF($C83 = "", "",'App1'!DU83)</f>
        <v/>
      </c>
      <c r="DJ83" s="1600" t="str">
        <f xml:space="preserve"> IF($C83 = "", "",'App1'!DV83)</f>
        <v/>
      </c>
      <c r="DK83" s="1601" t="str">
        <f xml:space="preserve"> IF($C83 = "", "",'App1'!DW83)</f>
        <v/>
      </c>
      <c r="DL83" s="1600" t="str">
        <f xml:space="preserve"> IF($C83 = "", "",'App1'!DX83)</f>
        <v/>
      </c>
      <c r="DM83" s="1600" t="str">
        <f xml:space="preserve"> IF($C83 = "", "",'App1'!DY83)</f>
        <v/>
      </c>
      <c r="DN83" s="1600" t="str">
        <f xml:space="preserve"> IF($C83 = "", "",'App1'!DZ83)</f>
        <v/>
      </c>
      <c r="DO83" s="1600" t="str">
        <f xml:space="preserve"> IF($C83 = "", "",'App1'!EA83)</f>
        <v/>
      </c>
      <c r="DP83" s="1600" t="str">
        <f xml:space="preserve"> IF($C83 = "", "",'App1'!EB83)</f>
        <v/>
      </c>
      <c r="DQ83" s="1601" t="str">
        <f xml:space="preserve"> IF($C83 = "", "",'App1'!EC83)</f>
        <v/>
      </c>
      <c r="DR83" s="1600" t="str">
        <f xml:space="preserve"> IF($C83 = "", "",'App1'!ED83)</f>
        <v/>
      </c>
      <c r="DS83" s="1600" t="str">
        <f xml:space="preserve"> IF($C83 = "", "",'App1'!EE83)</f>
        <v/>
      </c>
      <c r="DT83" s="1600" t="str">
        <f xml:space="preserve"> IF($C83 = "", "",'App1'!EF83)</f>
        <v/>
      </c>
      <c r="DU83" s="1600" t="str">
        <f xml:space="preserve"> IF($C83 = "", "",'App1'!EG83)</f>
        <v/>
      </c>
      <c r="DV83" s="1600" t="str">
        <f xml:space="preserve"> IF($C83 = "", "",'App1'!EH83)</f>
        <v/>
      </c>
      <c r="DW83" s="1601" t="str">
        <f xml:space="preserve"> IF($C83 = "", "",'App1'!EI83)</f>
        <v/>
      </c>
      <c r="DX83" s="538"/>
      <c r="DY83" s="539"/>
      <c r="DZ83" s="539"/>
      <c r="EA83" s="539"/>
      <c r="EB83" s="539"/>
      <c r="EC83" s="1599" t="str">
        <f xml:space="preserve"> IF($C83 = "", "",'App1'!EO83)</f>
        <v/>
      </c>
      <c r="ED83" s="1600" t="str">
        <f xml:space="preserve"> IF($C83 = "", "",'App1'!EP83)</f>
        <v/>
      </c>
      <c r="EE83" s="1600" t="str">
        <f xml:space="preserve"> IF($C83 = "", "",'App1'!EQ83)</f>
        <v/>
      </c>
      <c r="EF83" s="1600" t="str">
        <f xml:space="preserve"> IF($C83 = "", "",'App1'!ER83)</f>
        <v/>
      </c>
      <c r="EG83" s="1600" t="str">
        <f xml:space="preserve"> IF($C83 = "", "",'App1'!ES83)</f>
        <v/>
      </c>
      <c r="EH83" s="1601" t="str">
        <f xml:space="preserve"> IF($C83 = "", "",'App1'!ET83)</f>
        <v/>
      </c>
      <c r="EI83" s="538"/>
      <c r="EJ83" s="539"/>
      <c r="EK83" s="539"/>
      <c r="EL83" s="539"/>
      <c r="EM83" s="1594"/>
    </row>
    <row r="84" spans="1:143" s="524" customFormat="1" ht="15.75" customHeight="1">
      <c r="A84" s="503"/>
      <c r="B84" s="1421">
        <v>78</v>
      </c>
      <c r="C84" s="1635" t="str">
        <f>'App1'!C84</f>
        <v/>
      </c>
      <c r="D84" s="1412" t="str">
        <f xml:space="preserve"> IF($C84 = "", "",'App1'!D84)</f>
        <v/>
      </c>
      <c r="E84" s="1412" t="str">
        <f xml:space="preserve"> IF($C84 = "", "",'App1'!E84)</f>
        <v/>
      </c>
      <c r="F84" s="1412" t="str">
        <f xml:space="preserve"> IF($C84 = "", "",'App1'!F84)</f>
        <v/>
      </c>
      <c r="G84" s="1498" t="str">
        <f xml:space="preserve"> IF($C84 = "", "",'App1'!G84)</f>
        <v/>
      </c>
      <c r="H84" s="1499" t="str">
        <f xml:space="preserve"> IF($C84 = "", "",'App1'!H84)</f>
        <v/>
      </c>
      <c r="I84" s="1516" t="str">
        <f xml:space="preserve"> IF($C84 = "", "",'App1'!I84)</f>
        <v/>
      </c>
      <c r="J84" s="1516" t="str">
        <f xml:space="preserve"> IF($C84 = "", "",'App1'!J84)</f>
        <v/>
      </c>
      <c r="K84" s="1516" t="str">
        <f xml:space="preserve"> IF($C84 = "", "",'App1'!K84)</f>
        <v/>
      </c>
      <c r="L84" s="1516" t="str">
        <f xml:space="preserve"> IF($C84 = "", "",'App1'!L84)</f>
        <v/>
      </c>
      <c r="M84" s="1516" t="str">
        <f xml:space="preserve"> IF($C84 = "", "",'App1'!M84)</f>
        <v/>
      </c>
      <c r="N84" s="1516" t="str">
        <f xml:space="preserve"> IF($C84 = "", "",'App1'!N84)</f>
        <v/>
      </c>
      <c r="O84" s="1516" t="str">
        <f xml:space="preserve"> IF($C84 = "", "",'App1'!O84)</f>
        <v/>
      </c>
      <c r="P84" s="1516" t="str">
        <f xml:space="preserve"> IF($C84 = "", "",'App1'!P84)</f>
        <v/>
      </c>
      <c r="Q84" s="1517" t="str">
        <f xml:space="preserve"> IF($C84 = "", "",'App1'!Q84)</f>
        <v/>
      </c>
      <c r="R84" s="1412" t="str">
        <f xml:space="preserve"> IF($C84 = "", "",'App1'!R84)</f>
        <v/>
      </c>
      <c r="S84" s="1412" t="str">
        <f xml:space="preserve"> IF($C84 = "", "",'App1'!S84)</f>
        <v/>
      </c>
      <c r="T84" s="1498" t="str">
        <f xml:space="preserve"> IF($C84 = "", "",'App1'!T84)</f>
        <v/>
      </c>
      <c r="U84" s="1412" t="str">
        <f xml:space="preserve"> IF($C84 = "", "",'App1'!U84)</f>
        <v/>
      </c>
      <c r="V84" s="1412" t="str">
        <f xml:space="preserve"> IF($C84 = "", "",'App1'!V84)</f>
        <v/>
      </c>
      <c r="W84" s="1412" t="str">
        <f xml:space="preserve"> IF($C84 = "", "",'App1'!W84)</f>
        <v/>
      </c>
      <c r="X84" s="1412" t="str">
        <f xml:space="preserve"> IF($C84 = "", "",'App1'!X84)</f>
        <v/>
      </c>
      <c r="Y84" s="1626" t="str">
        <f xml:space="preserve"> IF($C84 = "", "",'App1'!Y84)</f>
        <v/>
      </c>
      <c r="Z84" s="1508" t="str">
        <f xml:space="preserve"> IF($C84 = "", "",'App1'!Z84)</f>
        <v/>
      </c>
      <c r="AA84" s="526"/>
      <c r="AB84" s="526"/>
      <c r="AC84" s="526"/>
      <c r="AD84" s="1628"/>
      <c r="AE84" s="539"/>
      <c r="AF84" s="539"/>
      <c r="AG84" s="539"/>
      <c r="AH84" s="539"/>
      <c r="AI84" s="539"/>
      <c r="AJ84" s="538"/>
      <c r="AK84" s="539"/>
      <c r="AL84" s="539"/>
      <c r="AM84" s="539"/>
      <c r="AN84" s="712"/>
      <c r="AO84" s="715"/>
      <c r="AP84" s="539"/>
      <c r="AQ84" s="539"/>
      <c r="AR84" s="539"/>
      <c r="AS84" s="716"/>
      <c r="AT84" s="721"/>
      <c r="AU84" s="539"/>
      <c r="AV84" s="539"/>
      <c r="AW84" s="539"/>
      <c r="AX84" s="722"/>
      <c r="AY84" s="540"/>
      <c r="AZ84" s="1586" t="str">
        <f xml:space="preserve"> IF($C84 = "", "",'App1'!BL84)</f>
        <v/>
      </c>
      <c r="BA84" s="1587" t="str">
        <f xml:space="preserve"> IF($C84 = "", "",'App1'!BM84)</f>
        <v/>
      </c>
      <c r="BB84" s="1587" t="str">
        <f xml:space="preserve"> IF($C84 = "", "",'App1'!BN84)</f>
        <v/>
      </c>
      <c r="BC84" s="1587" t="str">
        <f xml:space="preserve"> IF($C84 = "", "",'App1'!BO84)</f>
        <v/>
      </c>
      <c r="BD84" s="1497" t="str">
        <f xml:space="preserve"> IF($C84 = "", "",'App1'!BP84)</f>
        <v/>
      </c>
      <c r="BE84" s="538"/>
      <c r="BF84" s="539"/>
      <c r="BG84" s="539"/>
      <c r="BH84" s="539"/>
      <c r="BI84" s="540"/>
      <c r="BJ84" s="538"/>
      <c r="BK84" s="539"/>
      <c r="BL84" s="539"/>
      <c r="BM84" s="539"/>
      <c r="BN84" s="540"/>
      <c r="BO84" s="538"/>
      <c r="BP84" s="539"/>
      <c r="BQ84" s="539"/>
      <c r="BR84" s="539"/>
      <c r="BS84" s="540"/>
      <c r="BT84" s="538"/>
      <c r="BU84" s="539"/>
      <c r="BV84" s="539"/>
      <c r="BW84" s="539"/>
      <c r="BX84" s="540"/>
      <c r="BY84" s="538"/>
      <c r="BZ84" s="539"/>
      <c r="CA84" s="539"/>
      <c r="CB84" s="539"/>
      <c r="CC84" s="540"/>
      <c r="CD84" s="538"/>
      <c r="CE84" s="539"/>
      <c r="CF84" s="539"/>
      <c r="CG84" s="539"/>
      <c r="CH84" s="540"/>
      <c r="CI84" s="1277"/>
      <c r="CJ84" s="1278"/>
      <c r="CK84" s="1278"/>
      <c r="CL84" s="1279"/>
      <c r="CM84" s="1278"/>
      <c r="CN84" s="1278"/>
      <c r="CO84" s="1278"/>
      <c r="CP84" s="1279"/>
      <c r="CQ84" s="1606" t="str">
        <f xml:space="preserve"> IF($C84 = "", "",'App1'!DC84)</f>
        <v/>
      </c>
      <c r="CR84" s="1656" t="str">
        <f xml:space="preserve"> IF($C84 = "", "",'App1'!DD84)</f>
        <v/>
      </c>
      <c r="CS84" s="1606" t="str">
        <f xml:space="preserve"> IF($C84 = "", "",'App1'!DE84)</f>
        <v/>
      </c>
      <c r="CT84" s="1600" t="str">
        <f xml:space="preserve"> IF($C84 = "", "",'App1'!DF84)</f>
        <v/>
      </c>
      <c r="CU84" s="1600" t="str">
        <f xml:space="preserve"> IF($C84 = "", "",'App1'!DG84)</f>
        <v/>
      </c>
      <c r="CV84" s="1600" t="str">
        <f xml:space="preserve"> IF($C84 = "", "",'App1'!DH84)</f>
        <v/>
      </c>
      <c r="CW84" s="1600" t="str">
        <f xml:space="preserve"> IF($C84 = "", "",'App1'!DI84)</f>
        <v/>
      </c>
      <c r="CX84" s="1600" t="str">
        <f xml:space="preserve"> IF($C84 = "", "",'App1'!DJ84)</f>
        <v/>
      </c>
      <c r="CY84" s="1601" t="str">
        <f xml:space="preserve"> IF($C84 = "", "",'App1'!DK84)</f>
        <v/>
      </c>
      <c r="CZ84" s="1600" t="str">
        <f xml:space="preserve"> IF($C84 = "", "",'App1'!DL84)</f>
        <v/>
      </c>
      <c r="DA84" s="1600" t="str">
        <f xml:space="preserve"> IF($C84 = "", "",'App1'!DM84)</f>
        <v/>
      </c>
      <c r="DB84" s="1600" t="str">
        <f xml:space="preserve"> IF($C84 = "", "",'App1'!DN84)</f>
        <v/>
      </c>
      <c r="DC84" s="1600" t="str">
        <f xml:space="preserve"> IF($C84 = "", "",'App1'!DO84)</f>
        <v/>
      </c>
      <c r="DD84" s="1600" t="str">
        <f xml:space="preserve"> IF($C84 = "", "",'App1'!DP84)</f>
        <v/>
      </c>
      <c r="DE84" s="1601" t="str">
        <f xml:space="preserve"> IF($C84 = "", "",'App1'!DQ84)</f>
        <v/>
      </c>
      <c r="DF84" s="1600" t="str">
        <f xml:space="preserve"> IF($C84 = "", "",'App1'!DR84)</f>
        <v/>
      </c>
      <c r="DG84" s="1600" t="str">
        <f xml:space="preserve"> IF($C84 = "", "",'App1'!DS84)</f>
        <v/>
      </c>
      <c r="DH84" s="1600" t="str">
        <f xml:space="preserve"> IF($C84 = "", "",'App1'!DT84)</f>
        <v/>
      </c>
      <c r="DI84" s="1600" t="str">
        <f xml:space="preserve"> IF($C84 = "", "",'App1'!DU84)</f>
        <v/>
      </c>
      <c r="DJ84" s="1600" t="str">
        <f xml:space="preserve"> IF($C84 = "", "",'App1'!DV84)</f>
        <v/>
      </c>
      <c r="DK84" s="1601" t="str">
        <f xml:space="preserve"> IF($C84 = "", "",'App1'!DW84)</f>
        <v/>
      </c>
      <c r="DL84" s="1600" t="str">
        <f xml:space="preserve"> IF($C84 = "", "",'App1'!DX84)</f>
        <v/>
      </c>
      <c r="DM84" s="1600" t="str">
        <f xml:space="preserve"> IF($C84 = "", "",'App1'!DY84)</f>
        <v/>
      </c>
      <c r="DN84" s="1600" t="str">
        <f xml:space="preserve"> IF($C84 = "", "",'App1'!DZ84)</f>
        <v/>
      </c>
      <c r="DO84" s="1600" t="str">
        <f xml:space="preserve"> IF($C84 = "", "",'App1'!EA84)</f>
        <v/>
      </c>
      <c r="DP84" s="1600" t="str">
        <f xml:space="preserve"> IF($C84 = "", "",'App1'!EB84)</f>
        <v/>
      </c>
      <c r="DQ84" s="1601" t="str">
        <f xml:space="preserve"> IF($C84 = "", "",'App1'!EC84)</f>
        <v/>
      </c>
      <c r="DR84" s="1600" t="str">
        <f xml:space="preserve"> IF($C84 = "", "",'App1'!ED84)</f>
        <v/>
      </c>
      <c r="DS84" s="1600" t="str">
        <f xml:space="preserve"> IF($C84 = "", "",'App1'!EE84)</f>
        <v/>
      </c>
      <c r="DT84" s="1600" t="str">
        <f xml:space="preserve"> IF($C84 = "", "",'App1'!EF84)</f>
        <v/>
      </c>
      <c r="DU84" s="1600" t="str">
        <f xml:space="preserve"> IF($C84 = "", "",'App1'!EG84)</f>
        <v/>
      </c>
      <c r="DV84" s="1600" t="str">
        <f xml:space="preserve"> IF($C84 = "", "",'App1'!EH84)</f>
        <v/>
      </c>
      <c r="DW84" s="1601" t="str">
        <f xml:space="preserve"> IF($C84 = "", "",'App1'!EI84)</f>
        <v/>
      </c>
      <c r="DX84" s="538"/>
      <c r="DY84" s="539"/>
      <c r="DZ84" s="539"/>
      <c r="EA84" s="539"/>
      <c r="EB84" s="539"/>
      <c r="EC84" s="1599" t="str">
        <f xml:space="preserve"> IF($C84 = "", "",'App1'!EO84)</f>
        <v/>
      </c>
      <c r="ED84" s="1600" t="str">
        <f xml:space="preserve"> IF($C84 = "", "",'App1'!EP84)</f>
        <v/>
      </c>
      <c r="EE84" s="1600" t="str">
        <f xml:space="preserve"> IF($C84 = "", "",'App1'!EQ84)</f>
        <v/>
      </c>
      <c r="EF84" s="1600" t="str">
        <f xml:space="preserve"> IF($C84 = "", "",'App1'!ER84)</f>
        <v/>
      </c>
      <c r="EG84" s="1600" t="str">
        <f xml:space="preserve"> IF($C84 = "", "",'App1'!ES84)</f>
        <v/>
      </c>
      <c r="EH84" s="1601" t="str">
        <f xml:space="preserve"> IF($C84 = "", "",'App1'!ET84)</f>
        <v/>
      </c>
      <c r="EI84" s="538"/>
      <c r="EJ84" s="539"/>
      <c r="EK84" s="539"/>
      <c r="EL84" s="539"/>
      <c r="EM84" s="1594"/>
    </row>
    <row r="85" spans="1:143" s="524" customFormat="1" ht="15.75" customHeight="1">
      <c r="A85" s="503"/>
      <c r="B85" s="1421">
        <v>79</v>
      </c>
      <c r="C85" s="1635" t="str">
        <f>'App1'!C85</f>
        <v/>
      </c>
      <c r="D85" s="1412" t="str">
        <f xml:space="preserve"> IF($C85 = "", "",'App1'!D85)</f>
        <v/>
      </c>
      <c r="E85" s="1412" t="str">
        <f xml:space="preserve"> IF($C85 = "", "",'App1'!E85)</f>
        <v/>
      </c>
      <c r="F85" s="1412" t="str">
        <f xml:space="preserve"> IF($C85 = "", "",'App1'!F85)</f>
        <v/>
      </c>
      <c r="G85" s="1498" t="str">
        <f xml:space="preserve"> IF($C85 = "", "",'App1'!G85)</f>
        <v/>
      </c>
      <c r="H85" s="1499" t="str">
        <f xml:space="preserve"> IF($C85 = "", "",'App1'!H85)</f>
        <v/>
      </c>
      <c r="I85" s="1516" t="str">
        <f xml:space="preserve"> IF($C85 = "", "",'App1'!I85)</f>
        <v/>
      </c>
      <c r="J85" s="1516" t="str">
        <f xml:space="preserve"> IF($C85 = "", "",'App1'!J85)</f>
        <v/>
      </c>
      <c r="K85" s="1516" t="str">
        <f xml:space="preserve"> IF($C85 = "", "",'App1'!K85)</f>
        <v/>
      </c>
      <c r="L85" s="1516" t="str">
        <f xml:space="preserve"> IF($C85 = "", "",'App1'!L85)</f>
        <v/>
      </c>
      <c r="M85" s="1516" t="str">
        <f xml:space="preserve"> IF($C85 = "", "",'App1'!M85)</f>
        <v/>
      </c>
      <c r="N85" s="1516" t="str">
        <f xml:space="preserve"> IF($C85 = "", "",'App1'!N85)</f>
        <v/>
      </c>
      <c r="O85" s="1516" t="str">
        <f xml:space="preserve"> IF($C85 = "", "",'App1'!O85)</f>
        <v/>
      </c>
      <c r="P85" s="1516" t="str">
        <f xml:space="preserve"> IF($C85 = "", "",'App1'!P85)</f>
        <v/>
      </c>
      <c r="Q85" s="1517" t="str">
        <f xml:space="preserve"> IF($C85 = "", "",'App1'!Q85)</f>
        <v/>
      </c>
      <c r="R85" s="1412" t="str">
        <f xml:space="preserve"> IF($C85 = "", "",'App1'!R85)</f>
        <v/>
      </c>
      <c r="S85" s="1412" t="str">
        <f xml:space="preserve"> IF($C85 = "", "",'App1'!S85)</f>
        <v/>
      </c>
      <c r="T85" s="1498" t="str">
        <f xml:space="preserve"> IF($C85 = "", "",'App1'!T85)</f>
        <v/>
      </c>
      <c r="U85" s="1412" t="str">
        <f xml:space="preserve"> IF($C85 = "", "",'App1'!U85)</f>
        <v/>
      </c>
      <c r="V85" s="1412" t="str">
        <f xml:space="preserve"> IF($C85 = "", "",'App1'!V85)</f>
        <v/>
      </c>
      <c r="W85" s="1412" t="str">
        <f xml:space="preserve"> IF($C85 = "", "",'App1'!W85)</f>
        <v/>
      </c>
      <c r="X85" s="1412" t="str">
        <f xml:space="preserve"> IF($C85 = "", "",'App1'!X85)</f>
        <v/>
      </c>
      <c r="Y85" s="1626" t="str">
        <f xml:space="preserve"> IF($C85 = "", "",'App1'!Y85)</f>
        <v/>
      </c>
      <c r="Z85" s="1508" t="str">
        <f xml:space="preserve"> IF($C85 = "", "",'App1'!Z85)</f>
        <v/>
      </c>
      <c r="AA85" s="526"/>
      <c r="AB85" s="526"/>
      <c r="AC85" s="526"/>
      <c r="AD85" s="1628"/>
      <c r="AE85" s="539"/>
      <c r="AF85" s="539"/>
      <c r="AG85" s="539"/>
      <c r="AH85" s="539"/>
      <c r="AI85" s="539"/>
      <c r="AJ85" s="538"/>
      <c r="AK85" s="539"/>
      <c r="AL85" s="539"/>
      <c r="AM85" s="539"/>
      <c r="AN85" s="712"/>
      <c r="AO85" s="715"/>
      <c r="AP85" s="539"/>
      <c r="AQ85" s="539"/>
      <c r="AR85" s="539"/>
      <c r="AS85" s="716"/>
      <c r="AT85" s="721"/>
      <c r="AU85" s="539"/>
      <c r="AV85" s="539"/>
      <c r="AW85" s="539"/>
      <c r="AX85" s="722"/>
      <c r="AY85" s="540"/>
      <c r="AZ85" s="1586" t="str">
        <f xml:space="preserve"> IF($C85 = "", "",'App1'!BL85)</f>
        <v/>
      </c>
      <c r="BA85" s="1587" t="str">
        <f xml:space="preserve"> IF($C85 = "", "",'App1'!BM85)</f>
        <v/>
      </c>
      <c r="BB85" s="1587" t="str">
        <f xml:space="preserve"> IF($C85 = "", "",'App1'!BN85)</f>
        <v/>
      </c>
      <c r="BC85" s="1587" t="str">
        <f xml:space="preserve"> IF($C85 = "", "",'App1'!BO85)</f>
        <v/>
      </c>
      <c r="BD85" s="1497" t="str">
        <f xml:space="preserve"> IF($C85 = "", "",'App1'!BP85)</f>
        <v/>
      </c>
      <c r="BE85" s="538"/>
      <c r="BF85" s="539"/>
      <c r="BG85" s="539"/>
      <c r="BH85" s="539"/>
      <c r="BI85" s="540"/>
      <c r="BJ85" s="538"/>
      <c r="BK85" s="539"/>
      <c r="BL85" s="539"/>
      <c r="BM85" s="539"/>
      <c r="BN85" s="540"/>
      <c r="BO85" s="538"/>
      <c r="BP85" s="539"/>
      <c r="BQ85" s="539"/>
      <c r="BR85" s="539"/>
      <c r="BS85" s="540"/>
      <c r="BT85" s="538"/>
      <c r="BU85" s="539"/>
      <c r="BV85" s="539"/>
      <c r="BW85" s="539"/>
      <c r="BX85" s="540"/>
      <c r="BY85" s="538"/>
      <c r="BZ85" s="539"/>
      <c r="CA85" s="539"/>
      <c r="CB85" s="539"/>
      <c r="CC85" s="540"/>
      <c r="CD85" s="538"/>
      <c r="CE85" s="539"/>
      <c r="CF85" s="539"/>
      <c r="CG85" s="539"/>
      <c r="CH85" s="540"/>
      <c r="CI85" s="1277"/>
      <c r="CJ85" s="1278"/>
      <c r="CK85" s="1278"/>
      <c r="CL85" s="1279"/>
      <c r="CM85" s="1278"/>
      <c r="CN85" s="1278"/>
      <c r="CO85" s="1278"/>
      <c r="CP85" s="1279"/>
      <c r="CQ85" s="1606" t="str">
        <f xml:space="preserve"> IF($C85 = "", "",'App1'!DC85)</f>
        <v/>
      </c>
      <c r="CR85" s="1656" t="str">
        <f xml:space="preserve"> IF($C85 = "", "",'App1'!DD85)</f>
        <v/>
      </c>
      <c r="CS85" s="1606" t="str">
        <f xml:space="preserve"> IF($C85 = "", "",'App1'!DE85)</f>
        <v/>
      </c>
      <c r="CT85" s="1600" t="str">
        <f xml:space="preserve"> IF($C85 = "", "",'App1'!DF85)</f>
        <v/>
      </c>
      <c r="CU85" s="1600" t="str">
        <f xml:space="preserve"> IF($C85 = "", "",'App1'!DG85)</f>
        <v/>
      </c>
      <c r="CV85" s="1600" t="str">
        <f xml:space="preserve"> IF($C85 = "", "",'App1'!DH85)</f>
        <v/>
      </c>
      <c r="CW85" s="1600" t="str">
        <f xml:space="preserve"> IF($C85 = "", "",'App1'!DI85)</f>
        <v/>
      </c>
      <c r="CX85" s="1600" t="str">
        <f xml:space="preserve"> IF($C85 = "", "",'App1'!DJ85)</f>
        <v/>
      </c>
      <c r="CY85" s="1601" t="str">
        <f xml:space="preserve"> IF($C85 = "", "",'App1'!DK85)</f>
        <v/>
      </c>
      <c r="CZ85" s="1600" t="str">
        <f xml:space="preserve"> IF($C85 = "", "",'App1'!DL85)</f>
        <v/>
      </c>
      <c r="DA85" s="1600" t="str">
        <f xml:space="preserve"> IF($C85 = "", "",'App1'!DM85)</f>
        <v/>
      </c>
      <c r="DB85" s="1600" t="str">
        <f xml:space="preserve"> IF($C85 = "", "",'App1'!DN85)</f>
        <v/>
      </c>
      <c r="DC85" s="1600" t="str">
        <f xml:space="preserve"> IF($C85 = "", "",'App1'!DO85)</f>
        <v/>
      </c>
      <c r="DD85" s="1600" t="str">
        <f xml:space="preserve"> IF($C85 = "", "",'App1'!DP85)</f>
        <v/>
      </c>
      <c r="DE85" s="1601" t="str">
        <f xml:space="preserve"> IF($C85 = "", "",'App1'!DQ85)</f>
        <v/>
      </c>
      <c r="DF85" s="1600" t="str">
        <f xml:space="preserve"> IF($C85 = "", "",'App1'!DR85)</f>
        <v/>
      </c>
      <c r="DG85" s="1600" t="str">
        <f xml:space="preserve"> IF($C85 = "", "",'App1'!DS85)</f>
        <v/>
      </c>
      <c r="DH85" s="1600" t="str">
        <f xml:space="preserve"> IF($C85 = "", "",'App1'!DT85)</f>
        <v/>
      </c>
      <c r="DI85" s="1600" t="str">
        <f xml:space="preserve"> IF($C85 = "", "",'App1'!DU85)</f>
        <v/>
      </c>
      <c r="DJ85" s="1600" t="str">
        <f xml:space="preserve"> IF($C85 = "", "",'App1'!DV85)</f>
        <v/>
      </c>
      <c r="DK85" s="1601" t="str">
        <f xml:space="preserve"> IF($C85 = "", "",'App1'!DW85)</f>
        <v/>
      </c>
      <c r="DL85" s="1600" t="str">
        <f xml:space="preserve"> IF($C85 = "", "",'App1'!DX85)</f>
        <v/>
      </c>
      <c r="DM85" s="1600" t="str">
        <f xml:space="preserve"> IF($C85 = "", "",'App1'!DY85)</f>
        <v/>
      </c>
      <c r="DN85" s="1600" t="str">
        <f xml:space="preserve"> IF($C85 = "", "",'App1'!DZ85)</f>
        <v/>
      </c>
      <c r="DO85" s="1600" t="str">
        <f xml:space="preserve"> IF($C85 = "", "",'App1'!EA85)</f>
        <v/>
      </c>
      <c r="DP85" s="1600" t="str">
        <f xml:space="preserve"> IF($C85 = "", "",'App1'!EB85)</f>
        <v/>
      </c>
      <c r="DQ85" s="1601" t="str">
        <f xml:space="preserve"> IF($C85 = "", "",'App1'!EC85)</f>
        <v/>
      </c>
      <c r="DR85" s="1600" t="str">
        <f xml:space="preserve"> IF($C85 = "", "",'App1'!ED85)</f>
        <v/>
      </c>
      <c r="DS85" s="1600" t="str">
        <f xml:space="preserve"> IF($C85 = "", "",'App1'!EE85)</f>
        <v/>
      </c>
      <c r="DT85" s="1600" t="str">
        <f xml:space="preserve"> IF($C85 = "", "",'App1'!EF85)</f>
        <v/>
      </c>
      <c r="DU85" s="1600" t="str">
        <f xml:space="preserve"> IF($C85 = "", "",'App1'!EG85)</f>
        <v/>
      </c>
      <c r="DV85" s="1600" t="str">
        <f xml:space="preserve"> IF($C85 = "", "",'App1'!EH85)</f>
        <v/>
      </c>
      <c r="DW85" s="1601" t="str">
        <f xml:space="preserve"> IF($C85 = "", "",'App1'!EI85)</f>
        <v/>
      </c>
      <c r="DX85" s="538"/>
      <c r="DY85" s="539"/>
      <c r="DZ85" s="539"/>
      <c r="EA85" s="539"/>
      <c r="EB85" s="539"/>
      <c r="EC85" s="1599" t="str">
        <f xml:space="preserve"> IF($C85 = "", "",'App1'!EO85)</f>
        <v/>
      </c>
      <c r="ED85" s="1600" t="str">
        <f xml:space="preserve"> IF($C85 = "", "",'App1'!EP85)</f>
        <v/>
      </c>
      <c r="EE85" s="1600" t="str">
        <f xml:space="preserve"> IF($C85 = "", "",'App1'!EQ85)</f>
        <v/>
      </c>
      <c r="EF85" s="1600" t="str">
        <f xml:space="preserve"> IF($C85 = "", "",'App1'!ER85)</f>
        <v/>
      </c>
      <c r="EG85" s="1600" t="str">
        <f xml:space="preserve"> IF($C85 = "", "",'App1'!ES85)</f>
        <v/>
      </c>
      <c r="EH85" s="1601" t="str">
        <f xml:space="preserve"> IF($C85 = "", "",'App1'!ET85)</f>
        <v/>
      </c>
      <c r="EI85" s="538"/>
      <c r="EJ85" s="539"/>
      <c r="EK85" s="539"/>
      <c r="EL85" s="539"/>
      <c r="EM85" s="1594"/>
    </row>
    <row r="86" spans="1:143" s="524" customFormat="1" ht="15.75" customHeight="1">
      <c r="A86" s="503"/>
      <c r="B86" s="1421">
        <v>80</v>
      </c>
      <c r="C86" s="1635" t="str">
        <f>'App1'!C86</f>
        <v/>
      </c>
      <c r="D86" s="1412" t="str">
        <f xml:space="preserve"> IF($C86 = "", "",'App1'!D86)</f>
        <v/>
      </c>
      <c r="E86" s="1412" t="str">
        <f xml:space="preserve"> IF($C86 = "", "",'App1'!E86)</f>
        <v/>
      </c>
      <c r="F86" s="1412" t="str">
        <f xml:space="preserve"> IF($C86 = "", "",'App1'!F86)</f>
        <v/>
      </c>
      <c r="G86" s="1498" t="str">
        <f xml:space="preserve"> IF($C86 = "", "",'App1'!G86)</f>
        <v/>
      </c>
      <c r="H86" s="1499" t="str">
        <f xml:space="preserve"> IF($C86 = "", "",'App1'!H86)</f>
        <v/>
      </c>
      <c r="I86" s="1516" t="str">
        <f xml:space="preserve"> IF($C86 = "", "",'App1'!I86)</f>
        <v/>
      </c>
      <c r="J86" s="1516" t="str">
        <f xml:space="preserve"> IF($C86 = "", "",'App1'!J86)</f>
        <v/>
      </c>
      <c r="K86" s="1516" t="str">
        <f xml:space="preserve"> IF($C86 = "", "",'App1'!K86)</f>
        <v/>
      </c>
      <c r="L86" s="1516" t="str">
        <f xml:space="preserve"> IF($C86 = "", "",'App1'!L86)</f>
        <v/>
      </c>
      <c r="M86" s="1516" t="str">
        <f xml:space="preserve"> IF($C86 = "", "",'App1'!M86)</f>
        <v/>
      </c>
      <c r="N86" s="1516" t="str">
        <f xml:space="preserve"> IF($C86 = "", "",'App1'!N86)</f>
        <v/>
      </c>
      <c r="O86" s="1516" t="str">
        <f xml:space="preserve"> IF($C86 = "", "",'App1'!O86)</f>
        <v/>
      </c>
      <c r="P86" s="1516" t="str">
        <f xml:space="preserve"> IF($C86 = "", "",'App1'!P86)</f>
        <v/>
      </c>
      <c r="Q86" s="1517" t="str">
        <f xml:space="preserve"> IF($C86 = "", "",'App1'!Q86)</f>
        <v/>
      </c>
      <c r="R86" s="1412" t="str">
        <f xml:space="preserve"> IF($C86 = "", "",'App1'!R86)</f>
        <v/>
      </c>
      <c r="S86" s="1412" t="str">
        <f xml:space="preserve"> IF($C86 = "", "",'App1'!S86)</f>
        <v/>
      </c>
      <c r="T86" s="1498" t="str">
        <f xml:space="preserve"> IF($C86 = "", "",'App1'!T86)</f>
        <v/>
      </c>
      <c r="U86" s="1412" t="str">
        <f xml:space="preserve"> IF($C86 = "", "",'App1'!U86)</f>
        <v/>
      </c>
      <c r="V86" s="1412" t="str">
        <f xml:space="preserve"> IF($C86 = "", "",'App1'!V86)</f>
        <v/>
      </c>
      <c r="W86" s="1412" t="str">
        <f xml:space="preserve"> IF($C86 = "", "",'App1'!W86)</f>
        <v/>
      </c>
      <c r="X86" s="1412" t="str">
        <f xml:space="preserve"> IF($C86 = "", "",'App1'!X86)</f>
        <v/>
      </c>
      <c r="Y86" s="1626" t="str">
        <f xml:space="preserve"> IF($C86 = "", "",'App1'!Y86)</f>
        <v/>
      </c>
      <c r="Z86" s="1508" t="str">
        <f xml:space="preserve"> IF($C86 = "", "",'App1'!Z86)</f>
        <v/>
      </c>
      <c r="AA86" s="526"/>
      <c r="AB86" s="526"/>
      <c r="AC86" s="526"/>
      <c r="AD86" s="1628"/>
      <c r="AE86" s="539"/>
      <c r="AF86" s="539"/>
      <c r="AG86" s="539"/>
      <c r="AH86" s="539"/>
      <c r="AI86" s="539"/>
      <c r="AJ86" s="538"/>
      <c r="AK86" s="539"/>
      <c r="AL86" s="539"/>
      <c r="AM86" s="539"/>
      <c r="AN86" s="712"/>
      <c r="AO86" s="715"/>
      <c r="AP86" s="539"/>
      <c r="AQ86" s="539"/>
      <c r="AR86" s="539"/>
      <c r="AS86" s="716"/>
      <c r="AT86" s="721"/>
      <c r="AU86" s="539"/>
      <c r="AV86" s="539"/>
      <c r="AW86" s="539"/>
      <c r="AX86" s="722"/>
      <c r="AY86" s="540"/>
      <c r="AZ86" s="1586" t="str">
        <f xml:space="preserve"> IF($C86 = "", "",'App1'!BL86)</f>
        <v/>
      </c>
      <c r="BA86" s="1587" t="str">
        <f xml:space="preserve"> IF($C86 = "", "",'App1'!BM86)</f>
        <v/>
      </c>
      <c r="BB86" s="1587" t="str">
        <f xml:space="preserve"> IF($C86 = "", "",'App1'!BN86)</f>
        <v/>
      </c>
      <c r="BC86" s="1587" t="str">
        <f xml:space="preserve"> IF($C86 = "", "",'App1'!BO86)</f>
        <v/>
      </c>
      <c r="BD86" s="1497" t="str">
        <f xml:space="preserve"> IF($C86 = "", "",'App1'!BP86)</f>
        <v/>
      </c>
      <c r="BE86" s="538"/>
      <c r="BF86" s="539"/>
      <c r="BG86" s="539"/>
      <c r="BH86" s="539"/>
      <c r="BI86" s="540"/>
      <c r="BJ86" s="538"/>
      <c r="BK86" s="539"/>
      <c r="BL86" s="539"/>
      <c r="BM86" s="539"/>
      <c r="BN86" s="540"/>
      <c r="BO86" s="538"/>
      <c r="BP86" s="539"/>
      <c r="BQ86" s="539"/>
      <c r="BR86" s="539"/>
      <c r="BS86" s="540"/>
      <c r="BT86" s="538"/>
      <c r="BU86" s="539"/>
      <c r="BV86" s="539"/>
      <c r="BW86" s="539"/>
      <c r="BX86" s="540"/>
      <c r="BY86" s="538"/>
      <c r="BZ86" s="539"/>
      <c r="CA86" s="539"/>
      <c r="CB86" s="539"/>
      <c r="CC86" s="540"/>
      <c r="CD86" s="538"/>
      <c r="CE86" s="539"/>
      <c r="CF86" s="539"/>
      <c r="CG86" s="539"/>
      <c r="CH86" s="540"/>
      <c r="CI86" s="1277"/>
      <c r="CJ86" s="1278"/>
      <c r="CK86" s="1278"/>
      <c r="CL86" s="1279"/>
      <c r="CM86" s="1278"/>
      <c r="CN86" s="1278"/>
      <c r="CO86" s="1278"/>
      <c r="CP86" s="1279"/>
      <c r="CQ86" s="1606" t="str">
        <f xml:space="preserve"> IF($C86 = "", "",'App1'!DC86)</f>
        <v/>
      </c>
      <c r="CR86" s="1656" t="str">
        <f xml:space="preserve"> IF($C86 = "", "",'App1'!DD86)</f>
        <v/>
      </c>
      <c r="CS86" s="1606" t="str">
        <f xml:space="preserve"> IF($C86 = "", "",'App1'!DE86)</f>
        <v/>
      </c>
      <c r="CT86" s="1600" t="str">
        <f xml:space="preserve"> IF($C86 = "", "",'App1'!DF86)</f>
        <v/>
      </c>
      <c r="CU86" s="1600" t="str">
        <f xml:space="preserve"> IF($C86 = "", "",'App1'!DG86)</f>
        <v/>
      </c>
      <c r="CV86" s="1600" t="str">
        <f xml:space="preserve"> IF($C86 = "", "",'App1'!DH86)</f>
        <v/>
      </c>
      <c r="CW86" s="1600" t="str">
        <f xml:space="preserve"> IF($C86 = "", "",'App1'!DI86)</f>
        <v/>
      </c>
      <c r="CX86" s="1600" t="str">
        <f xml:space="preserve"> IF($C86 = "", "",'App1'!DJ86)</f>
        <v/>
      </c>
      <c r="CY86" s="1601" t="str">
        <f xml:space="preserve"> IF($C86 = "", "",'App1'!DK86)</f>
        <v/>
      </c>
      <c r="CZ86" s="1600" t="str">
        <f xml:space="preserve"> IF($C86 = "", "",'App1'!DL86)</f>
        <v/>
      </c>
      <c r="DA86" s="1600" t="str">
        <f xml:space="preserve"> IF($C86 = "", "",'App1'!DM86)</f>
        <v/>
      </c>
      <c r="DB86" s="1600" t="str">
        <f xml:space="preserve"> IF($C86 = "", "",'App1'!DN86)</f>
        <v/>
      </c>
      <c r="DC86" s="1600" t="str">
        <f xml:space="preserve"> IF($C86 = "", "",'App1'!DO86)</f>
        <v/>
      </c>
      <c r="DD86" s="1600" t="str">
        <f xml:space="preserve"> IF($C86 = "", "",'App1'!DP86)</f>
        <v/>
      </c>
      <c r="DE86" s="1601" t="str">
        <f xml:space="preserve"> IF($C86 = "", "",'App1'!DQ86)</f>
        <v/>
      </c>
      <c r="DF86" s="1600" t="str">
        <f xml:space="preserve"> IF($C86 = "", "",'App1'!DR86)</f>
        <v/>
      </c>
      <c r="DG86" s="1600" t="str">
        <f xml:space="preserve"> IF($C86 = "", "",'App1'!DS86)</f>
        <v/>
      </c>
      <c r="DH86" s="1600" t="str">
        <f xml:space="preserve"> IF($C86 = "", "",'App1'!DT86)</f>
        <v/>
      </c>
      <c r="DI86" s="1600" t="str">
        <f xml:space="preserve"> IF($C86 = "", "",'App1'!DU86)</f>
        <v/>
      </c>
      <c r="DJ86" s="1600" t="str">
        <f xml:space="preserve"> IF($C86 = "", "",'App1'!DV86)</f>
        <v/>
      </c>
      <c r="DK86" s="1601" t="str">
        <f xml:space="preserve"> IF($C86 = "", "",'App1'!DW86)</f>
        <v/>
      </c>
      <c r="DL86" s="1600" t="str">
        <f xml:space="preserve"> IF($C86 = "", "",'App1'!DX86)</f>
        <v/>
      </c>
      <c r="DM86" s="1600" t="str">
        <f xml:space="preserve"> IF($C86 = "", "",'App1'!DY86)</f>
        <v/>
      </c>
      <c r="DN86" s="1600" t="str">
        <f xml:space="preserve"> IF($C86 = "", "",'App1'!DZ86)</f>
        <v/>
      </c>
      <c r="DO86" s="1600" t="str">
        <f xml:space="preserve"> IF($C86 = "", "",'App1'!EA86)</f>
        <v/>
      </c>
      <c r="DP86" s="1600" t="str">
        <f xml:space="preserve"> IF($C86 = "", "",'App1'!EB86)</f>
        <v/>
      </c>
      <c r="DQ86" s="1601" t="str">
        <f xml:space="preserve"> IF($C86 = "", "",'App1'!EC86)</f>
        <v/>
      </c>
      <c r="DR86" s="1600" t="str">
        <f xml:space="preserve"> IF($C86 = "", "",'App1'!ED86)</f>
        <v/>
      </c>
      <c r="DS86" s="1600" t="str">
        <f xml:space="preserve"> IF($C86 = "", "",'App1'!EE86)</f>
        <v/>
      </c>
      <c r="DT86" s="1600" t="str">
        <f xml:space="preserve"> IF($C86 = "", "",'App1'!EF86)</f>
        <v/>
      </c>
      <c r="DU86" s="1600" t="str">
        <f xml:space="preserve"> IF($C86 = "", "",'App1'!EG86)</f>
        <v/>
      </c>
      <c r="DV86" s="1600" t="str">
        <f xml:space="preserve"> IF($C86 = "", "",'App1'!EH86)</f>
        <v/>
      </c>
      <c r="DW86" s="1601" t="str">
        <f xml:space="preserve"> IF($C86 = "", "",'App1'!EI86)</f>
        <v/>
      </c>
      <c r="DX86" s="538"/>
      <c r="DY86" s="539"/>
      <c r="DZ86" s="539"/>
      <c r="EA86" s="539"/>
      <c r="EB86" s="539"/>
      <c r="EC86" s="1599" t="str">
        <f xml:space="preserve"> IF($C86 = "", "",'App1'!EO86)</f>
        <v/>
      </c>
      <c r="ED86" s="1600" t="str">
        <f xml:space="preserve"> IF($C86 = "", "",'App1'!EP86)</f>
        <v/>
      </c>
      <c r="EE86" s="1600" t="str">
        <f xml:space="preserve"> IF($C86 = "", "",'App1'!EQ86)</f>
        <v/>
      </c>
      <c r="EF86" s="1600" t="str">
        <f xml:space="preserve"> IF($C86 = "", "",'App1'!ER86)</f>
        <v/>
      </c>
      <c r="EG86" s="1600" t="str">
        <f xml:space="preserve"> IF($C86 = "", "",'App1'!ES86)</f>
        <v/>
      </c>
      <c r="EH86" s="1601" t="str">
        <f xml:space="preserve"> IF($C86 = "", "",'App1'!ET86)</f>
        <v/>
      </c>
      <c r="EI86" s="538"/>
      <c r="EJ86" s="539"/>
      <c r="EK86" s="539"/>
      <c r="EL86" s="539"/>
      <c r="EM86" s="1594"/>
    </row>
    <row r="87" spans="1:143" s="524" customFormat="1" ht="15.75" customHeight="1">
      <c r="A87" s="503"/>
      <c r="B87" s="1421">
        <v>81</v>
      </c>
      <c r="C87" s="1635" t="str">
        <f>'App1'!C87</f>
        <v/>
      </c>
      <c r="D87" s="1412" t="str">
        <f xml:space="preserve"> IF($C87 = "", "",'App1'!D87)</f>
        <v/>
      </c>
      <c r="E87" s="1412" t="str">
        <f xml:space="preserve"> IF($C87 = "", "",'App1'!E87)</f>
        <v/>
      </c>
      <c r="F87" s="1412" t="str">
        <f xml:space="preserve"> IF($C87 = "", "",'App1'!F87)</f>
        <v/>
      </c>
      <c r="G87" s="1498" t="str">
        <f xml:space="preserve"> IF($C87 = "", "",'App1'!G87)</f>
        <v/>
      </c>
      <c r="H87" s="1499" t="str">
        <f xml:space="preserve"> IF($C87 = "", "",'App1'!H87)</f>
        <v/>
      </c>
      <c r="I87" s="1516" t="str">
        <f xml:space="preserve"> IF($C87 = "", "",'App1'!I87)</f>
        <v/>
      </c>
      <c r="J87" s="1516" t="str">
        <f xml:space="preserve"> IF($C87 = "", "",'App1'!J87)</f>
        <v/>
      </c>
      <c r="K87" s="1516" t="str">
        <f xml:space="preserve"> IF($C87 = "", "",'App1'!K87)</f>
        <v/>
      </c>
      <c r="L87" s="1516" t="str">
        <f xml:space="preserve"> IF($C87 = "", "",'App1'!L87)</f>
        <v/>
      </c>
      <c r="M87" s="1516" t="str">
        <f xml:space="preserve"> IF($C87 = "", "",'App1'!M87)</f>
        <v/>
      </c>
      <c r="N87" s="1516" t="str">
        <f xml:space="preserve"> IF($C87 = "", "",'App1'!N87)</f>
        <v/>
      </c>
      <c r="O87" s="1516" t="str">
        <f xml:space="preserve"> IF($C87 = "", "",'App1'!O87)</f>
        <v/>
      </c>
      <c r="P87" s="1516" t="str">
        <f xml:space="preserve"> IF($C87 = "", "",'App1'!P87)</f>
        <v/>
      </c>
      <c r="Q87" s="1517" t="str">
        <f xml:space="preserve"> IF($C87 = "", "",'App1'!Q87)</f>
        <v/>
      </c>
      <c r="R87" s="1412" t="str">
        <f xml:space="preserve"> IF($C87 = "", "",'App1'!R87)</f>
        <v/>
      </c>
      <c r="S87" s="1412" t="str">
        <f xml:space="preserve"> IF($C87 = "", "",'App1'!S87)</f>
        <v/>
      </c>
      <c r="T87" s="1498" t="str">
        <f xml:space="preserve"> IF($C87 = "", "",'App1'!T87)</f>
        <v/>
      </c>
      <c r="U87" s="1412" t="str">
        <f xml:space="preserve"> IF($C87 = "", "",'App1'!U87)</f>
        <v/>
      </c>
      <c r="V87" s="1412" t="str">
        <f xml:space="preserve"> IF($C87 = "", "",'App1'!V87)</f>
        <v/>
      </c>
      <c r="W87" s="1412" t="str">
        <f xml:space="preserve"> IF($C87 = "", "",'App1'!W87)</f>
        <v/>
      </c>
      <c r="X87" s="1412" t="str">
        <f xml:space="preserve"> IF($C87 = "", "",'App1'!X87)</f>
        <v/>
      </c>
      <c r="Y87" s="1626" t="str">
        <f xml:space="preserve"> IF($C87 = "", "",'App1'!Y87)</f>
        <v/>
      </c>
      <c r="Z87" s="1508" t="str">
        <f xml:space="preserve"> IF($C87 = "", "",'App1'!Z87)</f>
        <v/>
      </c>
      <c r="AA87" s="526"/>
      <c r="AB87" s="526"/>
      <c r="AC87" s="526"/>
      <c r="AD87" s="1628"/>
      <c r="AE87" s="539"/>
      <c r="AF87" s="539"/>
      <c r="AG87" s="539"/>
      <c r="AH87" s="539"/>
      <c r="AI87" s="539"/>
      <c r="AJ87" s="538"/>
      <c r="AK87" s="539"/>
      <c r="AL87" s="539"/>
      <c r="AM87" s="539"/>
      <c r="AN87" s="712"/>
      <c r="AO87" s="715"/>
      <c r="AP87" s="539"/>
      <c r="AQ87" s="539"/>
      <c r="AR87" s="539"/>
      <c r="AS87" s="716"/>
      <c r="AT87" s="721"/>
      <c r="AU87" s="539"/>
      <c r="AV87" s="539"/>
      <c r="AW87" s="539"/>
      <c r="AX87" s="722"/>
      <c r="AY87" s="540"/>
      <c r="AZ87" s="1586" t="str">
        <f xml:space="preserve"> IF($C87 = "", "",'App1'!BL87)</f>
        <v/>
      </c>
      <c r="BA87" s="1587" t="str">
        <f xml:space="preserve"> IF($C87 = "", "",'App1'!BM87)</f>
        <v/>
      </c>
      <c r="BB87" s="1587" t="str">
        <f xml:space="preserve"> IF($C87 = "", "",'App1'!BN87)</f>
        <v/>
      </c>
      <c r="BC87" s="1587" t="str">
        <f xml:space="preserve"> IF($C87 = "", "",'App1'!BO87)</f>
        <v/>
      </c>
      <c r="BD87" s="1497" t="str">
        <f xml:space="preserve"> IF($C87 = "", "",'App1'!BP87)</f>
        <v/>
      </c>
      <c r="BE87" s="538"/>
      <c r="BF87" s="539"/>
      <c r="BG87" s="539"/>
      <c r="BH87" s="539"/>
      <c r="BI87" s="540"/>
      <c r="BJ87" s="538"/>
      <c r="BK87" s="539"/>
      <c r="BL87" s="539"/>
      <c r="BM87" s="539"/>
      <c r="BN87" s="540"/>
      <c r="BO87" s="538"/>
      <c r="BP87" s="539"/>
      <c r="BQ87" s="539"/>
      <c r="BR87" s="539"/>
      <c r="BS87" s="540"/>
      <c r="BT87" s="538"/>
      <c r="BU87" s="539"/>
      <c r="BV87" s="539"/>
      <c r="BW87" s="539"/>
      <c r="BX87" s="540"/>
      <c r="BY87" s="538"/>
      <c r="BZ87" s="539"/>
      <c r="CA87" s="539"/>
      <c r="CB87" s="539"/>
      <c r="CC87" s="540"/>
      <c r="CD87" s="538"/>
      <c r="CE87" s="539"/>
      <c r="CF87" s="539"/>
      <c r="CG87" s="539"/>
      <c r="CH87" s="540"/>
      <c r="CI87" s="1277"/>
      <c r="CJ87" s="1278"/>
      <c r="CK87" s="1278"/>
      <c r="CL87" s="1279"/>
      <c r="CM87" s="1278"/>
      <c r="CN87" s="1278"/>
      <c r="CO87" s="1278"/>
      <c r="CP87" s="1279"/>
      <c r="CQ87" s="1606" t="str">
        <f xml:space="preserve"> IF($C87 = "", "",'App1'!DC87)</f>
        <v/>
      </c>
      <c r="CR87" s="1656" t="str">
        <f xml:space="preserve"> IF($C87 = "", "",'App1'!DD87)</f>
        <v/>
      </c>
      <c r="CS87" s="1606" t="str">
        <f xml:space="preserve"> IF($C87 = "", "",'App1'!DE87)</f>
        <v/>
      </c>
      <c r="CT87" s="1600" t="str">
        <f xml:space="preserve"> IF($C87 = "", "",'App1'!DF87)</f>
        <v/>
      </c>
      <c r="CU87" s="1600" t="str">
        <f xml:space="preserve"> IF($C87 = "", "",'App1'!DG87)</f>
        <v/>
      </c>
      <c r="CV87" s="1600" t="str">
        <f xml:space="preserve"> IF($C87 = "", "",'App1'!DH87)</f>
        <v/>
      </c>
      <c r="CW87" s="1600" t="str">
        <f xml:space="preserve"> IF($C87 = "", "",'App1'!DI87)</f>
        <v/>
      </c>
      <c r="CX87" s="1600" t="str">
        <f xml:space="preserve"> IF($C87 = "", "",'App1'!DJ87)</f>
        <v/>
      </c>
      <c r="CY87" s="1601" t="str">
        <f xml:space="preserve"> IF($C87 = "", "",'App1'!DK87)</f>
        <v/>
      </c>
      <c r="CZ87" s="1600" t="str">
        <f xml:space="preserve"> IF($C87 = "", "",'App1'!DL87)</f>
        <v/>
      </c>
      <c r="DA87" s="1600" t="str">
        <f xml:space="preserve"> IF($C87 = "", "",'App1'!DM87)</f>
        <v/>
      </c>
      <c r="DB87" s="1600" t="str">
        <f xml:space="preserve"> IF($C87 = "", "",'App1'!DN87)</f>
        <v/>
      </c>
      <c r="DC87" s="1600" t="str">
        <f xml:space="preserve"> IF($C87 = "", "",'App1'!DO87)</f>
        <v/>
      </c>
      <c r="DD87" s="1600" t="str">
        <f xml:space="preserve"> IF($C87 = "", "",'App1'!DP87)</f>
        <v/>
      </c>
      <c r="DE87" s="1601" t="str">
        <f xml:space="preserve"> IF($C87 = "", "",'App1'!DQ87)</f>
        <v/>
      </c>
      <c r="DF87" s="1600" t="str">
        <f xml:space="preserve"> IF($C87 = "", "",'App1'!DR87)</f>
        <v/>
      </c>
      <c r="DG87" s="1600" t="str">
        <f xml:space="preserve"> IF($C87 = "", "",'App1'!DS87)</f>
        <v/>
      </c>
      <c r="DH87" s="1600" t="str">
        <f xml:space="preserve"> IF($C87 = "", "",'App1'!DT87)</f>
        <v/>
      </c>
      <c r="DI87" s="1600" t="str">
        <f xml:space="preserve"> IF($C87 = "", "",'App1'!DU87)</f>
        <v/>
      </c>
      <c r="DJ87" s="1600" t="str">
        <f xml:space="preserve"> IF($C87 = "", "",'App1'!DV87)</f>
        <v/>
      </c>
      <c r="DK87" s="1601" t="str">
        <f xml:space="preserve"> IF($C87 = "", "",'App1'!DW87)</f>
        <v/>
      </c>
      <c r="DL87" s="1600" t="str">
        <f xml:space="preserve"> IF($C87 = "", "",'App1'!DX87)</f>
        <v/>
      </c>
      <c r="DM87" s="1600" t="str">
        <f xml:space="preserve"> IF($C87 = "", "",'App1'!DY87)</f>
        <v/>
      </c>
      <c r="DN87" s="1600" t="str">
        <f xml:space="preserve"> IF($C87 = "", "",'App1'!DZ87)</f>
        <v/>
      </c>
      <c r="DO87" s="1600" t="str">
        <f xml:space="preserve"> IF($C87 = "", "",'App1'!EA87)</f>
        <v/>
      </c>
      <c r="DP87" s="1600" t="str">
        <f xml:space="preserve"> IF($C87 = "", "",'App1'!EB87)</f>
        <v/>
      </c>
      <c r="DQ87" s="1601" t="str">
        <f xml:space="preserve"> IF($C87 = "", "",'App1'!EC87)</f>
        <v/>
      </c>
      <c r="DR87" s="1600" t="str">
        <f xml:space="preserve"> IF($C87 = "", "",'App1'!ED87)</f>
        <v/>
      </c>
      <c r="DS87" s="1600" t="str">
        <f xml:space="preserve"> IF($C87 = "", "",'App1'!EE87)</f>
        <v/>
      </c>
      <c r="DT87" s="1600" t="str">
        <f xml:space="preserve"> IF($C87 = "", "",'App1'!EF87)</f>
        <v/>
      </c>
      <c r="DU87" s="1600" t="str">
        <f xml:space="preserve"> IF($C87 = "", "",'App1'!EG87)</f>
        <v/>
      </c>
      <c r="DV87" s="1600" t="str">
        <f xml:space="preserve"> IF($C87 = "", "",'App1'!EH87)</f>
        <v/>
      </c>
      <c r="DW87" s="1601" t="str">
        <f xml:space="preserve"> IF($C87 = "", "",'App1'!EI87)</f>
        <v/>
      </c>
      <c r="DX87" s="538"/>
      <c r="DY87" s="539"/>
      <c r="DZ87" s="539"/>
      <c r="EA87" s="539"/>
      <c r="EB87" s="539"/>
      <c r="EC87" s="1599" t="str">
        <f xml:space="preserve"> IF($C87 = "", "",'App1'!EO87)</f>
        <v/>
      </c>
      <c r="ED87" s="1600" t="str">
        <f xml:space="preserve"> IF($C87 = "", "",'App1'!EP87)</f>
        <v/>
      </c>
      <c r="EE87" s="1600" t="str">
        <f xml:space="preserve"> IF($C87 = "", "",'App1'!EQ87)</f>
        <v/>
      </c>
      <c r="EF87" s="1600" t="str">
        <f xml:space="preserve"> IF($C87 = "", "",'App1'!ER87)</f>
        <v/>
      </c>
      <c r="EG87" s="1600" t="str">
        <f xml:space="preserve"> IF($C87 = "", "",'App1'!ES87)</f>
        <v/>
      </c>
      <c r="EH87" s="1601" t="str">
        <f xml:space="preserve"> IF($C87 = "", "",'App1'!ET87)</f>
        <v/>
      </c>
      <c r="EI87" s="538"/>
      <c r="EJ87" s="539"/>
      <c r="EK87" s="539"/>
      <c r="EL87" s="539"/>
      <c r="EM87" s="1594"/>
    </row>
    <row r="88" spans="1:143" s="524" customFormat="1" ht="15.75" customHeight="1">
      <c r="A88" s="503"/>
      <c r="B88" s="1421">
        <v>82</v>
      </c>
      <c r="C88" s="1635" t="str">
        <f>'App1'!C88</f>
        <v/>
      </c>
      <c r="D88" s="1412" t="str">
        <f xml:space="preserve"> IF($C88 = "", "",'App1'!D88)</f>
        <v/>
      </c>
      <c r="E88" s="1412" t="str">
        <f xml:space="preserve"> IF($C88 = "", "",'App1'!E88)</f>
        <v/>
      </c>
      <c r="F88" s="1412" t="str">
        <f xml:space="preserve"> IF($C88 = "", "",'App1'!F88)</f>
        <v/>
      </c>
      <c r="G88" s="1498" t="str">
        <f xml:space="preserve"> IF($C88 = "", "",'App1'!G88)</f>
        <v/>
      </c>
      <c r="H88" s="1499" t="str">
        <f xml:space="preserve"> IF($C88 = "", "",'App1'!H88)</f>
        <v/>
      </c>
      <c r="I88" s="1516" t="str">
        <f xml:space="preserve"> IF($C88 = "", "",'App1'!I88)</f>
        <v/>
      </c>
      <c r="J88" s="1516" t="str">
        <f xml:space="preserve"> IF($C88 = "", "",'App1'!J88)</f>
        <v/>
      </c>
      <c r="K88" s="1516" t="str">
        <f xml:space="preserve"> IF($C88 = "", "",'App1'!K88)</f>
        <v/>
      </c>
      <c r="L88" s="1516" t="str">
        <f xml:space="preserve"> IF($C88 = "", "",'App1'!L88)</f>
        <v/>
      </c>
      <c r="M88" s="1516" t="str">
        <f xml:space="preserve"> IF($C88 = "", "",'App1'!M88)</f>
        <v/>
      </c>
      <c r="N88" s="1516" t="str">
        <f xml:space="preserve"> IF($C88 = "", "",'App1'!N88)</f>
        <v/>
      </c>
      <c r="O88" s="1516" t="str">
        <f xml:space="preserve"> IF($C88 = "", "",'App1'!O88)</f>
        <v/>
      </c>
      <c r="P88" s="1516" t="str">
        <f xml:space="preserve"> IF($C88 = "", "",'App1'!P88)</f>
        <v/>
      </c>
      <c r="Q88" s="1517" t="str">
        <f xml:space="preserve"> IF($C88 = "", "",'App1'!Q88)</f>
        <v/>
      </c>
      <c r="R88" s="1412" t="str">
        <f xml:space="preserve"> IF($C88 = "", "",'App1'!R88)</f>
        <v/>
      </c>
      <c r="S88" s="1412" t="str">
        <f xml:space="preserve"> IF($C88 = "", "",'App1'!S88)</f>
        <v/>
      </c>
      <c r="T88" s="1498" t="str">
        <f xml:space="preserve"> IF($C88 = "", "",'App1'!T88)</f>
        <v/>
      </c>
      <c r="U88" s="1412" t="str">
        <f xml:space="preserve"> IF($C88 = "", "",'App1'!U88)</f>
        <v/>
      </c>
      <c r="V88" s="1412" t="str">
        <f xml:space="preserve"> IF($C88 = "", "",'App1'!V88)</f>
        <v/>
      </c>
      <c r="W88" s="1412" t="str">
        <f xml:space="preserve"> IF($C88 = "", "",'App1'!W88)</f>
        <v/>
      </c>
      <c r="X88" s="1412" t="str">
        <f xml:space="preserve"> IF($C88 = "", "",'App1'!X88)</f>
        <v/>
      </c>
      <c r="Y88" s="1626" t="str">
        <f xml:space="preserve"> IF($C88 = "", "",'App1'!Y88)</f>
        <v/>
      </c>
      <c r="Z88" s="1508" t="str">
        <f xml:space="preserve"> IF($C88 = "", "",'App1'!Z88)</f>
        <v/>
      </c>
      <c r="AA88" s="526"/>
      <c r="AB88" s="526"/>
      <c r="AC88" s="526"/>
      <c r="AD88" s="1628"/>
      <c r="AE88" s="539"/>
      <c r="AF88" s="539"/>
      <c r="AG88" s="539"/>
      <c r="AH88" s="539"/>
      <c r="AI88" s="539"/>
      <c r="AJ88" s="538"/>
      <c r="AK88" s="539"/>
      <c r="AL88" s="539"/>
      <c r="AM88" s="539"/>
      <c r="AN88" s="712"/>
      <c r="AO88" s="715"/>
      <c r="AP88" s="539"/>
      <c r="AQ88" s="539"/>
      <c r="AR88" s="539"/>
      <c r="AS88" s="716"/>
      <c r="AT88" s="721"/>
      <c r="AU88" s="539"/>
      <c r="AV88" s="539"/>
      <c r="AW88" s="539"/>
      <c r="AX88" s="722"/>
      <c r="AY88" s="540"/>
      <c r="AZ88" s="1586" t="str">
        <f xml:space="preserve"> IF($C88 = "", "",'App1'!BL88)</f>
        <v/>
      </c>
      <c r="BA88" s="1587" t="str">
        <f xml:space="preserve"> IF($C88 = "", "",'App1'!BM88)</f>
        <v/>
      </c>
      <c r="BB88" s="1587" t="str">
        <f xml:space="preserve"> IF($C88 = "", "",'App1'!BN88)</f>
        <v/>
      </c>
      <c r="BC88" s="1587" t="str">
        <f xml:space="preserve"> IF($C88 = "", "",'App1'!BO88)</f>
        <v/>
      </c>
      <c r="BD88" s="1497" t="str">
        <f xml:space="preserve"> IF($C88 = "", "",'App1'!BP88)</f>
        <v/>
      </c>
      <c r="BE88" s="538"/>
      <c r="BF88" s="539"/>
      <c r="BG88" s="539"/>
      <c r="BH88" s="539"/>
      <c r="BI88" s="540"/>
      <c r="BJ88" s="538"/>
      <c r="BK88" s="539"/>
      <c r="BL88" s="539"/>
      <c r="BM88" s="539"/>
      <c r="BN88" s="540"/>
      <c r="BO88" s="538"/>
      <c r="BP88" s="539"/>
      <c r="BQ88" s="539"/>
      <c r="BR88" s="539"/>
      <c r="BS88" s="540"/>
      <c r="BT88" s="538"/>
      <c r="BU88" s="539"/>
      <c r="BV88" s="539"/>
      <c r="BW88" s="539"/>
      <c r="BX88" s="540"/>
      <c r="BY88" s="538"/>
      <c r="BZ88" s="539"/>
      <c r="CA88" s="539"/>
      <c r="CB88" s="539"/>
      <c r="CC88" s="540"/>
      <c r="CD88" s="538"/>
      <c r="CE88" s="539"/>
      <c r="CF88" s="539"/>
      <c r="CG88" s="539"/>
      <c r="CH88" s="540"/>
      <c r="CI88" s="1277"/>
      <c r="CJ88" s="1278"/>
      <c r="CK88" s="1278"/>
      <c r="CL88" s="1279"/>
      <c r="CM88" s="1278"/>
      <c r="CN88" s="1278"/>
      <c r="CO88" s="1278"/>
      <c r="CP88" s="1279"/>
      <c r="CQ88" s="1606" t="str">
        <f xml:space="preserve"> IF($C88 = "", "",'App1'!DC88)</f>
        <v/>
      </c>
      <c r="CR88" s="1656" t="str">
        <f xml:space="preserve"> IF($C88 = "", "",'App1'!DD88)</f>
        <v/>
      </c>
      <c r="CS88" s="1606" t="str">
        <f xml:space="preserve"> IF($C88 = "", "",'App1'!DE88)</f>
        <v/>
      </c>
      <c r="CT88" s="1600" t="str">
        <f xml:space="preserve"> IF($C88 = "", "",'App1'!DF88)</f>
        <v/>
      </c>
      <c r="CU88" s="1600" t="str">
        <f xml:space="preserve"> IF($C88 = "", "",'App1'!DG88)</f>
        <v/>
      </c>
      <c r="CV88" s="1600" t="str">
        <f xml:space="preserve"> IF($C88 = "", "",'App1'!DH88)</f>
        <v/>
      </c>
      <c r="CW88" s="1600" t="str">
        <f xml:space="preserve"> IF($C88 = "", "",'App1'!DI88)</f>
        <v/>
      </c>
      <c r="CX88" s="1600" t="str">
        <f xml:space="preserve"> IF($C88 = "", "",'App1'!DJ88)</f>
        <v/>
      </c>
      <c r="CY88" s="1601" t="str">
        <f xml:space="preserve"> IF($C88 = "", "",'App1'!DK88)</f>
        <v/>
      </c>
      <c r="CZ88" s="1600" t="str">
        <f xml:space="preserve"> IF($C88 = "", "",'App1'!DL88)</f>
        <v/>
      </c>
      <c r="DA88" s="1600" t="str">
        <f xml:space="preserve"> IF($C88 = "", "",'App1'!DM88)</f>
        <v/>
      </c>
      <c r="DB88" s="1600" t="str">
        <f xml:space="preserve"> IF($C88 = "", "",'App1'!DN88)</f>
        <v/>
      </c>
      <c r="DC88" s="1600" t="str">
        <f xml:space="preserve"> IF($C88 = "", "",'App1'!DO88)</f>
        <v/>
      </c>
      <c r="DD88" s="1600" t="str">
        <f xml:space="preserve"> IF($C88 = "", "",'App1'!DP88)</f>
        <v/>
      </c>
      <c r="DE88" s="1601" t="str">
        <f xml:space="preserve"> IF($C88 = "", "",'App1'!DQ88)</f>
        <v/>
      </c>
      <c r="DF88" s="1600" t="str">
        <f xml:space="preserve"> IF($C88 = "", "",'App1'!DR88)</f>
        <v/>
      </c>
      <c r="DG88" s="1600" t="str">
        <f xml:space="preserve"> IF($C88 = "", "",'App1'!DS88)</f>
        <v/>
      </c>
      <c r="DH88" s="1600" t="str">
        <f xml:space="preserve"> IF($C88 = "", "",'App1'!DT88)</f>
        <v/>
      </c>
      <c r="DI88" s="1600" t="str">
        <f xml:space="preserve"> IF($C88 = "", "",'App1'!DU88)</f>
        <v/>
      </c>
      <c r="DJ88" s="1600" t="str">
        <f xml:space="preserve"> IF($C88 = "", "",'App1'!DV88)</f>
        <v/>
      </c>
      <c r="DK88" s="1601" t="str">
        <f xml:space="preserve"> IF($C88 = "", "",'App1'!DW88)</f>
        <v/>
      </c>
      <c r="DL88" s="1600" t="str">
        <f xml:space="preserve"> IF($C88 = "", "",'App1'!DX88)</f>
        <v/>
      </c>
      <c r="DM88" s="1600" t="str">
        <f xml:space="preserve"> IF($C88 = "", "",'App1'!DY88)</f>
        <v/>
      </c>
      <c r="DN88" s="1600" t="str">
        <f xml:space="preserve"> IF($C88 = "", "",'App1'!DZ88)</f>
        <v/>
      </c>
      <c r="DO88" s="1600" t="str">
        <f xml:space="preserve"> IF($C88 = "", "",'App1'!EA88)</f>
        <v/>
      </c>
      <c r="DP88" s="1600" t="str">
        <f xml:space="preserve"> IF($C88 = "", "",'App1'!EB88)</f>
        <v/>
      </c>
      <c r="DQ88" s="1601" t="str">
        <f xml:space="preserve"> IF($C88 = "", "",'App1'!EC88)</f>
        <v/>
      </c>
      <c r="DR88" s="1600" t="str">
        <f xml:space="preserve"> IF($C88 = "", "",'App1'!ED88)</f>
        <v/>
      </c>
      <c r="DS88" s="1600" t="str">
        <f xml:space="preserve"> IF($C88 = "", "",'App1'!EE88)</f>
        <v/>
      </c>
      <c r="DT88" s="1600" t="str">
        <f xml:space="preserve"> IF($C88 = "", "",'App1'!EF88)</f>
        <v/>
      </c>
      <c r="DU88" s="1600" t="str">
        <f xml:space="preserve"> IF($C88 = "", "",'App1'!EG88)</f>
        <v/>
      </c>
      <c r="DV88" s="1600" t="str">
        <f xml:space="preserve"> IF($C88 = "", "",'App1'!EH88)</f>
        <v/>
      </c>
      <c r="DW88" s="1601" t="str">
        <f xml:space="preserve"> IF($C88 = "", "",'App1'!EI88)</f>
        <v/>
      </c>
      <c r="DX88" s="538"/>
      <c r="DY88" s="539"/>
      <c r="DZ88" s="539"/>
      <c r="EA88" s="539"/>
      <c r="EB88" s="539"/>
      <c r="EC88" s="1599" t="str">
        <f xml:space="preserve"> IF($C88 = "", "",'App1'!EO88)</f>
        <v/>
      </c>
      <c r="ED88" s="1600" t="str">
        <f xml:space="preserve"> IF($C88 = "", "",'App1'!EP88)</f>
        <v/>
      </c>
      <c r="EE88" s="1600" t="str">
        <f xml:space="preserve"> IF($C88 = "", "",'App1'!EQ88)</f>
        <v/>
      </c>
      <c r="EF88" s="1600" t="str">
        <f xml:space="preserve"> IF($C88 = "", "",'App1'!ER88)</f>
        <v/>
      </c>
      <c r="EG88" s="1600" t="str">
        <f xml:space="preserve"> IF($C88 = "", "",'App1'!ES88)</f>
        <v/>
      </c>
      <c r="EH88" s="1601" t="str">
        <f xml:space="preserve"> IF($C88 = "", "",'App1'!ET88)</f>
        <v/>
      </c>
      <c r="EI88" s="538"/>
      <c r="EJ88" s="539"/>
      <c r="EK88" s="539"/>
      <c r="EL88" s="539"/>
      <c r="EM88" s="1594"/>
    </row>
    <row r="89" spans="1:143" s="524" customFormat="1" ht="15.75" customHeight="1">
      <c r="A89" s="503"/>
      <c r="B89" s="1421">
        <v>83</v>
      </c>
      <c r="C89" s="1635" t="str">
        <f>'App1'!C89</f>
        <v/>
      </c>
      <c r="D89" s="1412" t="str">
        <f xml:space="preserve"> IF($C89 = "", "",'App1'!D89)</f>
        <v/>
      </c>
      <c r="E89" s="1412" t="str">
        <f xml:space="preserve"> IF($C89 = "", "",'App1'!E89)</f>
        <v/>
      </c>
      <c r="F89" s="1412" t="str">
        <f xml:space="preserve"> IF($C89 = "", "",'App1'!F89)</f>
        <v/>
      </c>
      <c r="G89" s="1498" t="str">
        <f xml:space="preserve"> IF($C89 = "", "",'App1'!G89)</f>
        <v/>
      </c>
      <c r="H89" s="1499" t="str">
        <f xml:space="preserve"> IF($C89 = "", "",'App1'!H89)</f>
        <v/>
      </c>
      <c r="I89" s="1516" t="str">
        <f xml:space="preserve"> IF($C89 = "", "",'App1'!I89)</f>
        <v/>
      </c>
      <c r="J89" s="1516" t="str">
        <f xml:space="preserve"> IF($C89 = "", "",'App1'!J89)</f>
        <v/>
      </c>
      <c r="K89" s="1516" t="str">
        <f xml:space="preserve"> IF($C89 = "", "",'App1'!K89)</f>
        <v/>
      </c>
      <c r="L89" s="1516" t="str">
        <f xml:space="preserve"> IF($C89 = "", "",'App1'!L89)</f>
        <v/>
      </c>
      <c r="M89" s="1516" t="str">
        <f xml:space="preserve"> IF($C89 = "", "",'App1'!M89)</f>
        <v/>
      </c>
      <c r="N89" s="1516" t="str">
        <f xml:space="preserve"> IF($C89 = "", "",'App1'!N89)</f>
        <v/>
      </c>
      <c r="O89" s="1516" t="str">
        <f xml:space="preserve"> IF($C89 = "", "",'App1'!O89)</f>
        <v/>
      </c>
      <c r="P89" s="1516" t="str">
        <f xml:space="preserve"> IF($C89 = "", "",'App1'!P89)</f>
        <v/>
      </c>
      <c r="Q89" s="1517" t="str">
        <f xml:space="preserve"> IF($C89 = "", "",'App1'!Q89)</f>
        <v/>
      </c>
      <c r="R89" s="1412" t="str">
        <f xml:space="preserve"> IF($C89 = "", "",'App1'!R89)</f>
        <v/>
      </c>
      <c r="S89" s="1412" t="str">
        <f xml:space="preserve"> IF($C89 = "", "",'App1'!S89)</f>
        <v/>
      </c>
      <c r="T89" s="1498" t="str">
        <f xml:space="preserve"> IF($C89 = "", "",'App1'!T89)</f>
        <v/>
      </c>
      <c r="U89" s="1412" t="str">
        <f xml:space="preserve"> IF($C89 = "", "",'App1'!U89)</f>
        <v/>
      </c>
      <c r="V89" s="1412" t="str">
        <f xml:space="preserve"> IF($C89 = "", "",'App1'!V89)</f>
        <v/>
      </c>
      <c r="W89" s="1412" t="str">
        <f xml:space="preserve"> IF($C89 = "", "",'App1'!W89)</f>
        <v/>
      </c>
      <c r="X89" s="1412" t="str">
        <f xml:space="preserve"> IF($C89 = "", "",'App1'!X89)</f>
        <v/>
      </c>
      <c r="Y89" s="1626" t="str">
        <f xml:space="preserve"> IF($C89 = "", "",'App1'!Y89)</f>
        <v/>
      </c>
      <c r="Z89" s="1508" t="str">
        <f xml:space="preserve"> IF($C89 = "", "",'App1'!Z89)</f>
        <v/>
      </c>
      <c r="AA89" s="526"/>
      <c r="AB89" s="526"/>
      <c r="AC89" s="526"/>
      <c r="AD89" s="1628"/>
      <c r="AE89" s="539"/>
      <c r="AF89" s="539"/>
      <c r="AG89" s="539"/>
      <c r="AH89" s="539"/>
      <c r="AI89" s="539"/>
      <c r="AJ89" s="538"/>
      <c r="AK89" s="539"/>
      <c r="AL89" s="539"/>
      <c r="AM89" s="539"/>
      <c r="AN89" s="712"/>
      <c r="AO89" s="715"/>
      <c r="AP89" s="539"/>
      <c r="AQ89" s="539"/>
      <c r="AR89" s="539"/>
      <c r="AS89" s="716"/>
      <c r="AT89" s="721"/>
      <c r="AU89" s="539"/>
      <c r="AV89" s="539"/>
      <c r="AW89" s="539"/>
      <c r="AX89" s="722"/>
      <c r="AY89" s="540"/>
      <c r="AZ89" s="1586" t="str">
        <f xml:space="preserve"> IF($C89 = "", "",'App1'!BL89)</f>
        <v/>
      </c>
      <c r="BA89" s="1587" t="str">
        <f xml:space="preserve"> IF($C89 = "", "",'App1'!BM89)</f>
        <v/>
      </c>
      <c r="BB89" s="1587" t="str">
        <f xml:space="preserve"> IF($C89 = "", "",'App1'!BN89)</f>
        <v/>
      </c>
      <c r="BC89" s="1587" t="str">
        <f xml:space="preserve"> IF($C89 = "", "",'App1'!BO89)</f>
        <v/>
      </c>
      <c r="BD89" s="1497" t="str">
        <f xml:space="preserve"> IF($C89 = "", "",'App1'!BP89)</f>
        <v/>
      </c>
      <c r="BE89" s="538"/>
      <c r="BF89" s="539"/>
      <c r="BG89" s="539"/>
      <c r="BH89" s="539"/>
      <c r="BI89" s="540"/>
      <c r="BJ89" s="538"/>
      <c r="BK89" s="539"/>
      <c r="BL89" s="539"/>
      <c r="BM89" s="539"/>
      <c r="BN89" s="540"/>
      <c r="BO89" s="538"/>
      <c r="BP89" s="539"/>
      <c r="BQ89" s="539"/>
      <c r="BR89" s="539"/>
      <c r="BS89" s="540"/>
      <c r="BT89" s="538"/>
      <c r="BU89" s="539"/>
      <c r="BV89" s="539"/>
      <c r="BW89" s="539"/>
      <c r="BX89" s="540"/>
      <c r="BY89" s="538"/>
      <c r="BZ89" s="539"/>
      <c r="CA89" s="539"/>
      <c r="CB89" s="539"/>
      <c r="CC89" s="540"/>
      <c r="CD89" s="538"/>
      <c r="CE89" s="539"/>
      <c r="CF89" s="539"/>
      <c r="CG89" s="539"/>
      <c r="CH89" s="540"/>
      <c r="CI89" s="1277"/>
      <c r="CJ89" s="1278"/>
      <c r="CK89" s="1278"/>
      <c r="CL89" s="1279"/>
      <c r="CM89" s="1278"/>
      <c r="CN89" s="1278"/>
      <c r="CO89" s="1278"/>
      <c r="CP89" s="1279"/>
      <c r="CQ89" s="1606" t="str">
        <f xml:space="preserve"> IF($C89 = "", "",'App1'!DC89)</f>
        <v/>
      </c>
      <c r="CR89" s="1656" t="str">
        <f xml:space="preserve"> IF($C89 = "", "",'App1'!DD89)</f>
        <v/>
      </c>
      <c r="CS89" s="1606" t="str">
        <f xml:space="preserve"> IF($C89 = "", "",'App1'!DE89)</f>
        <v/>
      </c>
      <c r="CT89" s="1600" t="str">
        <f xml:space="preserve"> IF($C89 = "", "",'App1'!DF89)</f>
        <v/>
      </c>
      <c r="CU89" s="1600" t="str">
        <f xml:space="preserve"> IF($C89 = "", "",'App1'!DG89)</f>
        <v/>
      </c>
      <c r="CV89" s="1600" t="str">
        <f xml:space="preserve"> IF($C89 = "", "",'App1'!DH89)</f>
        <v/>
      </c>
      <c r="CW89" s="1600" t="str">
        <f xml:space="preserve"> IF($C89 = "", "",'App1'!DI89)</f>
        <v/>
      </c>
      <c r="CX89" s="1600" t="str">
        <f xml:space="preserve"> IF($C89 = "", "",'App1'!DJ89)</f>
        <v/>
      </c>
      <c r="CY89" s="1601" t="str">
        <f xml:space="preserve"> IF($C89 = "", "",'App1'!DK89)</f>
        <v/>
      </c>
      <c r="CZ89" s="1600" t="str">
        <f xml:space="preserve"> IF($C89 = "", "",'App1'!DL89)</f>
        <v/>
      </c>
      <c r="DA89" s="1600" t="str">
        <f xml:space="preserve"> IF($C89 = "", "",'App1'!DM89)</f>
        <v/>
      </c>
      <c r="DB89" s="1600" t="str">
        <f xml:space="preserve"> IF($C89 = "", "",'App1'!DN89)</f>
        <v/>
      </c>
      <c r="DC89" s="1600" t="str">
        <f xml:space="preserve"> IF($C89 = "", "",'App1'!DO89)</f>
        <v/>
      </c>
      <c r="DD89" s="1600" t="str">
        <f xml:space="preserve"> IF($C89 = "", "",'App1'!DP89)</f>
        <v/>
      </c>
      <c r="DE89" s="1601" t="str">
        <f xml:space="preserve"> IF($C89 = "", "",'App1'!DQ89)</f>
        <v/>
      </c>
      <c r="DF89" s="1600" t="str">
        <f xml:space="preserve"> IF($C89 = "", "",'App1'!DR89)</f>
        <v/>
      </c>
      <c r="DG89" s="1600" t="str">
        <f xml:space="preserve"> IF($C89 = "", "",'App1'!DS89)</f>
        <v/>
      </c>
      <c r="DH89" s="1600" t="str">
        <f xml:space="preserve"> IF($C89 = "", "",'App1'!DT89)</f>
        <v/>
      </c>
      <c r="DI89" s="1600" t="str">
        <f xml:space="preserve"> IF($C89 = "", "",'App1'!DU89)</f>
        <v/>
      </c>
      <c r="DJ89" s="1600" t="str">
        <f xml:space="preserve"> IF($C89 = "", "",'App1'!DV89)</f>
        <v/>
      </c>
      <c r="DK89" s="1601" t="str">
        <f xml:space="preserve"> IF($C89 = "", "",'App1'!DW89)</f>
        <v/>
      </c>
      <c r="DL89" s="1600" t="str">
        <f xml:space="preserve"> IF($C89 = "", "",'App1'!DX89)</f>
        <v/>
      </c>
      <c r="DM89" s="1600" t="str">
        <f xml:space="preserve"> IF($C89 = "", "",'App1'!DY89)</f>
        <v/>
      </c>
      <c r="DN89" s="1600" t="str">
        <f xml:space="preserve"> IF($C89 = "", "",'App1'!DZ89)</f>
        <v/>
      </c>
      <c r="DO89" s="1600" t="str">
        <f xml:space="preserve"> IF($C89 = "", "",'App1'!EA89)</f>
        <v/>
      </c>
      <c r="DP89" s="1600" t="str">
        <f xml:space="preserve"> IF($C89 = "", "",'App1'!EB89)</f>
        <v/>
      </c>
      <c r="DQ89" s="1601" t="str">
        <f xml:space="preserve"> IF($C89 = "", "",'App1'!EC89)</f>
        <v/>
      </c>
      <c r="DR89" s="1600" t="str">
        <f xml:space="preserve"> IF($C89 = "", "",'App1'!ED89)</f>
        <v/>
      </c>
      <c r="DS89" s="1600" t="str">
        <f xml:space="preserve"> IF($C89 = "", "",'App1'!EE89)</f>
        <v/>
      </c>
      <c r="DT89" s="1600" t="str">
        <f xml:space="preserve"> IF($C89 = "", "",'App1'!EF89)</f>
        <v/>
      </c>
      <c r="DU89" s="1600" t="str">
        <f xml:space="preserve"> IF($C89 = "", "",'App1'!EG89)</f>
        <v/>
      </c>
      <c r="DV89" s="1600" t="str">
        <f xml:space="preserve"> IF($C89 = "", "",'App1'!EH89)</f>
        <v/>
      </c>
      <c r="DW89" s="1601" t="str">
        <f xml:space="preserve"> IF($C89 = "", "",'App1'!EI89)</f>
        <v/>
      </c>
      <c r="DX89" s="538"/>
      <c r="DY89" s="539"/>
      <c r="DZ89" s="539"/>
      <c r="EA89" s="539"/>
      <c r="EB89" s="539"/>
      <c r="EC89" s="1599" t="str">
        <f xml:space="preserve"> IF($C89 = "", "",'App1'!EO89)</f>
        <v/>
      </c>
      <c r="ED89" s="1600" t="str">
        <f xml:space="preserve"> IF($C89 = "", "",'App1'!EP89)</f>
        <v/>
      </c>
      <c r="EE89" s="1600" t="str">
        <f xml:space="preserve"> IF($C89 = "", "",'App1'!EQ89)</f>
        <v/>
      </c>
      <c r="EF89" s="1600" t="str">
        <f xml:space="preserve"> IF($C89 = "", "",'App1'!ER89)</f>
        <v/>
      </c>
      <c r="EG89" s="1600" t="str">
        <f xml:space="preserve"> IF($C89 = "", "",'App1'!ES89)</f>
        <v/>
      </c>
      <c r="EH89" s="1601" t="str">
        <f xml:space="preserve"> IF($C89 = "", "",'App1'!ET89)</f>
        <v/>
      </c>
      <c r="EI89" s="538"/>
      <c r="EJ89" s="539"/>
      <c r="EK89" s="539"/>
      <c r="EL89" s="539"/>
      <c r="EM89" s="1594"/>
    </row>
    <row r="90" spans="1:143" s="524" customFormat="1" ht="15.75" customHeight="1">
      <c r="A90" s="503"/>
      <c r="B90" s="1421">
        <v>84</v>
      </c>
      <c r="C90" s="1635" t="str">
        <f>'App1'!C90</f>
        <v/>
      </c>
      <c r="D90" s="1412" t="str">
        <f xml:space="preserve"> IF($C90 = "", "",'App1'!D90)</f>
        <v/>
      </c>
      <c r="E90" s="1412" t="str">
        <f xml:space="preserve"> IF($C90 = "", "",'App1'!E90)</f>
        <v/>
      </c>
      <c r="F90" s="1412" t="str">
        <f xml:space="preserve"> IF($C90 = "", "",'App1'!F90)</f>
        <v/>
      </c>
      <c r="G90" s="1498" t="str">
        <f xml:space="preserve"> IF($C90 = "", "",'App1'!G90)</f>
        <v/>
      </c>
      <c r="H90" s="1499" t="str">
        <f xml:space="preserve"> IF($C90 = "", "",'App1'!H90)</f>
        <v/>
      </c>
      <c r="I90" s="1516" t="str">
        <f xml:space="preserve"> IF($C90 = "", "",'App1'!I90)</f>
        <v/>
      </c>
      <c r="J90" s="1516" t="str">
        <f xml:space="preserve"> IF($C90 = "", "",'App1'!J90)</f>
        <v/>
      </c>
      <c r="K90" s="1516" t="str">
        <f xml:space="preserve"> IF($C90 = "", "",'App1'!K90)</f>
        <v/>
      </c>
      <c r="L90" s="1516" t="str">
        <f xml:space="preserve"> IF($C90 = "", "",'App1'!L90)</f>
        <v/>
      </c>
      <c r="M90" s="1516" t="str">
        <f xml:space="preserve"> IF($C90 = "", "",'App1'!M90)</f>
        <v/>
      </c>
      <c r="N90" s="1516" t="str">
        <f xml:space="preserve"> IF($C90 = "", "",'App1'!N90)</f>
        <v/>
      </c>
      <c r="O90" s="1516" t="str">
        <f xml:space="preserve"> IF($C90 = "", "",'App1'!O90)</f>
        <v/>
      </c>
      <c r="P90" s="1516" t="str">
        <f xml:space="preserve"> IF($C90 = "", "",'App1'!P90)</f>
        <v/>
      </c>
      <c r="Q90" s="1517" t="str">
        <f xml:space="preserve"> IF($C90 = "", "",'App1'!Q90)</f>
        <v/>
      </c>
      <c r="R90" s="1412" t="str">
        <f xml:space="preserve"> IF($C90 = "", "",'App1'!R90)</f>
        <v/>
      </c>
      <c r="S90" s="1412" t="str">
        <f xml:space="preserve"> IF($C90 = "", "",'App1'!S90)</f>
        <v/>
      </c>
      <c r="T90" s="1498" t="str">
        <f xml:space="preserve"> IF($C90 = "", "",'App1'!T90)</f>
        <v/>
      </c>
      <c r="U90" s="1412" t="str">
        <f xml:space="preserve"> IF($C90 = "", "",'App1'!U90)</f>
        <v/>
      </c>
      <c r="V90" s="1412" t="str">
        <f xml:space="preserve"> IF($C90 = "", "",'App1'!V90)</f>
        <v/>
      </c>
      <c r="W90" s="1412" t="str">
        <f xml:space="preserve"> IF($C90 = "", "",'App1'!W90)</f>
        <v/>
      </c>
      <c r="X90" s="1412" t="str">
        <f xml:space="preserve"> IF($C90 = "", "",'App1'!X90)</f>
        <v/>
      </c>
      <c r="Y90" s="1626" t="str">
        <f xml:space="preserve"> IF($C90 = "", "",'App1'!Y90)</f>
        <v/>
      </c>
      <c r="Z90" s="1508" t="str">
        <f xml:space="preserve"> IF($C90 = "", "",'App1'!Z90)</f>
        <v/>
      </c>
      <c r="AA90" s="526"/>
      <c r="AB90" s="526"/>
      <c r="AC90" s="526"/>
      <c r="AD90" s="1628"/>
      <c r="AE90" s="539"/>
      <c r="AF90" s="539"/>
      <c r="AG90" s="539"/>
      <c r="AH90" s="539"/>
      <c r="AI90" s="539"/>
      <c r="AJ90" s="538"/>
      <c r="AK90" s="539"/>
      <c r="AL90" s="539"/>
      <c r="AM90" s="539"/>
      <c r="AN90" s="712"/>
      <c r="AO90" s="715"/>
      <c r="AP90" s="539"/>
      <c r="AQ90" s="539"/>
      <c r="AR90" s="539"/>
      <c r="AS90" s="716"/>
      <c r="AT90" s="721"/>
      <c r="AU90" s="539"/>
      <c r="AV90" s="539"/>
      <c r="AW90" s="539"/>
      <c r="AX90" s="722"/>
      <c r="AY90" s="540"/>
      <c r="AZ90" s="1586" t="str">
        <f xml:space="preserve"> IF($C90 = "", "",'App1'!BL90)</f>
        <v/>
      </c>
      <c r="BA90" s="1587" t="str">
        <f xml:space="preserve"> IF($C90 = "", "",'App1'!BM90)</f>
        <v/>
      </c>
      <c r="BB90" s="1587" t="str">
        <f xml:space="preserve"> IF($C90 = "", "",'App1'!BN90)</f>
        <v/>
      </c>
      <c r="BC90" s="1587" t="str">
        <f xml:space="preserve"> IF($C90 = "", "",'App1'!BO90)</f>
        <v/>
      </c>
      <c r="BD90" s="1497" t="str">
        <f xml:space="preserve"> IF($C90 = "", "",'App1'!BP90)</f>
        <v/>
      </c>
      <c r="BE90" s="538"/>
      <c r="BF90" s="539"/>
      <c r="BG90" s="539"/>
      <c r="BH90" s="539"/>
      <c r="BI90" s="540"/>
      <c r="BJ90" s="538"/>
      <c r="BK90" s="539"/>
      <c r="BL90" s="539"/>
      <c r="BM90" s="539"/>
      <c r="BN90" s="540"/>
      <c r="BO90" s="538"/>
      <c r="BP90" s="539"/>
      <c r="BQ90" s="539"/>
      <c r="BR90" s="539"/>
      <c r="BS90" s="540"/>
      <c r="BT90" s="538"/>
      <c r="BU90" s="539"/>
      <c r="BV90" s="539"/>
      <c r="BW90" s="539"/>
      <c r="BX90" s="540"/>
      <c r="BY90" s="538"/>
      <c r="BZ90" s="539"/>
      <c r="CA90" s="539"/>
      <c r="CB90" s="539"/>
      <c r="CC90" s="540"/>
      <c r="CD90" s="538"/>
      <c r="CE90" s="539"/>
      <c r="CF90" s="539"/>
      <c r="CG90" s="539"/>
      <c r="CH90" s="540"/>
      <c r="CI90" s="1277"/>
      <c r="CJ90" s="1278"/>
      <c r="CK90" s="1278"/>
      <c r="CL90" s="1279"/>
      <c r="CM90" s="1278"/>
      <c r="CN90" s="1278"/>
      <c r="CO90" s="1278"/>
      <c r="CP90" s="1279"/>
      <c r="CQ90" s="1606" t="str">
        <f xml:space="preserve"> IF($C90 = "", "",'App1'!DC90)</f>
        <v/>
      </c>
      <c r="CR90" s="1656" t="str">
        <f xml:space="preserve"> IF($C90 = "", "",'App1'!DD90)</f>
        <v/>
      </c>
      <c r="CS90" s="1606" t="str">
        <f xml:space="preserve"> IF($C90 = "", "",'App1'!DE90)</f>
        <v/>
      </c>
      <c r="CT90" s="1600" t="str">
        <f xml:space="preserve"> IF($C90 = "", "",'App1'!DF90)</f>
        <v/>
      </c>
      <c r="CU90" s="1600" t="str">
        <f xml:space="preserve"> IF($C90 = "", "",'App1'!DG90)</f>
        <v/>
      </c>
      <c r="CV90" s="1600" t="str">
        <f xml:space="preserve"> IF($C90 = "", "",'App1'!DH90)</f>
        <v/>
      </c>
      <c r="CW90" s="1600" t="str">
        <f xml:space="preserve"> IF($C90 = "", "",'App1'!DI90)</f>
        <v/>
      </c>
      <c r="CX90" s="1600" t="str">
        <f xml:space="preserve"> IF($C90 = "", "",'App1'!DJ90)</f>
        <v/>
      </c>
      <c r="CY90" s="1601" t="str">
        <f xml:space="preserve"> IF($C90 = "", "",'App1'!DK90)</f>
        <v/>
      </c>
      <c r="CZ90" s="1600" t="str">
        <f xml:space="preserve"> IF($C90 = "", "",'App1'!DL90)</f>
        <v/>
      </c>
      <c r="DA90" s="1600" t="str">
        <f xml:space="preserve"> IF($C90 = "", "",'App1'!DM90)</f>
        <v/>
      </c>
      <c r="DB90" s="1600" t="str">
        <f xml:space="preserve"> IF($C90 = "", "",'App1'!DN90)</f>
        <v/>
      </c>
      <c r="DC90" s="1600" t="str">
        <f xml:space="preserve"> IF($C90 = "", "",'App1'!DO90)</f>
        <v/>
      </c>
      <c r="DD90" s="1600" t="str">
        <f xml:space="preserve"> IF($C90 = "", "",'App1'!DP90)</f>
        <v/>
      </c>
      <c r="DE90" s="1601" t="str">
        <f xml:space="preserve"> IF($C90 = "", "",'App1'!DQ90)</f>
        <v/>
      </c>
      <c r="DF90" s="1600" t="str">
        <f xml:space="preserve"> IF($C90 = "", "",'App1'!DR90)</f>
        <v/>
      </c>
      <c r="DG90" s="1600" t="str">
        <f xml:space="preserve"> IF($C90 = "", "",'App1'!DS90)</f>
        <v/>
      </c>
      <c r="DH90" s="1600" t="str">
        <f xml:space="preserve"> IF($C90 = "", "",'App1'!DT90)</f>
        <v/>
      </c>
      <c r="DI90" s="1600" t="str">
        <f xml:space="preserve"> IF($C90 = "", "",'App1'!DU90)</f>
        <v/>
      </c>
      <c r="DJ90" s="1600" t="str">
        <f xml:space="preserve"> IF($C90 = "", "",'App1'!DV90)</f>
        <v/>
      </c>
      <c r="DK90" s="1601" t="str">
        <f xml:space="preserve"> IF($C90 = "", "",'App1'!DW90)</f>
        <v/>
      </c>
      <c r="DL90" s="1600" t="str">
        <f xml:space="preserve"> IF($C90 = "", "",'App1'!DX90)</f>
        <v/>
      </c>
      <c r="DM90" s="1600" t="str">
        <f xml:space="preserve"> IF($C90 = "", "",'App1'!DY90)</f>
        <v/>
      </c>
      <c r="DN90" s="1600" t="str">
        <f xml:space="preserve"> IF($C90 = "", "",'App1'!DZ90)</f>
        <v/>
      </c>
      <c r="DO90" s="1600" t="str">
        <f xml:space="preserve"> IF($C90 = "", "",'App1'!EA90)</f>
        <v/>
      </c>
      <c r="DP90" s="1600" t="str">
        <f xml:space="preserve"> IF($C90 = "", "",'App1'!EB90)</f>
        <v/>
      </c>
      <c r="DQ90" s="1601" t="str">
        <f xml:space="preserve"> IF($C90 = "", "",'App1'!EC90)</f>
        <v/>
      </c>
      <c r="DR90" s="1600" t="str">
        <f xml:space="preserve"> IF($C90 = "", "",'App1'!ED90)</f>
        <v/>
      </c>
      <c r="DS90" s="1600" t="str">
        <f xml:space="preserve"> IF($C90 = "", "",'App1'!EE90)</f>
        <v/>
      </c>
      <c r="DT90" s="1600" t="str">
        <f xml:space="preserve"> IF($C90 = "", "",'App1'!EF90)</f>
        <v/>
      </c>
      <c r="DU90" s="1600" t="str">
        <f xml:space="preserve"> IF($C90 = "", "",'App1'!EG90)</f>
        <v/>
      </c>
      <c r="DV90" s="1600" t="str">
        <f xml:space="preserve"> IF($C90 = "", "",'App1'!EH90)</f>
        <v/>
      </c>
      <c r="DW90" s="1601" t="str">
        <f xml:space="preserve"> IF($C90 = "", "",'App1'!EI90)</f>
        <v/>
      </c>
      <c r="DX90" s="538"/>
      <c r="DY90" s="539"/>
      <c r="DZ90" s="539"/>
      <c r="EA90" s="539"/>
      <c r="EB90" s="539"/>
      <c r="EC90" s="1599" t="str">
        <f xml:space="preserve"> IF($C90 = "", "",'App1'!EO90)</f>
        <v/>
      </c>
      <c r="ED90" s="1600" t="str">
        <f xml:space="preserve"> IF($C90 = "", "",'App1'!EP90)</f>
        <v/>
      </c>
      <c r="EE90" s="1600" t="str">
        <f xml:space="preserve"> IF($C90 = "", "",'App1'!EQ90)</f>
        <v/>
      </c>
      <c r="EF90" s="1600" t="str">
        <f xml:space="preserve"> IF($C90 = "", "",'App1'!ER90)</f>
        <v/>
      </c>
      <c r="EG90" s="1600" t="str">
        <f xml:space="preserve"> IF($C90 = "", "",'App1'!ES90)</f>
        <v/>
      </c>
      <c r="EH90" s="1601" t="str">
        <f xml:space="preserve"> IF($C90 = "", "",'App1'!ET90)</f>
        <v/>
      </c>
      <c r="EI90" s="538"/>
      <c r="EJ90" s="539"/>
      <c r="EK90" s="539"/>
      <c r="EL90" s="539"/>
      <c r="EM90" s="1594"/>
    </row>
    <row r="91" spans="1:143" s="524" customFormat="1" ht="15.75" customHeight="1">
      <c r="A91" s="503"/>
      <c r="B91" s="1421">
        <v>85</v>
      </c>
      <c r="C91" s="1635" t="str">
        <f>'App1'!C91</f>
        <v/>
      </c>
      <c r="D91" s="1412" t="str">
        <f xml:space="preserve"> IF($C91 = "", "",'App1'!D91)</f>
        <v/>
      </c>
      <c r="E91" s="1412" t="str">
        <f xml:space="preserve"> IF($C91 = "", "",'App1'!E91)</f>
        <v/>
      </c>
      <c r="F91" s="1412" t="str">
        <f xml:space="preserve"> IF($C91 = "", "",'App1'!F91)</f>
        <v/>
      </c>
      <c r="G91" s="1498" t="str">
        <f xml:space="preserve"> IF($C91 = "", "",'App1'!G91)</f>
        <v/>
      </c>
      <c r="H91" s="1499" t="str">
        <f xml:space="preserve"> IF($C91 = "", "",'App1'!H91)</f>
        <v/>
      </c>
      <c r="I91" s="1516" t="str">
        <f xml:space="preserve"> IF($C91 = "", "",'App1'!I91)</f>
        <v/>
      </c>
      <c r="J91" s="1516" t="str">
        <f xml:space="preserve"> IF($C91 = "", "",'App1'!J91)</f>
        <v/>
      </c>
      <c r="K91" s="1516" t="str">
        <f xml:space="preserve"> IF($C91 = "", "",'App1'!K91)</f>
        <v/>
      </c>
      <c r="L91" s="1516" t="str">
        <f xml:space="preserve"> IF($C91 = "", "",'App1'!L91)</f>
        <v/>
      </c>
      <c r="M91" s="1516" t="str">
        <f xml:space="preserve"> IF($C91 = "", "",'App1'!M91)</f>
        <v/>
      </c>
      <c r="N91" s="1516" t="str">
        <f xml:space="preserve"> IF($C91 = "", "",'App1'!N91)</f>
        <v/>
      </c>
      <c r="O91" s="1516" t="str">
        <f xml:space="preserve"> IF($C91 = "", "",'App1'!O91)</f>
        <v/>
      </c>
      <c r="P91" s="1516" t="str">
        <f xml:space="preserve"> IF($C91 = "", "",'App1'!P91)</f>
        <v/>
      </c>
      <c r="Q91" s="1517" t="str">
        <f xml:space="preserve"> IF($C91 = "", "",'App1'!Q91)</f>
        <v/>
      </c>
      <c r="R91" s="1412" t="str">
        <f xml:space="preserve"> IF($C91 = "", "",'App1'!R91)</f>
        <v/>
      </c>
      <c r="S91" s="1412" t="str">
        <f xml:space="preserve"> IF($C91 = "", "",'App1'!S91)</f>
        <v/>
      </c>
      <c r="T91" s="1498" t="str">
        <f xml:space="preserve"> IF($C91 = "", "",'App1'!T91)</f>
        <v/>
      </c>
      <c r="U91" s="1412" t="str">
        <f xml:space="preserve"> IF($C91 = "", "",'App1'!U91)</f>
        <v/>
      </c>
      <c r="V91" s="1412" t="str">
        <f xml:space="preserve"> IF($C91 = "", "",'App1'!V91)</f>
        <v/>
      </c>
      <c r="W91" s="1412" t="str">
        <f xml:space="preserve"> IF($C91 = "", "",'App1'!W91)</f>
        <v/>
      </c>
      <c r="X91" s="1412" t="str">
        <f xml:space="preserve"> IF($C91 = "", "",'App1'!X91)</f>
        <v/>
      </c>
      <c r="Y91" s="1626" t="str">
        <f xml:space="preserve"> IF($C91 = "", "",'App1'!Y91)</f>
        <v/>
      </c>
      <c r="Z91" s="1508" t="str">
        <f xml:space="preserve"> IF($C91 = "", "",'App1'!Z91)</f>
        <v/>
      </c>
      <c r="AA91" s="526"/>
      <c r="AB91" s="526"/>
      <c r="AC91" s="526"/>
      <c r="AD91" s="1628"/>
      <c r="AE91" s="539"/>
      <c r="AF91" s="539"/>
      <c r="AG91" s="539"/>
      <c r="AH91" s="539"/>
      <c r="AI91" s="539"/>
      <c r="AJ91" s="538"/>
      <c r="AK91" s="539"/>
      <c r="AL91" s="539"/>
      <c r="AM91" s="539"/>
      <c r="AN91" s="712"/>
      <c r="AO91" s="715"/>
      <c r="AP91" s="539"/>
      <c r="AQ91" s="539"/>
      <c r="AR91" s="539"/>
      <c r="AS91" s="716"/>
      <c r="AT91" s="721"/>
      <c r="AU91" s="539"/>
      <c r="AV91" s="539"/>
      <c r="AW91" s="539"/>
      <c r="AX91" s="722"/>
      <c r="AY91" s="540"/>
      <c r="AZ91" s="1586" t="str">
        <f xml:space="preserve"> IF($C91 = "", "",'App1'!BL91)</f>
        <v/>
      </c>
      <c r="BA91" s="1587" t="str">
        <f xml:space="preserve"> IF($C91 = "", "",'App1'!BM91)</f>
        <v/>
      </c>
      <c r="BB91" s="1587" t="str">
        <f xml:space="preserve"> IF($C91 = "", "",'App1'!BN91)</f>
        <v/>
      </c>
      <c r="BC91" s="1587" t="str">
        <f xml:space="preserve"> IF($C91 = "", "",'App1'!BO91)</f>
        <v/>
      </c>
      <c r="BD91" s="1497" t="str">
        <f xml:space="preserve"> IF($C91 = "", "",'App1'!BP91)</f>
        <v/>
      </c>
      <c r="BE91" s="538"/>
      <c r="BF91" s="539"/>
      <c r="BG91" s="539"/>
      <c r="BH91" s="539"/>
      <c r="BI91" s="540"/>
      <c r="BJ91" s="538"/>
      <c r="BK91" s="539"/>
      <c r="BL91" s="539"/>
      <c r="BM91" s="539"/>
      <c r="BN91" s="540"/>
      <c r="BO91" s="538"/>
      <c r="BP91" s="539"/>
      <c r="BQ91" s="539"/>
      <c r="BR91" s="539"/>
      <c r="BS91" s="540"/>
      <c r="BT91" s="538"/>
      <c r="BU91" s="539"/>
      <c r="BV91" s="539"/>
      <c r="BW91" s="539"/>
      <c r="BX91" s="540"/>
      <c r="BY91" s="538"/>
      <c r="BZ91" s="539"/>
      <c r="CA91" s="539"/>
      <c r="CB91" s="539"/>
      <c r="CC91" s="540"/>
      <c r="CD91" s="538"/>
      <c r="CE91" s="539"/>
      <c r="CF91" s="539"/>
      <c r="CG91" s="539"/>
      <c r="CH91" s="540"/>
      <c r="CI91" s="1277"/>
      <c r="CJ91" s="1278"/>
      <c r="CK91" s="1278"/>
      <c r="CL91" s="1279"/>
      <c r="CM91" s="1278"/>
      <c r="CN91" s="1278"/>
      <c r="CO91" s="1278"/>
      <c r="CP91" s="1279"/>
      <c r="CQ91" s="1606" t="str">
        <f xml:space="preserve"> IF($C91 = "", "",'App1'!DC91)</f>
        <v/>
      </c>
      <c r="CR91" s="1656" t="str">
        <f xml:space="preserve"> IF($C91 = "", "",'App1'!DD91)</f>
        <v/>
      </c>
      <c r="CS91" s="1606" t="str">
        <f xml:space="preserve"> IF($C91 = "", "",'App1'!DE91)</f>
        <v/>
      </c>
      <c r="CT91" s="1600" t="str">
        <f xml:space="preserve"> IF($C91 = "", "",'App1'!DF91)</f>
        <v/>
      </c>
      <c r="CU91" s="1600" t="str">
        <f xml:space="preserve"> IF($C91 = "", "",'App1'!DG91)</f>
        <v/>
      </c>
      <c r="CV91" s="1600" t="str">
        <f xml:space="preserve"> IF($C91 = "", "",'App1'!DH91)</f>
        <v/>
      </c>
      <c r="CW91" s="1600" t="str">
        <f xml:space="preserve"> IF($C91 = "", "",'App1'!DI91)</f>
        <v/>
      </c>
      <c r="CX91" s="1600" t="str">
        <f xml:space="preserve"> IF($C91 = "", "",'App1'!DJ91)</f>
        <v/>
      </c>
      <c r="CY91" s="1601" t="str">
        <f xml:space="preserve"> IF($C91 = "", "",'App1'!DK91)</f>
        <v/>
      </c>
      <c r="CZ91" s="1600" t="str">
        <f xml:space="preserve"> IF($C91 = "", "",'App1'!DL91)</f>
        <v/>
      </c>
      <c r="DA91" s="1600" t="str">
        <f xml:space="preserve"> IF($C91 = "", "",'App1'!DM91)</f>
        <v/>
      </c>
      <c r="DB91" s="1600" t="str">
        <f xml:space="preserve"> IF($C91 = "", "",'App1'!DN91)</f>
        <v/>
      </c>
      <c r="DC91" s="1600" t="str">
        <f xml:space="preserve"> IF($C91 = "", "",'App1'!DO91)</f>
        <v/>
      </c>
      <c r="DD91" s="1600" t="str">
        <f xml:space="preserve"> IF($C91 = "", "",'App1'!DP91)</f>
        <v/>
      </c>
      <c r="DE91" s="1601" t="str">
        <f xml:space="preserve"> IF($C91 = "", "",'App1'!DQ91)</f>
        <v/>
      </c>
      <c r="DF91" s="1600" t="str">
        <f xml:space="preserve"> IF($C91 = "", "",'App1'!DR91)</f>
        <v/>
      </c>
      <c r="DG91" s="1600" t="str">
        <f xml:space="preserve"> IF($C91 = "", "",'App1'!DS91)</f>
        <v/>
      </c>
      <c r="DH91" s="1600" t="str">
        <f xml:space="preserve"> IF($C91 = "", "",'App1'!DT91)</f>
        <v/>
      </c>
      <c r="DI91" s="1600" t="str">
        <f xml:space="preserve"> IF($C91 = "", "",'App1'!DU91)</f>
        <v/>
      </c>
      <c r="DJ91" s="1600" t="str">
        <f xml:space="preserve"> IF($C91 = "", "",'App1'!DV91)</f>
        <v/>
      </c>
      <c r="DK91" s="1601" t="str">
        <f xml:space="preserve"> IF($C91 = "", "",'App1'!DW91)</f>
        <v/>
      </c>
      <c r="DL91" s="1600" t="str">
        <f xml:space="preserve"> IF($C91 = "", "",'App1'!DX91)</f>
        <v/>
      </c>
      <c r="DM91" s="1600" t="str">
        <f xml:space="preserve"> IF($C91 = "", "",'App1'!DY91)</f>
        <v/>
      </c>
      <c r="DN91" s="1600" t="str">
        <f xml:space="preserve"> IF($C91 = "", "",'App1'!DZ91)</f>
        <v/>
      </c>
      <c r="DO91" s="1600" t="str">
        <f xml:space="preserve"> IF($C91 = "", "",'App1'!EA91)</f>
        <v/>
      </c>
      <c r="DP91" s="1600" t="str">
        <f xml:space="preserve"> IF($C91 = "", "",'App1'!EB91)</f>
        <v/>
      </c>
      <c r="DQ91" s="1601" t="str">
        <f xml:space="preserve"> IF($C91 = "", "",'App1'!EC91)</f>
        <v/>
      </c>
      <c r="DR91" s="1600" t="str">
        <f xml:space="preserve"> IF($C91 = "", "",'App1'!ED91)</f>
        <v/>
      </c>
      <c r="DS91" s="1600" t="str">
        <f xml:space="preserve"> IF($C91 = "", "",'App1'!EE91)</f>
        <v/>
      </c>
      <c r="DT91" s="1600" t="str">
        <f xml:space="preserve"> IF($C91 = "", "",'App1'!EF91)</f>
        <v/>
      </c>
      <c r="DU91" s="1600" t="str">
        <f xml:space="preserve"> IF($C91 = "", "",'App1'!EG91)</f>
        <v/>
      </c>
      <c r="DV91" s="1600" t="str">
        <f xml:space="preserve"> IF($C91 = "", "",'App1'!EH91)</f>
        <v/>
      </c>
      <c r="DW91" s="1601" t="str">
        <f xml:space="preserve"> IF($C91 = "", "",'App1'!EI91)</f>
        <v/>
      </c>
      <c r="DX91" s="538"/>
      <c r="DY91" s="539"/>
      <c r="DZ91" s="539"/>
      <c r="EA91" s="539"/>
      <c r="EB91" s="539"/>
      <c r="EC91" s="1599" t="str">
        <f xml:space="preserve"> IF($C91 = "", "",'App1'!EO91)</f>
        <v/>
      </c>
      <c r="ED91" s="1600" t="str">
        <f xml:space="preserve"> IF($C91 = "", "",'App1'!EP91)</f>
        <v/>
      </c>
      <c r="EE91" s="1600" t="str">
        <f xml:space="preserve"> IF($C91 = "", "",'App1'!EQ91)</f>
        <v/>
      </c>
      <c r="EF91" s="1600" t="str">
        <f xml:space="preserve"> IF($C91 = "", "",'App1'!ER91)</f>
        <v/>
      </c>
      <c r="EG91" s="1600" t="str">
        <f xml:space="preserve"> IF($C91 = "", "",'App1'!ES91)</f>
        <v/>
      </c>
      <c r="EH91" s="1601" t="str">
        <f xml:space="preserve"> IF($C91 = "", "",'App1'!ET91)</f>
        <v/>
      </c>
      <c r="EI91" s="538"/>
      <c r="EJ91" s="539"/>
      <c r="EK91" s="539"/>
      <c r="EL91" s="539"/>
      <c r="EM91" s="1594"/>
    </row>
    <row r="92" spans="1:143" s="524" customFormat="1" ht="15.75" customHeight="1">
      <c r="A92" s="503"/>
      <c r="B92" s="1421">
        <v>86</v>
      </c>
      <c r="C92" s="1635" t="str">
        <f>'App1'!C92</f>
        <v/>
      </c>
      <c r="D92" s="1412" t="str">
        <f xml:space="preserve"> IF($C92 = "", "",'App1'!D92)</f>
        <v/>
      </c>
      <c r="E92" s="1412" t="str">
        <f xml:space="preserve"> IF($C92 = "", "",'App1'!E92)</f>
        <v/>
      </c>
      <c r="F92" s="1412" t="str">
        <f xml:space="preserve"> IF($C92 = "", "",'App1'!F92)</f>
        <v/>
      </c>
      <c r="G92" s="1498" t="str">
        <f xml:space="preserve"> IF($C92 = "", "",'App1'!G92)</f>
        <v/>
      </c>
      <c r="H92" s="1499" t="str">
        <f xml:space="preserve"> IF($C92 = "", "",'App1'!H92)</f>
        <v/>
      </c>
      <c r="I92" s="1516" t="str">
        <f xml:space="preserve"> IF($C92 = "", "",'App1'!I92)</f>
        <v/>
      </c>
      <c r="J92" s="1516" t="str">
        <f xml:space="preserve"> IF($C92 = "", "",'App1'!J92)</f>
        <v/>
      </c>
      <c r="K92" s="1516" t="str">
        <f xml:space="preserve"> IF($C92 = "", "",'App1'!K92)</f>
        <v/>
      </c>
      <c r="L92" s="1516" t="str">
        <f xml:space="preserve"> IF($C92 = "", "",'App1'!L92)</f>
        <v/>
      </c>
      <c r="M92" s="1516" t="str">
        <f xml:space="preserve"> IF($C92 = "", "",'App1'!M92)</f>
        <v/>
      </c>
      <c r="N92" s="1516" t="str">
        <f xml:space="preserve"> IF($C92 = "", "",'App1'!N92)</f>
        <v/>
      </c>
      <c r="O92" s="1516" t="str">
        <f xml:space="preserve"> IF($C92 = "", "",'App1'!O92)</f>
        <v/>
      </c>
      <c r="P92" s="1516" t="str">
        <f xml:space="preserve"> IF($C92 = "", "",'App1'!P92)</f>
        <v/>
      </c>
      <c r="Q92" s="1517" t="str">
        <f xml:space="preserve"> IF($C92 = "", "",'App1'!Q92)</f>
        <v/>
      </c>
      <c r="R92" s="1412" t="str">
        <f xml:space="preserve"> IF($C92 = "", "",'App1'!R92)</f>
        <v/>
      </c>
      <c r="S92" s="1412" t="str">
        <f xml:space="preserve"> IF($C92 = "", "",'App1'!S92)</f>
        <v/>
      </c>
      <c r="T92" s="1498" t="str">
        <f xml:space="preserve"> IF($C92 = "", "",'App1'!T92)</f>
        <v/>
      </c>
      <c r="U92" s="1412" t="str">
        <f xml:space="preserve"> IF($C92 = "", "",'App1'!U92)</f>
        <v/>
      </c>
      <c r="V92" s="1412" t="str">
        <f xml:space="preserve"> IF($C92 = "", "",'App1'!V92)</f>
        <v/>
      </c>
      <c r="W92" s="1412" t="str">
        <f xml:space="preserve"> IF($C92 = "", "",'App1'!W92)</f>
        <v/>
      </c>
      <c r="X92" s="1412" t="str">
        <f xml:space="preserve"> IF($C92 = "", "",'App1'!X92)</f>
        <v/>
      </c>
      <c r="Y92" s="1626" t="str">
        <f xml:space="preserve"> IF($C92 = "", "",'App1'!Y92)</f>
        <v/>
      </c>
      <c r="Z92" s="1508" t="str">
        <f xml:space="preserve"> IF($C92 = "", "",'App1'!Z92)</f>
        <v/>
      </c>
      <c r="AA92" s="526"/>
      <c r="AB92" s="526"/>
      <c r="AC92" s="526"/>
      <c r="AD92" s="1628"/>
      <c r="AE92" s="539"/>
      <c r="AF92" s="539"/>
      <c r="AG92" s="539"/>
      <c r="AH92" s="539"/>
      <c r="AI92" s="539"/>
      <c r="AJ92" s="538"/>
      <c r="AK92" s="539"/>
      <c r="AL92" s="539"/>
      <c r="AM92" s="539"/>
      <c r="AN92" s="712"/>
      <c r="AO92" s="715"/>
      <c r="AP92" s="539"/>
      <c r="AQ92" s="539"/>
      <c r="AR92" s="539"/>
      <c r="AS92" s="716"/>
      <c r="AT92" s="721"/>
      <c r="AU92" s="539"/>
      <c r="AV92" s="539"/>
      <c r="AW92" s="539"/>
      <c r="AX92" s="722"/>
      <c r="AY92" s="540"/>
      <c r="AZ92" s="1586" t="str">
        <f xml:space="preserve"> IF($C92 = "", "",'App1'!BL92)</f>
        <v/>
      </c>
      <c r="BA92" s="1587" t="str">
        <f xml:space="preserve"> IF($C92 = "", "",'App1'!BM92)</f>
        <v/>
      </c>
      <c r="BB92" s="1587" t="str">
        <f xml:space="preserve"> IF($C92 = "", "",'App1'!BN92)</f>
        <v/>
      </c>
      <c r="BC92" s="1587" t="str">
        <f xml:space="preserve"> IF($C92 = "", "",'App1'!BO92)</f>
        <v/>
      </c>
      <c r="BD92" s="1497" t="str">
        <f xml:space="preserve"> IF($C92 = "", "",'App1'!BP92)</f>
        <v/>
      </c>
      <c r="BE92" s="538"/>
      <c r="BF92" s="539"/>
      <c r="BG92" s="539"/>
      <c r="BH92" s="539"/>
      <c r="BI92" s="540"/>
      <c r="BJ92" s="538"/>
      <c r="BK92" s="539"/>
      <c r="BL92" s="539"/>
      <c r="BM92" s="539"/>
      <c r="BN92" s="540"/>
      <c r="BO92" s="538"/>
      <c r="BP92" s="539"/>
      <c r="BQ92" s="539"/>
      <c r="BR92" s="539"/>
      <c r="BS92" s="540"/>
      <c r="BT92" s="538"/>
      <c r="BU92" s="539"/>
      <c r="BV92" s="539"/>
      <c r="BW92" s="539"/>
      <c r="BX92" s="540"/>
      <c r="BY92" s="538"/>
      <c r="BZ92" s="539"/>
      <c r="CA92" s="539"/>
      <c r="CB92" s="539"/>
      <c r="CC92" s="540"/>
      <c r="CD92" s="538"/>
      <c r="CE92" s="539"/>
      <c r="CF92" s="539"/>
      <c r="CG92" s="539"/>
      <c r="CH92" s="540"/>
      <c r="CI92" s="1277"/>
      <c r="CJ92" s="1278"/>
      <c r="CK92" s="1278"/>
      <c r="CL92" s="1279"/>
      <c r="CM92" s="1278"/>
      <c r="CN92" s="1278"/>
      <c r="CO92" s="1278"/>
      <c r="CP92" s="1279"/>
      <c r="CQ92" s="1606" t="str">
        <f xml:space="preserve"> IF($C92 = "", "",'App1'!DC92)</f>
        <v/>
      </c>
      <c r="CR92" s="1656" t="str">
        <f xml:space="preserve"> IF($C92 = "", "",'App1'!DD92)</f>
        <v/>
      </c>
      <c r="CS92" s="1606" t="str">
        <f xml:space="preserve"> IF($C92 = "", "",'App1'!DE92)</f>
        <v/>
      </c>
      <c r="CT92" s="1600" t="str">
        <f xml:space="preserve"> IF($C92 = "", "",'App1'!DF92)</f>
        <v/>
      </c>
      <c r="CU92" s="1600" t="str">
        <f xml:space="preserve"> IF($C92 = "", "",'App1'!DG92)</f>
        <v/>
      </c>
      <c r="CV92" s="1600" t="str">
        <f xml:space="preserve"> IF($C92 = "", "",'App1'!DH92)</f>
        <v/>
      </c>
      <c r="CW92" s="1600" t="str">
        <f xml:space="preserve"> IF($C92 = "", "",'App1'!DI92)</f>
        <v/>
      </c>
      <c r="CX92" s="1600" t="str">
        <f xml:space="preserve"> IF($C92 = "", "",'App1'!DJ92)</f>
        <v/>
      </c>
      <c r="CY92" s="1601" t="str">
        <f xml:space="preserve"> IF($C92 = "", "",'App1'!DK92)</f>
        <v/>
      </c>
      <c r="CZ92" s="1600" t="str">
        <f xml:space="preserve"> IF($C92 = "", "",'App1'!DL92)</f>
        <v/>
      </c>
      <c r="DA92" s="1600" t="str">
        <f xml:space="preserve"> IF($C92 = "", "",'App1'!DM92)</f>
        <v/>
      </c>
      <c r="DB92" s="1600" t="str">
        <f xml:space="preserve"> IF($C92 = "", "",'App1'!DN92)</f>
        <v/>
      </c>
      <c r="DC92" s="1600" t="str">
        <f xml:space="preserve"> IF($C92 = "", "",'App1'!DO92)</f>
        <v/>
      </c>
      <c r="DD92" s="1600" t="str">
        <f xml:space="preserve"> IF($C92 = "", "",'App1'!DP92)</f>
        <v/>
      </c>
      <c r="DE92" s="1601" t="str">
        <f xml:space="preserve"> IF($C92 = "", "",'App1'!DQ92)</f>
        <v/>
      </c>
      <c r="DF92" s="1600" t="str">
        <f xml:space="preserve"> IF($C92 = "", "",'App1'!DR92)</f>
        <v/>
      </c>
      <c r="DG92" s="1600" t="str">
        <f xml:space="preserve"> IF($C92 = "", "",'App1'!DS92)</f>
        <v/>
      </c>
      <c r="DH92" s="1600" t="str">
        <f xml:space="preserve"> IF($C92 = "", "",'App1'!DT92)</f>
        <v/>
      </c>
      <c r="DI92" s="1600" t="str">
        <f xml:space="preserve"> IF($C92 = "", "",'App1'!DU92)</f>
        <v/>
      </c>
      <c r="DJ92" s="1600" t="str">
        <f xml:space="preserve"> IF($C92 = "", "",'App1'!DV92)</f>
        <v/>
      </c>
      <c r="DK92" s="1601" t="str">
        <f xml:space="preserve"> IF($C92 = "", "",'App1'!DW92)</f>
        <v/>
      </c>
      <c r="DL92" s="1600" t="str">
        <f xml:space="preserve"> IF($C92 = "", "",'App1'!DX92)</f>
        <v/>
      </c>
      <c r="DM92" s="1600" t="str">
        <f xml:space="preserve"> IF($C92 = "", "",'App1'!DY92)</f>
        <v/>
      </c>
      <c r="DN92" s="1600" t="str">
        <f xml:space="preserve"> IF($C92 = "", "",'App1'!DZ92)</f>
        <v/>
      </c>
      <c r="DO92" s="1600" t="str">
        <f xml:space="preserve"> IF($C92 = "", "",'App1'!EA92)</f>
        <v/>
      </c>
      <c r="DP92" s="1600" t="str">
        <f xml:space="preserve"> IF($C92 = "", "",'App1'!EB92)</f>
        <v/>
      </c>
      <c r="DQ92" s="1601" t="str">
        <f xml:space="preserve"> IF($C92 = "", "",'App1'!EC92)</f>
        <v/>
      </c>
      <c r="DR92" s="1600" t="str">
        <f xml:space="preserve"> IF($C92 = "", "",'App1'!ED92)</f>
        <v/>
      </c>
      <c r="DS92" s="1600" t="str">
        <f xml:space="preserve"> IF($C92 = "", "",'App1'!EE92)</f>
        <v/>
      </c>
      <c r="DT92" s="1600" t="str">
        <f xml:space="preserve"> IF($C92 = "", "",'App1'!EF92)</f>
        <v/>
      </c>
      <c r="DU92" s="1600" t="str">
        <f xml:space="preserve"> IF($C92 = "", "",'App1'!EG92)</f>
        <v/>
      </c>
      <c r="DV92" s="1600" t="str">
        <f xml:space="preserve"> IF($C92 = "", "",'App1'!EH92)</f>
        <v/>
      </c>
      <c r="DW92" s="1601" t="str">
        <f xml:space="preserve"> IF($C92 = "", "",'App1'!EI92)</f>
        <v/>
      </c>
      <c r="DX92" s="538"/>
      <c r="DY92" s="539"/>
      <c r="DZ92" s="539"/>
      <c r="EA92" s="539"/>
      <c r="EB92" s="539"/>
      <c r="EC92" s="1599" t="str">
        <f xml:space="preserve"> IF($C92 = "", "",'App1'!EO92)</f>
        <v/>
      </c>
      <c r="ED92" s="1600" t="str">
        <f xml:space="preserve"> IF($C92 = "", "",'App1'!EP92)</f>
        <v/>
      </c>
      <c r="EE92" s="1600" t="str">
        <f xml:space="preserve"> IF($C92 = "", "",'App1'!EQ92)</f>
        <v/>
      </c>
      <c r="EF92" s="1600" t="str">
        <f xml:space="preserve"> IF($C92 = "", "",'App1'!ER92)</f>
        <v/>
      </c>
      <c r="EG92" s="1600" t="str">
        <f xml:space="preserve"> IF($C92 = "", "",'App1'!ES92)</f>
        <v/>
      </c>
      <c r="EH92" s="1601" t="str">
        <f xml:space="preserve"> IF($C92 = "", "",'App1'!ET92)</f>
        <v/>
      </c>
      <c r="EI92" s="538"/>
      <c r="EJ92" s="539"/>
      <c r="EK92" s="539"/>
      <c r="EL92" s="539"/>
      <c r="EM92" s="1594"/>
    </row>
    <row r="93" spans="1:143" s="524" customFormat="1" ht="15.75" customHeight="1">
      <c r="A93" s="503"/>
      <c r="B93" s="1421">
        <v>87</v>
      </c>
      <c r="C93" s="1635" t="str">
        <f>'App1'!C93</f>
        <v/>
      </c>
      <c r="D93" s="1412" t="str">
        <f xml:space="preserve"> IF($C93 = "", "",'App1'!D93)</f>
        <v/>
      </c>
      <c r="E93" s="1412" t="str">
        <f xml:space="preserve"> IF($C93 = "", "",'App1'!E93)</f>
        <v/>
      </c>
      <c r="F93" s="1412" t="str">
        <f xml:space="preserve"> IF($C93 = "", "",'App1'!F93)</f>
        <v/>
      </c>
      <c r="G93" s="1498" t="str">
        <f xml:space="preserve"> IF($C93 = "", "",'App1'!G93)</f>
        <v/>
      </c>
      <c r="H93" s="1499" t="str">
        <f xml:space="preserve"> IF($C93 = "", "",'App1'!H93)</f>
        <v/>
      </c>
      <c r="I93" s="1516" t="str">
        <f xml:space="preserve"> IF($C93 = "", "",'App1'!I93)</f>
        <v/>
      </c>
      <c r="J93" s="1516" t="str">
        <f xml:space="preserve"> IF($C93 = "", "",'App1'!J93)</f>
        <v/>
      </c>
      <c r="K93" s="1516" t="str">
        <f xml:space="preserve"> IF($C93 = "", "",'App1'!K93)</f>
        <v/>
      </c>
      <c r="L93" s="1516" t="str">
        <f xml:space="preserve"> IF($C93 = "", "",'App1'!L93)</f>
        <v/>
      </c>
      <c r="M93" s="1516" t="str">
        <f xml:space="preserve"> IF($C93 = "", "",'App1'!M93)</f>
        <v/>
      </c>
      <c r="N93" s="1516" t="str">
        <f xml:space="preserve"> IF($C93 = "", "",'App1'!N93)</f>
        <v/>
      </c>
      <c r="O93" s="1516" t="str">
        <f xml:space="preserve"> IF($C93 = "", "",'App1'!O93)</f>
        <v/>
      </c>
      <c r="P93" s="1516" t="str">
        <f xml:space="preserve"> IF($C93 = "", "",'App1'!P93)</f>
        <v/>
      </c>
      <c r="Q93" s="1517" t="str">
        <f xml:space="preserve"> IF($C93 = "", "",'App1'!Q93)</f>
        <v/>
      </c>
      <c r="R93" s="1412" t="str">
        <f xml:space="preserve"> IF($C93 = "", "",'App1'!R93)</f>
        <v/>
      </c>
      <c r="S93" s="1412" t="str">
        <f xml:space="preserve"> IF($C93 = "", "",'App1'!S93)</f>
        <v/>
      </c>
      <c r="T93" s="1498" t="str">
        <f xml:space="preserve"> IF($C93 = "", "",'App1'!T93)</f>
        <v/>
      </c>
      <c r="U93" s="1412" t="str">
        <f xml:space="preserve"> IF($C93 = "", "",'App1'!U93)</f>
        <v/>
      </c>
      <c r="V93" s="1412" t="str">
        <f xml:space="preserve"> IF($C93 = "", "",'App1'!V93)</f>
        <v/>
      </c>
      <c r="W93" s="1412" t="str">
        <f xml:space="preserve"> IF($C93 = "", "",'App1'!W93)</f>
        <v/>
      </c>
      <c r="X93" s="1412" t="str">
        <f xml:space="preserve"> IF($C93 = "", "",'App1'!X93)</f>
        <v/>
      </c>
      <c r="Y93" s="1626" t="str">
        <f xml:space="preserve"> IF($C93 = "", "",'App1'!Y93)</f>
        <v/>
      </c>
      <c r="Z93" s="1508" t="str">
        <f xml:space="preserve"> IF($C93 = "", "",'App1'!Z93)</f>
        <v/>
      </c>
      <c r="AA93" s="526"/>
      <c r="AB93" s="526"/>
      <c r="AC93" s="526"/>
      <c r="AD93" s="1628"/>
      <c r="AE93" s="539"/>
      <c r="AF93" s="539"/>
      <c r="AG93" s="539"/>
      <c r="AH93" s="539"/>
      <c r="AI93" s="539"/>
      <c r="AJ93" s="538"/>
      <c r="AK93" s="539"/>
      <c r="AL93" s="539"/>
      <c r="AM93" s="539"/>
      <c r="AN93" s="712"/>
      <c r="AO93" s="715"/>
      <c r="AP93" s="539"/>
      <c r="AQ93" s="539"/>
      <c r="AR93" s="539"/>
      <c r="AS93" s="716"/>
      <c r="AT93" s="721"/>
      <c r="AU93" s="539"/>
      <c r="AV93" s="539"/>
      <c r="AW93" s="539"/>
      <c r="AX93" s="722"/>
      <c r="AY93" s="540"/>
      <c r="AZ93" s="1586" t="str">
        <f xml:space="preserve"> IF($C93 = "", "",'App1'!BL93)</f>
        <v/>
      </c>
      <c r="BA93" s="1587" t="str">
        <f xml:space="preserve"> IF($C93 = "", "",'App1'!BM93)</f>
        <v/>
      </c>
      <c r="BB93" s="1587" t="str">
        <f xml:space="preserve"> IF($C93 = "", "",'App1'!BN93)</f>
        <v/>
      </c>
      <c r="BC93" s="1587" t="str">
        <f xml:space="preserve"> IF($C93 = "", "",'App1'!BO93)</f>
        <v/>
      </c>
      <c r="BD93" s="1497" t="str">
        <f xml:space="preserve"> IF($C93 = "", "",'App1'!BP93)</f>
        <v/>
      </c>
      <c r="BE93" s="538"/>
      <c r="BF93" s="539"/>
      <c r="BG93" s="539"/>
      <c r="BH93" s="539"/>
      <c r="BI93" s="540"/>
      <c r="BJ93" s="538"/>
      <c r="BK93" s="539"/>
      <c r="BL93" s="539"/>
      <c r="BM93" s="539"/>
      <c r="BN93" s="540"/>
      <c r="BO93" s="538"/>
      <c r="BP93" s="539"/>
      <c r="BQ93" s="539"/>
      <c r="BR93" s="539"/>
      <c r="BS93" s="540"/>
      <c r="BT93" s="538"/>
      <c r="BU93" s="539"/>
      <c r="BV93" s="539"/>
      <c r="BW93" s="539"/>
      <c r="BX93" s="540"/>
      <c r="BY93" s="538"/>
      <c r="BZ93" s="539"/>
      <c r="CA93" s="539"/>
      <c r="CB93" s="539"/>
      <c r="CC93" s="540"/>
      <c r="CD93" s="538"/>
      <c r="CE93" s="539"/>
      <c r="CF93" s="539"/>
      <c r="CG93" s="539"/>
      <c r="CH93" s="540"/>
      <c r="CI93" s="1277"/>
      <c r="CJ93" s="1278"/>
      <c r="CK93" s="1278"/>
      <c r="CL93" s="1279"/>
      <c r="CM93" s="1278"/>
      <c r="CN93" s="1278"/>
      <c r="CO93" s="1278"/>
      <c r="CP93" s="1279"/>
      <c r="CQ93" s="1606" t="str">
        <f xml:space="preserve"> IF($C93 = "", "",'App1'!DC93)</f>
        <v/>
      </c>
      <c r="CR93" s="1656" t="str">
        <f xml:space="preserve"> IF($C93 = "", "",'App1'!DD93)</f>
        <v/>
      </c>
      <c r="CS93" s="1606" t="str">
        <f xml:space="preserve"> IF($C93 = "", "",'App1'!DE93)</f>
        <v/>
      </c>
      <c r="CT93" s="1600" t="str">
        <f xml:space="preserve"> IF($C93 = "", "",'App1'!DF93)</f>
        <v/>
      </c>
      <c r="CU93" s="1600" t="str">
        <f xml:space="preserve"> IF($C93 = "", "",'App1'!DG93)</f>
        <v/>
      </c>
      <c r="CV93" s="1600" t="str">
        <f xml:space="preserve"> IF($C93 = "", "",'App1'!DH93)</f>
        <v/>
      </c>
      <c r="CW93" s="1600" t="str">
        <f xml:space="preserve"> IF($C93 = "", "",'App1'!DI93)</f>
        <v/>
      </c>
      <c r="CX93" s="1600" t="str">
        <f xml:space="preserve"> IF($C93 = "", "",'App1'!DJ93)</f>
        <v/>
      </c>
      <c r="CY93" s="1601" t="str">
        <f xml:space="preserve"> IF($C93 = "", "",'App1'!DK93)</f>
        <v/>
      </c>
      <c r="CZ93" s="1600" t="str">
        <f xml:space="preserve"> IF($C93 = "", "",'App1'!DL93)</f>
        <v/>
      </c>
      <c r="DA93" s="1600" t="str">
        <f xml:space="preserve"> IF($C93 = "", "",'App1'!DM93)</f>
        <v/>
      </c>
      <c r="DB93" s="1600" t="str">
        <f xml:space="preserve"> IF($C93 = "", "",'App1'!DN93)</f>
        <v/>
      </c>
      <c r="DC93" s="1600" t="str">
        <f xml:space="preserve"> IF($C93 = "", "",'App1'!DO93)</f>
        <v/>
      </c>
      <c r="DD93" s="1600" t="str">
        <f xml:space="preserve"> IF($C93 = "", "",'App1'!DP93)</f>
        <v/>
      </c>
      <c r="DE93" s="1601" t="str">
        <f xml:space="preserve"> IF($C93 = "", "",'App1'!DQ93)</f>
        <v/>
      </c>
      <c r="DF93" s="1600" t="str">
        <f xml:space="preserve"> IF($C93 = "", "",'App1'!DR93)</f>
        <v/>
      </c>
      <c r="DG93" s="1600" t="str">
        <f xml:space="preserve"> IF($C93 = "", "",'App1'!DS93)</f>
        <v/>
      </c>
      <c r="DH93" s="1600" t="str">
        <f xml:space="preserve"> IF($C93 = "", "",'App1'!DT93)</f>
        <v/>
      </c>
      <c r="DI93" s="1600" t="str">
        <f xml:space="preserve"> IF($C93 = "", "",'App1'!DU93)</f>
        <v/>
      </c>
      <c r="DJ93" s="1600" t="str">
        <f xml:space="preserve"> IF($C93 = "", "",'App1'!DV93)</f>
        <v/>
      </c>
      <c r="DK93" s="1601" t="str">
        <f xml:space="preserve"> IF($C93 = "", "",'App1'!DW93)</f>
        <v/>
      </c>
      <c r="DL93" s="1600" t="str">
        <f xml:space="preserve"> IF($C93 = "", "",'App1'!DX93)</f>
        <v/>
      </c>
      <c r="DM93" s="1600" t="str">
        <f xml:space="preserve"> IF($C93 = "", "",'App1'!DY93)</f>
        <v/>
      </c>
      <c r="DN93" s="1600" t="str">
        <f xml:space="preserve"> IF($C93 = "", "",'App1'!DZ93)</f>
        <v/>
      </c>
      <c r="DO93" s="1600" t="str">
        <f xml:space="preserve"> IF($C93 = "", "",'App1'!EA93)</f>
        <v/>
      </c>
      <c r="DP93" s="1600" t="str">
        <f xml:space="preserve"> IF($C93 = "", "",'App1'!EB93)</f>
        <v/>
      </c>
      <c r="DQ93" s="1601" t="str">
        <f xml:space="preserve"> IF($C93 = "", "",'App1'!EC93)</f>
        <v/>
      </c>
      <c r="DR93" s="1600" t="str">
        <f xml:space="preserve"> IF($C93 = "", "",'App1'!ED93)</f>
        <v/>
      </c>
      <c r="DS93" s="1600" t="str">
        <f xml:space="preserve"> IF($C93 = "", "",'App1'!EE93)</f>
        <v/>
      </c>
      <c r="DT93" s="1600" t="str">
        <f xml:space="preserve"> IF($C93 = "", "",'App1'!EF93)</f>
        <v/>
      </c>
      <c r="DU93" s="1600" t="str">
        <f xml:space="preserve"> IF($C93 = "", "",'App1'!EG93)</f>
        <v/>
      </c>
      <c r="DV93" s="1600" t="str">
        <f xml:space="preserve"> IF($C93 = "", "",'App1'!EH93)</f>
        <v/>
      </c>
      <c r="DW93" s="1601" t="str">
        <f xml:space="preserve"> IF($C93 = "", "",'App1'!EI93)</f>
        <v/>
      </c>
      <c r="DX93" s="538"/>
      <c r="DY93" s="539"/>
      <c r="DZ93" s="539"/>
      <c r="EA93" s="539"/>
      <c r="EB93" s="539"/>
      <c r="EC93" s="1599" t="str">
        <f xml:space="preserve"> IF($C93 = "", "",'App1'!EO93)</f>
        <v/>
      </c>
      <c r="ED93" s="1600" t="str">
        <f xml:space="preserve"> IF($C93 = "", "",'App1'!EP93)</f>
        <v/>
      </c>
      <c r="EE93" s="1600" t="str">
        <f xml:space="preserve"> IF($C93 = "", "",'App1'!EQ93)</f>
        <v/>
      </c>
      <c r="EF93" s="1600" t="str">
        <f xml:space="preserve"> IF($C93 = "", "",'App1'!ER93)</f>
        <v/>
      </c>
      <c r="EG93" s="1600" t="str">
        <f xml:space="preserve"> IF($C93 = "", "",'App1'!ES93)</f>
        <v/>
      </c>
      <c r="EH93" s="1601" t="str">
        <f xml:space="preserve"> IF($C93 = "", "",'App1'!ET93)</f>
        <v/>
      </c>
      <c r="EI93" s="538"/>
      <c r="EJ93" s="539"/>
      <c r="EK93" s="539"/>
      <c r="EL93" s="539"/>
      <c r="EM93" s="1594"/>
    </row>
    <row r="94" spans="1:143" s="524" customFormat="1" ht="15.75" customHeight="1">
      <c r="A94" s="503"/>
      <c r="B94" s="1421">
        <v>88</v>
      </c>
      <c r="C94" s="1635" t="str">
        <f>'App1'!C94</f>
        <v/>
      </c>
      <c r="D94" s="1412" t="str">
        <f xml:space="preserve"> IF($C94 = "", "",'App1'!D94)</f>
        <v/>
      </c>
      <c r="E94" s="1412" t="str">
        <f xml:space="preserve"> IF($C94 = "", "",'App1'!E94)</f>
        <v/>
      </c>
      <c r="F94" s="1412" t="str">
        <f xml:space="preserve"> IF($C94 = "", "",'App1'!F94)</f>
        <v/>
      </c>
      <c r="G94" s="1498" t="str">
        <f xml:space="preserve"> IF($C94 = "", "",'App1'!G94)</f>
        <v/>
      </c>
      <c r="H94" s="1499" t="str">
        <f xml:space="preserve"> IF($C94 = "", "",'App1'!H94)</f>
        <v/>
      </c>
      <c r="I94" s="1516" t="str">
        <f xml:space="preserve"> IF($C94 = "", "",'App1'!I94)</f>
        <v/>
      </c>
      <c r="J94" s="1516" t="str">
        <f xml:space="preserve"> IF($C94 = "", "",'App1'!J94)</f>
        <v/>
      </c>
      <c r="K94" s="1516" t="str">
        <f xml:space="preserve"> IF($C94 = "", "",'App1'!K94)</f>
        <v/>
      </c>
      <c r="L94" s="1516" t="str">
        <f xml:space="preserve"> IF($C94 = "", "",'App1'!L94)</f>
        <v/>
      </c>
      <c r="M94" s="1516" t="str">
        <f xml:space="preserve"> IF($C94 = "", "",'App1'!M94)</f>
        <v/>
      </c>
      <c r="N94" s="1516" t="str">
        <f xml:space="preserve"> IF($C94 = "", "",'App1'!N94)</f>
        <v/>
      </c>
      <c r="O94" s="1516" t="str">
        <f xml:space="preserve"> IF($C94 = "", "",'App1'!O94)</f>
        <v/>
      </c>
      <c r="P94" s="1516" t="str">
        <f xml:space="preserve"> IF($C94 = "", "",'App1'!P94)</f>
        <v/>
      </c>
      <c r="Q94" s="1517" t="str">
        <f xml:space="preserve"> IF($C94 = "", "",'App1'!Q94)</f>
        <v/>
      </c>
      <c r="R94" s="1412" t="str">
        <f xml:space="preserve"> IF($C94 = "", "",'App1'!R94)</f>
        <v/>
      </c>
      <c r="S94" s="1412" t="str">
        <f xml:space="preserve"> IF($C94 = "", "",'App1'!S94)</f>
        <v/>
      </c>
      <c r="T94" s="1498" t="str">
        <f xml:space="preserve"> IF($C94 = "", "",'App1'!T94)</f>
        <v/>
      </c>
      <c r="U94" s="1412" t="str">
        <f xml:space="preserve"> IF($C94 = "", "",'App1'!U94)</f>
        <v/>
      </c>
      <c r="V94" s="1412" t="str">
        <f xml:space="preserve"> IF($C94 = "", "",'App1'!V94)</f>
        <v/>
      </c>
      <c r="W94" s="1412" t="str">
        <f xml:space="preserve"> IF($C94 = "", "",'App1'!W94)</f>
        <v/>
      </c>
      <c r="X94" s="1412" t="str">
        <f xml:space="preserve"> IF($C94 = "", "",'App1'!X94)</f>
        <v/>
      </c>
      <c r="Y94" s="1626" t="str">
        <f xml:space="preserve"> IF($C94 = "", "",'App1'!Y94)</f>
        <v/>
      </c>
      <c r="Z94" s="1508" t="str">
        <f xml:space="preserve"> IF($C94 = "", "",'App1'!Z94)</f>
        <v/>
      </c>
      <c r="AA94" s="526"/>
      <c r="AB94" s="526"/>
      <c r="AC94" s="526"/>
      <c r="AD94" s="1628"/>
      <c r="AE94" s="539"/>
      <c r="AF94" s="539"/>
      <c r="AG94" s="539"/>
      <c r="AH94" s="539"/>
      <c r="AI94" s="539"/>
      <c r="AJ94" s="538"/>
      <c r="AK94" s="539"/>
      <c r="AL94" s="539"/>
      <c r="AM94" s="539"/>
      <c r="AN94" s="712"/>
      <c r="AO94" s="715"/>
      <c r="AP94" s="539"/>
      <c r="AQ94" s="539"/>
      <c r="AR94" s="539"/>
      <c r="AS94" s="716"/>
      <c r="AT94" s="721"/>
      <c r="AU94" s="539"/>
      <c r="AV94" s="539"/>
      <c r="AW94" s="539"/>
      <c r="AX94" s="722"/>
      <c r="AY94" s="540"/>
      <c r="AZ94" s="1586" t="str">
        <f xml:space="preserve"> IF($C94 = "", "",'App1'!BL94)</f>
        <v/>
      </c>
      <c r="BA94" s="1587" t="str">
        <f xml:space="preserve"> IF($C94 = "", "",'App1'!BM94)</f>
        <v/>
      </c>
      <c r="BB94" s="1587" t="str">
        <f xml:space="preserve"> IF($C94 = "", "",'App1'!BN94)</f>
        <v/>
      </c>
      <c r="BC94" s="1587" t="str">
        <f xml:space="preserve"> IF($C94 = "", "",'App1'!BO94)</f>
        <v/>
      </c>
      <c r="BD94" s="1497" t="str">
        <f xml:space="preserve"> IF($C94 = "", "",'App1'!BP94)</f>
        <v/>
      </c>
      <c r="BE94" s="538"/>
      <c r="BF94" s="539"/>
      <c r="BG94" s="539"/>
      <c r="BH94" s="539"/>
      <c r="BI94" s="540"/>
      <c r="BJ94" s="538"/>
      <c r="BK94" s="539"/>
      <c r="BL94" s="539"/>
      <c r="BM94" s="539"/>
      <c r="BN94" s="540"/>
      <c r="BO94" s="538"/>
      <c r="BP94" s="539"/>
      <c r="BQ94" s="539"/>
      <c r="BR94" s="539"/>
      <c r="BS94" s="540"/>
      <c r="BT94" s="538"/>
      <c r="BU94" s="539"/>
      <c r="BV94" s="539"/>
      <c r="BW94" s="539"/>
      <c r="BX94" s="540"/>
      <c r="BY94" s="538"/>
      <c r="BZ94" s="539"/>
      <c r="CA94" s="539"/>
      <c r="CB94" s="539"/>
      <c r="CC94" s="540"/>
      <c r="CD94" s="538"/>
      <c r="CE94" s="539"/>
      <c r="CF94" s="539"/>
      <c r="CG94" s="539"/>
      <c r="CH94" s="540"/>
      <c r="CI94" s="1277"/>
      <c r="CJ94" s="1278"/>
      <c r="CK94" s="1278"/>
      <c r="CL94" s="1279"/>
      <c r="CM94" s="1278"/>
      <c r="CN94" s="1278"/>
      <c r="CO94" s="1278"/>
      <c r="CP94" s="1279"/>
      <c r="CQ94" s="1606" t="str">
        <f xml:space="preserve"> IF($C94 = "", "",'App1'!DC94)</f>
        <v/>
      </c>
      <c r="CR94" s="1656" t="str">
        <f xml:space="preserve"> IF($C94 = "", "",'App1'!DD94)</f>
        <v/>
      </c>
      <c r="CS94" s="1606" t="str">
        <f xml:space="preserve"> IF($C94 = "", "",'App1'!DE94)</f>
        <v/>
      </c>
      <c r="CT94" s="1600" t="str">
        <f xml:space="preserve"> IF($C94 = "", "",'App1'!DF94)</f>
        <v/>
      </c>
      <c r="CU94" s="1600" t="str">
        <f xml:space="preserve"> IF($C94 = "", "",'App1'!DG94)</f>
        <v/>
      </c>
      <c r="CV94" s="1600" t="str">
        <f xml:space="preserve"> IF($C94 = "", "",'App1'!DH94)</f>
        <v/>
      </c>
      <c r="CW94" s="1600" t="str">
        <f xml:space="preserve"> IF($C94 = "", "",'App1'!DI94)</f>
        <v/>
      </c>
      <c r="CX94" s="1600" t="str">
        <f xml:space="preserve"> IF($C94 = "", "",'App1'!DJ94)</f>
        <v/>
      </c>
      <c r="CY94" s="1601" t="str">
        <f xml:space="preserve"> IF($C94 = "", "",'App1'!DK94)</f>
        <v/>
      </c>
      <c r="CZ94" s="1600" t="str">
        <f xml:space="preserve"> IF($C94 = "", "",'App1'!DL94)</f>
        <v/>
      </c>
      <c r="DA94" s="1600" t="str">
        <f xml:space="preserve"> IF($C94 = "", "",'App1'!DM94)</f>
        <v/>
      </c>
      <c r="DB94" s="1600" t="str">
        <f xml:space="preserve"> IF($C94 = "", "",'App1'!DN94)</f>
        <v/>
      </c>
      <c r="DC94" s="1600" t="str">
        <f xml:space="preserve"> IF($C94 = "", "",'App1'!DO94)</f>
        <v/>
      </c>
      <c r="DD94" s="1600" t="str">
        <f xml:space="preserve"> IF($C94 = "", "",'App1'!DP94)</f>
        <v/>
      </c>
      <c r="DE94" s="1601" t="str">
        <f xml:space="preserve"> IF($C94 = "", "",'App1'!DQ94)</f>
        <v/>
      </c>
      <c r="DF94" s="1600" t="str">
        <f xml:space="preserve"> IF($C94 = "", "",'App1'!DR94)</f>
        <v/>
      </c>
      <c r="DG94" s="1600" t="str">
        <f xml:space="preserve"> IF($C94 = "", "",'App1'!DS94)</f>
        <v/>
      </c>
      <c r="DH94" s="1600" t="str">
        <f xml:space="preserve"> IF($C94 = "", "",'App1'!DT94)</f>
        <v/>
      </c>
      <c r="DI94" s="1600" t="str">
        <f xml:space="preserve"> IF($C94 = "", "",'App1'!DU94)</f>
        <v/>
      </c>
      <c r="DJ94" s="1600" t="str">
        <f xml:space="preserve"> IF($C94 = "", "",'App1'!DV94)</f>
        <v/>
      </c>
      <c r="DK94" s="1601" t="str">
        <f xml:space="preserve"> IF($C94 = "", "",'App1'!DW94)</f>
        <v/>
      </c>
      <c r="DL94" s="1600" t="str">
        <f xml:space="preserve"> IF($C94 = "", "",'App1'!DX94)</f>
        <v/>
      </c>
      <c r="DM94" s="1600" t="str">
        <f xml:space="preserve"> IF($C94 = "", "",'App1'!DY94)</f>
        <v/>
      </c>
      <c r="DN94" s="1600" t="str">
        <f xml:space="preserve"> IF($C94 = "", "",'App1'!DZ94)</f>
        <v/>
      </c>
      <c r="DO94" s="1600" t="str">
        <f xml:space="preserve"> IF($C94 = "", "",'App1'!EA94)</f>
        <v/>
      </c>
      <c r="DP94" s="1600" t="str">
        <f xml:space="preserve"> IF($C94 = "", "",'App1'!EB94)</f>
        <v/>
      </c>
      <c r="DQ94" s="1601" t="str">
        <f xml:space="preserve"> IF($C94 = "", "",'App1'!EC94)</f>
        <v/>
      </c>
      <c r="DR94" s="1600" t="str">
        <f xml:space="preserve"> IF($C94 = "", "",'App1'!ED94)</f>
        <v/>
      </c>
      <c r="DS94" s="1600" t="str">
        <f xml:space="preserve"> IF($C94 = "", "",'App1'!EE94)</f>
        <v/>
      </c>
      <c r="DT94" s="1600" t="str">
        <f xml:space="preserve"> IF($C94 = "", "",'App1'!EF94)</f>
        <v/>
      </c>
      <c r="DU94" s="1600" t="str">
        <f xml:space="preserve"> IF($C94 = "", "",'App1'!EG94)</f>
        <v/>
      </c>
      <c r="DV94" s="1600" t="str">
        <f xml:space="preserve"> IF($C94 = "", "",'App1'!EH94)</f>
        <v/>
      </c>
      <c r="DW94" s="1601" t="str">
        <f xml:space="preserve"> IF($C94 = "", "",'App1'!EI94)</f>
        <v/>
      </c>
      <c r="DX94" s="538"/>
      <c r="DY94" s="539"/>
      <c r="DZ94" s="539"/>
      <c r="EA94" s="539"/>
      <c r="EB94" s="539"/>
      <c r="EC94" s="1599" t="str">
        <f xml:space="preserve"> IF($C94 = "", "",'App1'!EO94)</f>
        <v/>
      </c>
      <c r="ED94" s="1600" t="str">
        <f xml:space="preserve"> IF($C94 = "", "",'App1'!EP94)</f>
        <v/>
      </c>
      <c r="EE94" s="1600" t="str">
        <f xml:space="preserve"> IF($C94 = "", "",'App1'!EQ94)</f>
        <v/>
      </c>
      <c r="EF94" s="1600" t="str">
        <f xml:space="preserve"> IF($C94 = "", "",'App1'!ER94)</f>
        <v/>
      </c>
      <c r="EG94" s="1600" t="str">
        <f xml:space="preserve"> IF($C94 = "", "",'App1'!ES94)</f>
        <v/>
      </c>
      <c r="EH94" s="1601" t="str">
        <f xml:space="preserve"> IF($C94 = "", "",'App1'!ET94)</f>
        <v/>
      </c>
      <c r="EI94" s="538"/>
      <c r="EJ94" s="539"/>
      <c r="EK94" s="539"/>
      <c r="EL94" s="539"/>
      <c r="EM94" s="1594"/>
    </row>
    <row r="95" spans="1:143" s="524" customFormat="1" ht="15.75" customHeight="1">
      <c r="A95" s="503"/>
      <c r="B95" s="1421">
        <v>89</v>
      </c>
      <c r="C95" s="1635" t="str">
        <f>'App1'!C95</f>
        <v/>
      </c>
      <c r="D95" s="1412" t="str">
        <f xml:space="preserve"> IF($C95 = "", "",'App1'!D95)</f>
        <v/>
      </c>
      <c r="E95" s="1412" t="str">
        <f xml:space="preserve"> IF($C95 = "", "",'App1'!E95)</f>
        <v/>
      </c>
      <c r="F95" s="1412" t="str">
        <f xml:space="preserve"> IF($C95 = "", "",'App1'!F95)</f>
        <v/>
      </c>
      <c r="G95" s="1498" t="str">
        <f xml:space="preserve"> IF($C95 = "", "",'App1'!G95)</f>
        <v/>
      </c>
      <c r="H95" s="1499" t="str">
        <f xml:space="preserve"> IF($C95 = "", "",'App1'!H95)</f>
        <v/>
      </c>
      <c r="I95" s="1516" t="str">
        <f xml:space="preserve"> IF($C95 = "", "",'App1'!I95)</f>
        <v/>
      </c>
      <c r="J95" s="1516" t="str">
        <f xml:space="preserve"> IF($C95 = "", "",'App1'!J95)</f>
        <v/>
      </c>
      <c r="K95" s="1516" t="str">
        <f xml:space="preserve"> IF($C95 = "", "",'App1'!K95)</f>
        <v/>
      </c>
      <c r="L95" s="1516" t="str">
        <f xml:space="preserve"> IF($C95 = "", "",'App1'!L95)</f>
        <v/>
      </c>
      <c r="M95" s="1516" t="str">
        <f xml:space="preserve"> IF($C95 = "", "",'App1'!M95)</f>
        <v/>
      </c>
      <c r="N95" s="1516" t="str">
        <f xml:space="preserve"> IF($C95 = "", "",'App1'!N95)</f>
        <v/>
      </c>
      <c r="O95" s="1516" t="str">
        <f xml:space="preserve"> IF($C95 = "", "",'App1'!O95)</f>
        <v/>
      </c>
      <c r="P95" s="1516" t="str">
        <f xml:space="preserve"> IF($C95 = "", "",'App1'!P95)</f>
        <v/>
      </c>
      <c r="Q95" s="1517" t="str">
        <f xml:space="preserve"> IF($C95 = "", "",'App1'!Q95)</f>
        <v/>
      </c>
      <c r="R95" s="1412" t="str">
        <f xml:space="preserve"> IF($C95 = "", "",'App1'!R95)</f>
        <v/>
      </c>
      <c r="S95" s="1412" t="str">
        <f xml:space="preserve"> IF($C95 = "", "",'App1'!S95)</f>
        <v/>
      </c>
      <c r="T95" s="1498" t="str">
        <f xml:space="preserve"> IF($C95 = "", "",'App1'!T95)</f>
        <v/>
      </c>
      <c r="U95" s="1412" t="str">
        <f xml:space="preserve"> IF($C95 = "", "",'App1'!U95)</f>
        <v/>
      </c>
      <c r="V95" s="1412" t="str">
        <f xml:space="preserve"> IF($C95 = "", "",'App1'!V95)</f>
        <v/>
      </c>
      <c r="W95" s="1412" t="str">
        <f xml:space="preserve"> IF($C95 = "", "",'App1'!W95)</f>
        <v/>
      </c>
      <c r="X95" s="1412" t="str">
        <f xml:space="preserve"> IF($C95 = "", "",'App1'!X95)</f>
        <v/>
      </c>
      <c r="Y95" s="1626" t="str">
        <f xml:space="preserve"> IF($C95 = "", "",'App1'!Y95)</f>
        <v/>
      </c>
      <c r="Z95" s="1508" t="str">
        <f xml:space="preserve"> IF($C95 = "", "",'App1'!Z95)</f>
        <v/>
      </c>
      <c r="AA95" s="526"/>
      <c r="AB95" s="526"/>
      <c r="AC95" s="526"/>
      <c r="AD95" s="1628"/>
      <c r="AE95" s="539"/>
      <c r="AF95" s="539"/>
      <c r="AG95" s="539"/>
      <c r="AH95" s="539"/>
      <c r="AI95" s="539"/>
      <c r="AJ95" s="538"/>
      <c r="AK95" s="539"/>
      <c r="AL95" s="539"/>
      <c r="AM95" s="539"/>
      <c r="AN95" s="712"/>
      <c r="AO95" s="715"/>
      <c r="AP95" s="539"/>
      <c r="AQ95" s="539"/>
      <c r="AR95" s="539"/>
      <c r="AS95" s="716"/>
      <c r="AT95" s="721"/>
      <c r="AU95" s="539"/>
      <c r="AV95" s="539"/>
      <c r="AW95" s="539"/>
      <c r="AX95" s="722"/>
      <c r="AY95" s="540"/>
      <c r="AZ95" s="1586" t="str">
        <f xml:space="preserve"> IF($C95 = "", "",'App1'!BL95)</f>
        <v/>
      </c>
      <c r="BA95" s="1587" t="str">
        <f xml:space="preserve"> IF($C95 = "", "",'App1'!BM95)</f>
        <v/>
      </c>
      <c r="BB95" s="1587" t="str">
        <f xml:space="preserve"> IF($C95 = "", "",'App1'!BN95)</f>
        <v/>
      </c>
      <c r="BC95" s="1587" t="str">
        <f xml:space="preserve"> IF($C95 = "", "",'App1'!BO95)</f>
        <v/>
      </c>
      <c r="BD95" s="1497" t="str">
        <f xml:space="preserve"> IF($C95 = "", "",'App1'!BP95)</f>
        <v/>
      </c>
      <c r="BE95" s="538"/>
      <c r="BF95" s="539"/>
      <c r="BG95" s="539"/>
      <c r="BH95" s="539"/>
      <c r="BI95" s="540"/>
      <c r="BJ95" s="538"/>
      <c r="BK95" s="539"/>
      <c r="BL95" s="539"/>
      <c r="BM95" s="539"/>
      <c r="BN95" s="540"/>
      <c r="BO95" s="538"/>
      <c r="BP95" s="539"/>
      <c r="BQ95" s="539"/>
      <c r="BR95" s="539"/>
      <c r="BS95" s="540"/>
      <c r="BT95" s="538"/>
      <c r="BU95" s="539"/>
      <c r="BV95" s="539"/>
      <c r="BW95" s="539"/>
      <c r="BX95" s="540"/>
      <c r="BY95" s="538"/>
      <c r="BZ95" s="539"/>
      <c r="CA95" s="539"/>
      <c r="CB95" s="539"/>
      <c r="CC95" s="540"/>
      <c r="CD95" s="538"/>
      <c r="CE95" s="539"/>
      <c r="CF95" s="539"/>
      <c r="CG95" s="539"/>
      <c r="CH95" s="540"/>
      <c r="CI95" s="1277"/>
      <c r="CJ95" s="1278"/>
      <c r="CK95" s="1278"/>
      <c r="CL95" s="1279"/>
      <c r="CM95" s="1278"/>
      <c r="CN95" s="1278"/>
      <c r="CO95" s="1278"/>
      <c r="CP95" s="1279"/>
      <c r="CQ95" s="1606" t="str">
        <f xml:space="preserve"> IF($C95 = "", "",'App1'!DC95)</f>
        <v/>
      </c>
      <c r="CR95" s="1656" t="str">
        <f xml:space="preserve"> IF($C95 = "", "",'App1'!DD95)</f>
        <v/>
      </c>
      <c r="CS95" s="1606" t="str">
        <f xml:space="preserve"> IF($C95 = "", "",'App1'!DE95)</f>
        <v/>
      </c>
      <c r="CT95" s="1600" t="str">
        <f xml:space="preserve"> IF($C95 = "", "",'App1'!DF95)</f>
        <v/>
      </c>
      <c r="CU95" s="1600" t="str">
        <f xml:space="preserve"> IF($C95 = "", "",'App1'!DG95)</f>
        <v/>
      </c>
      <c r="CV95" s="1600" t="str">
        <f xml:space="preserve"> IF($C95 = "", "",'App1'!DH95)</f>
        <v/>
      </c>
      <c r="CW95" s="1600" t="str">
        <f xml:space="preserve"> IF($C95 = "", "",'App1'!DI95)</f>
        <v/>
      </c>
      <c r="CX95" s="1600" t="str">
        <f xml:space="preserve"> IF($C95 = "", "",'App1'!DJ95)</f>
        <v/>
      </c>
      <c r="CY95" s="1601" t="str">
        <f xml:space="preserve"> IF($C95 = "", "",'App1'!DK95)</f>
        <v/>
      </c>
      <c r="CZ95" s="1600" t="str">
        <f xml:space="preserve"> IF($C95 = "", "",'App1'!DL95)</f>
        <v/>
      </c>
      <c r="DA95" s="1600" t="str">
        <f xml:space="preserve"> IF($C95 = "", "",'App1'!DM95)</f>
        <v/>
      </c>
      <c r="DB95" s="1600" t="str">
        <f xml:space="preserve"> IF($C95 = "", "",'App1'!DN95)</f>
        <v/>
      </c>
      <c r="DC95" s="1600" t="str">
        <f xml:space="preserve"> IF($C95 = "", "",'App1'!DO95)</f>
        <v/>
      </c>
      <c r="DD95" s="1600" t="str">
        <f xml:space="preserve"> IF($C95 = "", "",'App1'!DP95)</f>
        <v/>
      </c>
      <c r="DE95" s="1601" t="str">
        <f xml:space="preserve"> IF($C95 = "", "",'App1'!DQ95)</f>
        <v/>
      </c>
      <c r="DF95" s="1600" t="str">
        <f xml:space="preserve"> IF($C95 = "", "",'App1'!DR95)</f>
        <v/>
      </c>
      <c r="DG95" s="1600" t="str">
        <f xml:space="preserve"> IF($C95 = "", "",'App1'!DS95)</f>
        <v/>
      </c>
      <c r="DH95" s="1600" t="str">
        <f xml:space="preserve"> IF($C95 = "", "",'App1'!DT95)</f>
        <v/>
      </c>
      <c r="DI95" s="1600" t="str">
        <f xml:space="preserve"> IF($C95 = "", "",'App1'!DU95)</f>
        <v/>
      </c>
      <c r="DJ95" s="1600" t="str">
        <f xml:space="preserve"> IF($C95 = "", "",'App1'!DV95)</f>
        <v/>
      </c>
      <c r="DK95" s="1601" t="str">
        <f xml:space="preserve"> IF($C95 = "", "",'App1'!DW95)</f>
        <v/>
      </c>
      <c r="DL95" s="1600" t="str">
        <f xml:space="preserve"> IF($C95 = "", "",'App1'!DX95)</f>
        <v/>
      </c>
      <c r="DM95" s="1600" t="str">
        <f xml:space="preserve"> IF($C95 = "", "",'App1'!DY95)</f>
        <v/>
      </c>
      <c r="DN95" s="1600" t="str">
        <f xml:space="preserve"> IF($C95 = "", "",'App1'!DZ95)</f>
        <v/>
      </c>
      <c r="DO95" s="1600" t="str">
        <f xml:space="preserve"> IF($C95 = "", "",'App1'!EA95)</f>
        <v/>
      </c>
      <c r="DP95" s="1600" t="str">
        <f xml:space="preserve"> IF($C95 = "", "",'App1'!EB95)</f>
        <v/>
      </c>
      <c r="DQ95" s="1601" t="str">
        <f xml:space="preserve"> IF($C95 = "", "",'App1'!EC95)</f>
        <v/>
      </c>
      <c r="DR95" s="1600" t="str">
        <f xml:space="preserve"> IF($C95 = "", "",'App1'!ED95)</f>
        <v/>
      </c>
      <c r="DS95" s="1600" t="str">
        <f xml:space="preserve"> IF($C95 = "", "",'App1'!EE95)</f>
        <v/>
      </c>
      <c r="DT95" s="1600" t="str">
        <f xml:space="preserve"> IF($C95 = "", "",'App1'!EF95)</f>
        <v/>
      </c>
      <c r="DU95" s="1600" t="str">
        <f xml:space="preserve"> IF($C95 = "", "",'App1'!EG95)</f>
        <v/>
      </c>
      <c r="DV95" s="1600" t="str">
        <f xml:space="preserve"> IF($C95 = "", "",'App1'!EH95)</f>
        <v/>
      </c>
      <c r="DW95" s="1601" t="str">
        <f xml:space="preserve"> IF($C95 = "", "",'App1'!EI95)</f>
        <v/>
      </c>
      <c r="DX95" s="538"/>
      <c r="DY95" s="539"/>
      <c r="DZ95" s="539"/>
      <c r="EA95" s="539"/>
      <c r="EB95" s="539"/>
      <c r="EC95" s="1599" t="str">
        <f xml:space="preserve"> IF($C95 = "", "",'App1'!EO95)</f>
        <v/>
      </c>
      <c r="ED95" s="1600" t="str">
        <f xml:space="preserve"> IF($C95 = "", "",'App1'!EP95)</f>
        <v/>
      </c>
      <c r="EE95" s="1600" t="str">
        <f xml:space="preserve"> IF($C95 = "", "",'App1'!EQ95)</f>
        <v/>
      </c>
      <c r="EF95" s="1600" t="str">
        <f xml:space="preserve"> IF($C95 = "", "",'App1'!ER95)</f>
        <v/>
      </c>
      <c r="EG95" s="1600" t="str">
        <f xml:space="preserve"> IF($C95 = "", "",'App1'!ES95)</f>
        <v/>
      </c>
      <c r="EH95" s="1601" t="str">
        <f xml:space="preserve"> IF($C95 = "", "",'App1'!ET95)</f>
        <v/>
      </c>
      <c r="EI95" s="538"/>
      <c r="EJ95" s="539"/>
      <c r="EK95" s="539"/>
      <c r="EL95" s="539"/>
      <c r="EM95" s="1594"/>
    </row>
    <row r="96" spans="1:143" s="524" customFormat="1" ht="15.75" customHeight="1">
      <c r="A96" s="503"/>
      <c r="B96" s="1421">
        <v>90</v>
      </c>
      <c r="C96" s="1635" t="str">
        <f>'App1'!C96</f>
        <v/>
      </c>
      <c r="D96" s="1412" t="str">
        <f xml:space="preserve"> IF($C96 = "", "",'App1'!D96)</f>
        <v/>
      </c>
      <c r="E96" s="1412" t="str">
        <f xml:space="preserve"> IF($C96 = "", "",'App1'!E96)</f>
        <v/>
      </c>
      <c r="F96" s="1412" t="str">
        <f xml:space="preserve"> IF($C96 = "", "",'App1'!F96)</f>
        <v/>
      </c>
      <c r="G96" s="1498" t="str">
        <f xml:space="preserve"> IF($C96 = "", "",'App1'!G96)</f>
        <v/>
      </c>
      <c r="H96" s="1499" t="str">
        <f xml:space="preserve"> IF($C96 = "", "",'App1'!H96)</f>
        <v/>
      </c>
      <c r="I96" s="1516" t="str">
        <f xml:space="preserve"> IF($C96 = "", "",'App1'!I96)</f>
        <v/>
      </c>
      <c r="J96" s="1516" t="str">
        <f xml:space="preserve"> IF($C96 = "", "",'App1'!J96)</f>
        <v/>
      </c>
      <c r="K96" s="1516" t="str">
        <f xml:space="preserve"> IF($C96 = "", "",'App1'!K96)</f>
        <v/>
      </c>
      <c r="L96" s="1516" t="str">
        <f xml:space="preserve"> IF($C96 = "", "",'App1'!L96)</f>
        <v/>
      </c>
      <c r="M96" s="1516" t="str">
        <f xml:space="preserve"> IF($C96 = "", "",'App1'!M96)</f>
        <v/>
      </c>
      <c r="N96" s="1516" t="str">
        <f xml:space="preserve"> IF($C96 = "", "",'App1'!N96)</f>
        <v/>
      </c>
      <c r="O96" s="1516" t="str">
        <f xml:space="preserve"> IF($C96 = "", "",'App1'!O96)</f>
        <v/>
      </c>
      <c r="P96" s="1516" t="str">
        <f xml:space="preserve"> IF($C96 = "", "",'App1'!P96)</f>
        <v/>
      </c>
      <c r="Q96" s="1517" t="str">
        <f xml:space="preserve"> IF($C96 = "", "",'App1'!Q96)</f>
        <v/>
      </c>
      <c r="R96" s="1412" t="str">
        <f xml:space="preserve"> IF($C96 = "", "",'App1'!R96)</f>
        <v/>
      </c>
      <c r="S96" s="1412" t="str">
        <f xml:space="preserve"> IF($C96 = "", "",'App1'!S96)</f>
        <v/>
      </c>
      <c r="T96" s="1498" t="str">
        <f xml:space="preserve"> IF($C96 = "", "",'App1'!T96)</f>
        <v/>
      </c>
      <c r="U96" s="1412" t="str">
        <f xml:space="preserve"> IF($C96 = "", "",'App1'!U96)</f>
        <v/>
      </c>
      <c r="V96" s="1412" t="str">
        <f xml:space="preserve"> IF($C96 = "", "",'App1'!V96)</f>
        <v/>
      </c>
      <c r="W96" s="1412" t="str">
        <f xml:space="preserve"> IF($C96 = "", "",'App1'!W96)</f>
        <v/>
      </c>
      <c r="X96" s="1412" t="str">
        <f xml:space="preserve"> IF($C96 = "", "",'App1'!X96)</f>
        <v/>
      </c>
      <c r="Y96" s="1626" t="str">
        <f xml:space="preserve"> IF($C96 = "", "",'App1'!Y96)</f>
        <v/>
      </c>
      <c r="Z96" s="1508" t="str">
        <f xml:space="preserve"> IF($C96 = "", "",'App1'!Z96)</f>
        <v/>
      </c>
      <c r="AA96" s="526"/>
      <c r="AB96" s="526"/>
      <c r="AC96" s="526"/>
      <c r="AD96" s="1628"/>
      <c r="AE96" s="539"/>
      <c r="AF96" s="539"/>
      <c r="AG96" s="539"/>
      <c r="AH96" s="539"/>
      <c r="AI96" s="539"/>
      <c r="AJ96" s="538"/>
      <c r="AK96" s="539"/>
      <c r="AL96" s="539"/>
      <c r="AM96" s="539"/>
      <c r="AN96" s="712"/>
      <c r="AO96" s="715"/>
      <c r="AP96" s="539"/>
      <c r="AQ96" s="539"/>
      <c r="AR96" s="539"/>
      <c r="AS96" s="716"/>
      <c r="AT96" s="721"/>
      <c r="AU96" s="539"/>
      <c r="AV96" s="539"/>
      <c r="AW96" s="539"/>
      <c r="AX96" s="722"/>
      <c r="AY96" s="540"/>
      <c r="AZ96" s="1586" t="str">
        <f xml:space="preserve"> IF($C96 = "", "",'App1'!BL96)</f>
        <v/>
      </c>
      <c r="BA96" s="1587" t="str">
        <f xml:space="preserve"> IF($C96 = "", "",'App1'!BM96)</f>
        <v/>
      </c>
      <c r="BB96" s="1587" t="str">
        <f xml:space="preserve"> IF($C96 = "", "",'App1'!BN96)</f>
        <v/>
      </c>
      <c r="BC96" s="1587" t="str">
        <f xml:space="preserve"> IF($C96 = "", "",'App1'!BO96)</f>
        <v/>
      </c>
      <c r="BD96" s="1497" t="str">
        <f xml:space="preserve"> IF($C96 = "", "",'App1'!BP96)</f>
        <v/>
      </c>
      <c r="BE96" s="538"/>
      <c r="BF96" s="539"/>
      <c r="BG96" s="539"/>
      <c r="BH96" s="539"/>
      <c r="BI96" s="540"/>
      <c r="BJ96" s="538"/>
      <c r="BK96" s="539"/>
      <c r="BL96" s="539"/>
      <c r="BM96" s="539"/>
      <c r="BN96" s="540"/>
      <c r="BO96" s="538"/>
      <c r="BP96" s="539"/>
      <c r="BQ96" s="539"/>
      <c r="BR96" s="539"/>
      <c r="BS96" s="540"/>
      <c r="BT96" s="538"/>
      <c r="BU96" s="539"/>
      <c r="BV96" s="539"/>
      <c r="BW96" s="539"/>
      <c r="BX96" s="540"/>
      <c r="BY96" s="538"/>
      <c r="BZ96" s="539"/>
      <c r="CA96" s="539"/>
      <c r="CB96" s="539"/>
      <c r="CC96" s="540"/>
      <c r="CD96" s="538"/>
      <c r="CE96" s="539"/>
      <c r="CF96" s="539"/>
      <c r="CG96" s="539"/>
      <c r="CH96" s="540"/>
      <c r="CI96" s="1277"/>
      <c r="CJ96" s="1278"/>
      <c r="CK96" s="1278"/>
      <c r="CL96" s="1279"/>
      <c r="CM96" s="1278"/>
      <c r="CN96" s="1278"/>
      <c r="CO96" s="1278"/>
      <c r="CP96" s="1279"/>
      <c r="CQ96" s="1606" t="str">
        <f xml:space="preserve"> IF($C96 = "", "",'App1'!DC96)</f>
        <v/>
      </c>
      <c r="CR96" s="1656" t="str">
        <f xml:space="preserve"> IF($C96 = "", "",'App1'!DD96)</f>
        <v/>
      </c>
      <c r="CS96" s="1606" t="str">
        <f xml:space="preserve"> IF($C96 = "", "",'App1'!DE96)</f>
        <v/>
      </c>
      <c r="CT96" s="1600" t="str">
        <f xml:space="preserve"> IF($C96 = "", "",'App1'!DF96)</f>
        <v/>
      </c>
      <c r="CU96" s="1600" t="str">
        <f xml:space="preserve"> IF($C96 = "", "",'App1'!DG96)</f>
        <v/>
      </c>
      <c r="CV96" s="1600" t="str">
        <f xml:space="preserve"> IF($C96 = "", "",'App1'!DH96)</f>
        <v/>
      </c>
      <c r="CW96" s="1600" t="str">
        <f xml:space="preserve"> IF($C96 = "", "",'App1'!DI96)</f>
        <v/>
      </c>
      <c r="CX96" s="1600" t="str">
        <f xml:space="preserve"> IF($C96 = "", "",'App1'!DJ96)</f>
        <v/>
      </c>
      <c r="CY96" s="1601" t="str">
        <f xml:space="preserve"> IF($C96 = "", "",'App1'!DK96)</f>
        <v/>
      </c>
      <c r="CZ96" s="1600" t="str">
        <f xml:space="preserve"> IF($C96 = "", "",'App1'!DL96)</f>
        <v/>
      </c>
      <c r="DA96" s="1600" t="str">
        <f xml:space="preserve"> IF($C96 = "", "",'App1'!DM96)</f>
        <v/>
      </c>
      <c r="DB96" s="1600" t="str">
        <f xml:space="preserve"> IF($C96 = "", "",'App1'!DN96)</f>
        <v/>
      </c>
      <c r="DC96" s="1600" t="str">
        <f xml:space="preserve"> IF($C96 = "", "",'App1'!DO96)</f>
        <v/>
      </c>
      <c r="DD96" s="1600" t="str">
        <f xml:space="preserve"> IF($C96 = "", "",'App1'!DP96)</f>
        <v/>
      </c>
      <c r="DE96" s="1601" t="str">
        <f xml:space="preserve"> IF($C96 = "", "",'App1'!DQ96)</f>
        <v/>
      </c>
      <c r="DF96" s="1600" t="str">
        <f xml:space="preserve"> IF($C96 = "", "",'App1'!DR96)</f>
        <v/>
      </c>
      <c r="DG96" s="1600" t="str">
        <f xml:space="preserve"> IF($C96 = "", "",'App1'!DS96)</f>
        <v/>
      </c>
      <c r="DH96" s="1600" t="str">
        <f xml:space="preserve"> IF($C96 = "", "",'App1'!DT96)</f>
        <v/>
      </c>
      <c r="DI96" s="1600" t="str">
        <f xml:space="preserve"> IF($C96 = "", "",'App1'!DU96)</f>
        <v/>
      </c>
      <c r="DJ96" s="1600" t="str">
        <f xml:space="preserve"> IF($C96 = "", "",'App1'!DV96)</f>
        <v/>
      </c>
      <c r="DK96" s="1601" t="str">
        <f xml:space="preserve"> IF($C96 = "", "",'App1'!DW96)</f>
        <v/>
      </c>
      <c r="DL96" s="1600" t="str">
        <f xml:space="preserve"> IF($C96 = "", "",'App1'!DX96)</f>
        <v/>
      </c>
      <c r="DM96" s="1600" t="str">
        <f xml:space="preserve"> IF($C96 = "", "",'App1'!DY96)</f>
        <v/>
      </c>
      <c r="DN96" s="1600" t="str">
        <f xml:space="preserve"> IF($C96 = "", "",'App1'!DZ96)</f>
        <v/>
      </c>
      <c r="DO96" s="1600" t="str">
        <f xml:space="preserve"> IF($C96 = "", "",'App1'!EA96)</f>
        <v/>
      </c>
      <c r="DP96" s="1600" t="str">
        <f xml:space="preserve"> IF($C96 = "", "",'App1'!EB96)</f>
        <v/>
      </c>
      <c r="DQ96" s="1601" t="str">
        <f xml:space="preserve"> IF($C96 = "", "",'App1'!EC96)</f>
        <v/>
      </c>
      <c r="DR96" s="1600" t="str">
        <f xml:space="preserve"> IF($C96 = "", "",'App1'!ED96)</f>
        <v/>
      </c>
      <c r="DS96" s="1600" t="str">
        <f xml:space="preserve"> IF($C96 = "", "",'App1'!EE96)</f>
        <v/>
      </c>
      <c r="DT96" s="1600" t="str">
        <f xml:space="preserve"> IF($C96 = "", "",'App1'!EF96)</f>
        <v/>
      </c>
      <c r="DU96" s="1600" t="str">
        <f xml:space="preserve"> IF($C96 = "", "",'App1'!EG96)</f>
        <v/>
      </c>
      <c r="DV96" s="1600" t="str">
        <f xml:space="preserve"> IF($C96 = "", "",'App1'!EH96)</f>
        <v/>
      </c>
      <c r="DW96" s="1601" t="str">
        <f xml:space="preserve"> IF($C96 = "", "",'App1'!EI96)</f>
        <v/>
      </c>
      <c r="DX96" s="538"/>
      <c r="DY96" s="539"/>
      <c r="DZ96" s="539"/>
      <c r="EA96" s="539"/>
      <c r="EB96" s="539"/>
      <c r="EC96" s="1599" t="str">
        <f xml:space="preserve"> IF($C96 = "", "",'App1'!EO96)</f>
        <v/>
      </c>
      <c r="ED96" s="1600" t="str">
        <f xml:space="preserve"> IF($C96 = "", "",'App1'!EP96)</f>
        <v/>
      </c>
      <c r="EE96" s="1600" t="str">
        <f xml:space="preserve"> IF($C96 = "", "",'App1'!EQ96)</f>
        <v/>
      </c>
      <c r="EF96" s="1600" t="str">
        <f xml:space="preserve"> IF($C96 = "", "",'App1'!ER96)</f>
        <v/>
      </c>
      <c r="EG96" s="1600" t="str">
        <f xml:space="preserve"> IF($C96 = "", "",'App1'!ES96)</f>
        <v/>
      </c>
      <c r="EH96" s="1601" t="str">
        <f xml:space="preserve"> IF($C96 = "", "",'App1'!ET96)</f>
        <v/>
      </c>
      <c r="EI96" s="538"/>
      <c r="EJ96" s="539"/>
      <c r="EK96" s="539"/>
      <c r="EL96" s="539"/>
      <c r="EM96" s="1594"/>
    </row>
    <row r="97" spans="1:143" s="524" customFormat="1" ht="15.75" customHeight="1">
      <c r="A97" s="503"/>
      <c r="B97" s="1421">
        <v>91</v>
      </c>
      <c r="C97" s="1635" t="str">
        <f>'App1'!C97</f>
        <v/>
      </c>
      <c r="D97" s="1412" t="str">
        <f xml:space="preserve"> IF($C97 = "", "",'App1'!D97)</f>
        <v/>
      </c>
      <c r="E97" s="1412" t="str">
        <f xml:space="preserve"> IF($C97 = "", "",'App1'!E97)</f>
        <v/>
      </c>
      <c r="F97" s="1412" t="str">
        <f xml:space="preserve"> IF($C97 = "", "",'App1'!F97)</f>
        <v/>
      </c>
      <c r="G97" s="1498" t="str">
        <f xml:space="preserve"> IF($C97 = "", "",'App1'!G97)</f>
        <v/>
      </c>
      <c r="H97" s="1499" t="str">
        <f xml:space="preserve"> IF($C97 = "", "",'App1'!H97)</f>
        <v/>
      </c>
      <c r="I97" s="1516" t="str">
        <f xml:space="preserve"> IF($C97 = "", "",'App1'!I97)</f>
        <v/>
      </c>
      <c r="J97" s="1516" t="str">
        <f xml:space="preserve"> IF($C97 = "", "",'App1'!J97)</f>
        <v/>
      </c>
      <c r="K97" s="1516" t="str">
        <f xml:space="preserve"> IF($C97 = "", "",'App1'!K97)</f>
        <v/>
      </c>
      <c r="L97" s="1516" t="str">
        <f xml:space="preserve"> IF($C97 = "", "",'App1'!L97)</f>
        <v/>
      </c>
      <c r="M97" s="1516" t="str">
        <f xml:space="preserve"> IF($C97 = "", "",'App1'!M97)</f>
        <v/>
      </c>
      <c r="N97" s="1516" t="str">
        <f xml:space="preserve"> IF($C97 = "", "",'App1'!N97)</f>
        <v/>
      </c>
      <c r="O97" s="1516" t="str">
        <f xml:space="preserve"> IF($C97 = "", "",'App1'!O97)</f>
        <v/>
      </c>
      <c r="P97" s="1516" t="str">
        <f xml:space="preserve"> IF($C97 = "", "",'App1'!P97)</f>
        <v/>
      </c>
      <c r="Q97" s="1517" t="str">
        <f xml:space="preserve"> IF($C97 = "", "",'App1'!Q97)</f>
        <v/>
      </c>
      <c r="R97" s="1412" t="str">
        <f xml:space="preserve"> IF($C97 = "", "",'App1'!R97)</f>
        <v/>
      </c>
      <c r="S97" s="1412" t="str">
        <f xml:space="preserve"> IF($C97 = "", "",'App1'!S97)</f>
        <v/>
      </c>
      <c r="T97" s="1498" t="str">
        <f xml:space="preserve"> IF($C97 = "", "",'App1'!T97)</f>
        <v/>
      </c>
      <c r="U97" s="1412" t="str">
        <f xml:space="preserve"> IF($C97 = "", "",'App1'!U97)</f>
        <v/>
      </c>
      <c r="V97" s="1412" t="str">
        <f xml:space="preserve"> IF($C97 = "", "",'App1'!V97)</f>
        <v/>
      </c>
      <c r="W97" s="1412" t="str">
        <f xml:space="preserve"> IF($C97 = "", "",'App1'!W97)</f>
        <v/>
      </c>
      <c r="X97" s="1412" t="str">
        <f xml:space="preserve"> IF($C97 = "", "",'App1'!X97)</f>
        <v/>
      </c>
      <c r="Y97" s="1626" t="str">
        <f xml:space="preserve"> IF($C97 = "", "",'App1'!Y97)</f>
        <v/>
      </c>
      <c r="Z97" s="1508" t="str">
        <f xml:space="preserve"> IF($C97 = "", "",'App1'!Z97)</f>
        <v/>
      </c>
      <c r="AA97" s="526"/>
      <c r="AB97" s="526"/>
      <c r="AC97" s="526"/>
      <c r="AD97" s="1628"/>
      <c r="AE97" s="539"/>
      <c r="AF97" s="539"/>
      <c r="AG97" s="539"/>
      <c r="AH97" s="539"/>
      <c r="AI97" s="539"/>
      <c r="AJ97" s="538"/>
      <c r="AK97" s="539"/>
      <c r="AL97" s="539"/>
      <c r="AM97" s="539"/>
      <c r="AN97" s="712"/>
      <c r="AO97" s="715"/>
      <c r="AP97" s="539"/>
      <c r="AQ97" s="539"/>
      <c r="AR97" s="539"/>
      <c r="AS97" s="716"/>
      <c r="AT97" s="721"/>
      <c r="AU97" s="539"/>
      <c r="AV97" s="539"/>
      <c r="AW97" s="539"/>
      <c r="AX97" s="722"/>
      <c r="AY97" s="540"/>
      <c r="AZ97" s="1586" t="str">
        <f xml:space="preserve"> IF($C97 = "", "",'App1'!BL97)</f>
        <v/>
      </c>
      <c r="BA97" s="1587" t="str">
        <f xml:space="preserve"> IF($C97 = "", "",'App1'!BM97)</f>
        <v/>
      </c>
      <c r="BB97" s="1587" t="str">
        <f xml:space="preserve"> IF($C97 = "", "",'App1'!BN97)</f>
        <v/>
      </c>
      <c r="BC97" s="1587" t="str">
        <f xml:space="preserve"> IF($C97 = "", "",'App1'!BO97)</f>
        <v/>
      </c>
      <c r="BD97" s="1497" t="str">
        <f xml:space="preserve"> IF($C97 = "", "",'App1'!BP97)</f>
        <v/>
      </c>
      <c r="BE97" s="538"/>
      <c r="BF97" s="539"/>
      <c r="BG97" s="539"/>
      <c r="BH97" s="539"/>
      <c r="BI97" s="540"/>
      <c r="BJ97" s="538"/>
      <c r="BK97" s="539"/>
      <c r="BL97" s="539"/>
      <c r="BM97" s="539"/>
      <c r="BN97" s="540"/>
      <c r="BO97" s="538"/>
      <c r="BP97" s="539"/>
      <c r="BQ97" s="539"/>
      <c r="BR97" s="539"/>
      <c r="BS97" s="540"/>
      <c r="BT97" s="538"/>
      <c r="BU97" s="539"/>
      <c r="BV97" s="539"/>
      <c r="BW97" s="539"/>
      <c r="BX97" s="540"/>
      <c r="BY97" s="538"/>
      <c r="BZ97" s="539"/>
      <c r="CA97" s="539"/>
      <c r="CB97" s="539"/>
      <c r="CC97" s="540"/>
      <c r="CD97" s="538"/>
      <c r="CE97" s="539"/>
      <c r="CF97" s="539"/>
      <c r="CG97" s="539"/>
      <c r="CH97" s="540"/>
      <c r="CI97" s="1277"/>
      <c r="CJ97" s="1278"/>
      <c r="CK97" s="1278"/>
      <c r="CL97" s="1279"/>
      <c r="CM97" s="1278"/>
      <c r="CN97" s="1278"/>
      <c r="CO97" s="1278"/>
      <c r="CP97" s="1279"/>
      <c r="CQ97" s="1606" t="str">
        <f xml:space="preserve"> IF($C97 = "", "",'App1'!DC97)</f>
        <v/>
      </c>
      <c r="CR97" s="1656" t="str">
        <f xml:space="preserve"> IF($C97 = "", "",'App1'!DD97)</f>
        <v/>
      </c>
      <c r="CS97" s="1606" t="str">
        <f xml:space="preserve"> IF($C97 = "", "",'App1'!DE97)</f>
        <v/>
      </c>
      <c r="CT97" s="1600" t="str">
        <f xml:space="preserve"> IF($C97 = "", "",'App1'!DF97)</f>
        <v/>
      </c>
      <c r="CU97" s="1600" t="str">
        <f xml:space="preserve"> IF($C97 = "", "",'App1'!DG97)</f>
        <v/>
      </c>
      <c r="CV97" s="1600" t="str">
        <f xml:space="preserve"> IF($C97 = "", "",'App1'!DH97)</f>
        <v/>
      </c>
      <c r="CW97" s="1600" t="str">
        <f xml:space="preserve"> IF($C97 = "", "",'App1'!DI97)</f>
        <v/>
      </c>
      <c r="CX97" s="1600" t="str">
        <f xml:space="preserve"> IF($C97 = "", "",'App1'!DJ97)</f>
        <v/>
      </c>
      <c r="CY97" s="1601" t="str">
        <f xml:space="preserve"> IF($C97 = "", "",'App1'!DK97)</f>
        <v/>
      </c>
      <c r="CZ97" s="1600" t="str">
        <f xml:space="preserve"> IF($C97 = "", "",'App1'!DL97)</f>
        <v/>
      </c>
      <c r="DA97" s="1600" t="str">
        <f xml:space="preserve"> IF($C97 = "", "",'App1'!DM97)</f>
        <v/>
      </c>
      <c r="DB97" s="1600" t="str">
        <f xml:space="preserve"> IF($C97 = "", "",'App1'!DN97)</f>
        <v/>
      </c>
      <c r="DC97" s="1600" t="str">
        <f xml:space="preserve"> IF($C97 = "", "",'App1'!DO97)</f>
        <v/>
      </c>
      <c r="DD97" s="1600" t="str">
        <f xml:space="preserve"> IF($C97 = "", "",'App1'!DP97)</f>
        <v/>
      </c>
      <c r="DE97" s="1601" t="str">
        <f xml:space="preserve"> IF($C97 = "", "",'App1'!DQ97)</f>
        <v/>
      </c>
      <c r="DF97" s="1600" t="str">
        <f xml:space="preserve"> IF($C97 = "", "",'App1'!DR97)</f>
        <v/>
      </c>
      <c r="DG97" s="1600" t="str">
        <f xml:space="preserve"> IF($C97 = "", "",'App1'!DS97)</f>
        <v/>
      </c>
      <c r="DH97" s="1600" t="str">
        <f xml:space="preserve"> IF($C97 = "", "",'App1'!DT97)</f>
        <v/>
      </c>
      <c r="DI97" s="1600" t="str">
        <f xml:space="preserve"> IF($C97 = "", "",'App1'!DU97)</f>
        <v/>
      </c>
      <c r="DJ97" s="1600" t="str">
        <f xml:space="preserve"> IF($C97 = "", "",'App1'!DV97)</f>
        <v/>
      </c>
      <c r="DK97" s="1601" t="str">
        <f xml:space="preserve"> IF($C97 = "", "",'App1'!DW97)</f>
        <v/>
      </c>
      <c r="DL97" s="1600" t="str">
        <f xml:space="preserve"> IF($C97 = "", "",'App1'!DX97)</f>
        <v/>
      </c>
      <c r="DM97" s="1600" t="str">
        <f xml:space="preserve"> IF($C97 = "", "",'App1'!DY97)</f>
        <v/>
      </c>
      <c r="DN97" s="1600" t="str">
        <f xml:space="preserve"> IF($C97 = "", "",'App1'!DZ97)</f>
        <v/>
      </c>
      <c r="DO97" s="1600" t="str">
        <f xml:space="preserve"> IF($C97 = "", "",'App1'!EA97)</f>
        <v/>
      </c>
      <c r="DP97" s="1600" t="str">
        <f xml:space="preserve"> IF($C97 = "", "",'App1'!EB97)</f>
        <v/>
      </c>
      <c r="DQ97" s="1601" t="str">
        <f xml:space="preserve"> IF($C97 = "", "",'App1'!EC97)</f>
        <v/>
      </c>
      <c r="DR97" s="1600" t="str">
        <f xml:space="preserve"> IF($C97 = "", "",'App1'!ED97)</f>
        <v/>
      </c>
      <c r="DS97" s="1600" t="str">
        <f xml:space="preserve"> IF($C97 = "", "",'App1'!EE97)</f>
        <v/>
      </c>
      <c r="DT97" s="1600" t="str">
        <f xml:space="preserve"> IF($C97 = "", "",'App1'!EF97)</f>
        <v/>
      </c>
      <c r="DU97" s="1600" t="str">
        <f xml:space="preserve"> IF($C97 = "", "",'App1'!EG97)</f>
        <v/>
      </c>
      <c r="DV97" s="1600" t="str">
        <f xml:space="preserve"> IF($C97 = "", "",'App1'!EH97)</f>
        <v/>
      </c>
      <c r="DW97" s="1601" t="str">
        <f xml:space="preserve"> IF($C97 = "", "",'App1'!EI97)</f>
        <v/>
      </c>
      <c r="DX97" s="538"/>
      <c r="DY97" s="539"/>
      <c r="DZ97" s="539"/>
      <c r="EA97" s="539"/>
      <c r="EB97" s="539"/>
      <c r="EC97" s="1599" t="str">
        <f xml:space="preserve"> IF($C97 = "", "",'App1'!EO97)</f>
        <v/>
      </c>
      <c r="ED97" s="1600" t="str">
        <f xml:space="preserve"> IF($C97 = "", "",'App1'!EP97)</f>
        <v/>
      </c>
      <c r="EE97" s="1600" t="str">
        <f xml:space="preserve"> IF($C97 = "", "",'App1'!EQ97)</f>
        <v/>
      </c>
      <c r="EF97" s="1600" t="str">
        <f xml:space="preserve"> IF($C97 = "", "",'App1'!ER97)</f>
        <v/>
      </c>
      <c r="EG97" s="1600" t="str">
        <f xml:space="preserve"> IF($C97 = "", "",'App1'!ES97)</f>
        <v/>
      </c>
      <c r="EH97" s="1601" t="str">
        <f xml:space="preserve"> IF($C97 = "", "",'App1'!ET97)</f>
        <v/>
      </c>
      <c r="EI97" s="538"/>
      <c r="EJ97" s="539"/>
      <c r="EK97" s="539"/>
      <c r="EL97" s="539"/>
      <c r="EM97" s="1594"/>
    </row>
    <row r="98" spans="1:143" s="524" customFormat="1" ht="15.75" customHeight="1">
      <c r="A98" s="503"/>
      <c r="B98" s="1421">
        <v>92</v>
      </c>
      <c r="C98" s="1635" t="str">
        <f>'App1'!C98</f>
        <v/>
      </c>
      <c r="D98" s="1412" t="str">
        <f xml:space="preserve"> IF($C98 = "", "",'App1'!D98)</f>
        <v/>
      </c>
      <c r="E98" s="1412" t="str">
        <f xml:space="preserve"> IF($C98 = "", "",'App1'!E98)</f>
        <v/>
      </c>
      <c r="F98" s="1412" t="str">
        <f xml:space="preserve"> IF($C98 = "", "",'App1'!F98)</f>
        <v/>
      </c>
      <c r="G98" s="1498" t="str">
        <f xml:space="preserve"> IF($C98 = "", "",'App1'!G98)</f>
        <v/>
      </c>
      <c r="H98" s="1499" t="str">
        <f xml:space="preserve"> IF($C98 = "", "",'App1'!H98)</f>
        <v/>
      </c>
      <c r="I98" s="1516" t="str">
        <f xml:space="preserve"> IF($C98 = "", "",'App1'!I98)</f>
        <v/>
      </c>
      <c r="J98" s="1516" t="str">
        <f xml:space="preserve"> IF($C98 = "", "",'App1'!J98)</f>
        <v/>
      </c>
      <c r="K98" s="1516" t="str">
        <f xml:space="preserve"> IF($C98 = "", "",'App1'!K98)</f>
        <v/>
      </c>
      <c r="L98" s="1516" t="str">
        <f xml:space="preserve"> IF($C98 = "", "",'App1'!L98)</f>
        <v/>
      </c>
      <c r="M98" s="1516" t="str">
        <f xml:space="preserve"> IF($C98 = "", "",'App1'!M98)</f>
        <v/>
      </c>
      <c r="N98" s="1516" t="str">
        <f xml:space="preserve"> IF($C98 = "", "",'App1'!N98)</f>
        <v/>
      </c>
      <c r="O98" s="1516" t="str">
        <f xml:space="preserve"> IF($C98 = "", "",'App1'!O98)</f>
        <v/>
      </c>
      <c r="P98" s="1516" t="str">
        <f xml:space="preserve"> IF($C98 = "", "",'App1'!P98)</f>
        <v/>
      </c>
      <c r="Q98" s="1517" t="str">
        <f xml:space="preserve"> IF($C98 = "", "",'App1'!Q98)</f>
        <v/>
      </c>
      <c r="R98" s="1412" t="str">
        <f xml:space="preserve"> IF($C98 = "", "",'App1'!R98)</f>
        <v/>
      </c>
      <c r="S98" s="1412" t="str">
        <f xml:space="preserve"> IF($C98 = "", "",'App1'!S98)</f>
        <v/>
      </c>
      <c r="T98" s="1498" t="str">
        <f xml:space="preserve"> IF($C98 = "", "",'App1'!T98)</f>
        <v/>
      </c>
      <c r="U98" s="1412" t="str">
        <f xml:space="preserve"> IF($C98 = "", "",'App1'!U98)</f>
        <v/>
      </c>
      <c r="V98" s="1412" t="str">
        <f xml:space="preserve"> IF($C98 = "", "",'App1'!V98)</f>
        <v/>
      </c>
      <c r="W98" s="1412" t="str">
        <f xml:space="preserve"> IF($C98 = "", "",'App1'!W98)</f>
        <v/>
      </c>
      <c r="X98" s="1412" t="str">
        <f xml:space="preserve"> IF($C98 = "", "",'App1'!X98)</f>
        <v/>
      </c>
      <c r="Y98" s="1626" t="str">
        <f xml:space="preserve"> IF($C98 = "", "",'App1'!Y98)</f>
        <v/>
      </c>
      <c r="Z98" s="1508" t="str">
        <f xml:space="preserve"> IF($C98 = "", "",'App1'!Z98)</f>
        <v/>
      </c>
      <c r="AA98" s="526"/>
      <c r="AB98" s="526"/>
      <c r="AC98" s="526"/>
      <c r="AD98" s="1628"/>
      <c r="AE98" s="539"/>
      <c r="AF98" s="539"/>
      <c r="AG98" s="539"/>
      <c r="AH98" s="539"/>
      <c r="AI98" s="539"/>
      <c r="AJ98" s="538"/>
      <c r="AK98" s="539"/>
      <c r="AL98" s="539"/>
      <c r="AM98" s="539"/>
      <c r="AN98" s="712"/>
      <c r="AO98" s="715"/>
      <c r="AP98" s="539"/>
      <c r="AQ98" s="539"/>
      <c r="AR98" s="539"/>
      <c r="AS98" s="716"/>
      <c r="AT98" s="721"/>
      <c r="AU98" s="539"/>
      <c r="AV98" s="539"/>
      <c r="AW98" s="539"/>
      <c r="AX98" s="722"/>
      <c r="AY98" s="540"/>
      <c r="AZ98" s="1586" t="str">
        <f xml:space="preserve"> IF($C98 = "", "",'App1'!BL98)</f>
        <v/>
      </c>
      <c r="BA98" s="1587" t="str">
        <f xml:space="preserve"> IF($C98 = "", "",'App1'!BM98)</f>
        <v/>
      </c>
      <c r="BB98" s="1587" t="str">
        <f xml:space="preserve"> IF($C98 = "", "",'App1'!BN98)</f>
        <v/>
      </c>
      <c r="BC98" s="1587" t="str">
        <f xml:space="preserve"> IF($C98 = "", "",'App1'!BO98)</f>
        <v/>
      </c>
      <c r="BD98" s="1497" t="str">
        <f xml:space="preserve"> IF($C98 = "", "",'App1'!BP98)</f>
        <v/>
      </c>
      <c r="BE98" s="538"/>
      <c r="BF98" s="539"/>
      <c r="BG98" s="539"/>
      <c r="BH98" s="539"/>
      <c r="BI98" s="540"/>
      <c r="BJ98" s="538"/>
      <c r="BK98" s="539"/>
      <c r="BL98" s="539"/>
      <c r="BM98" s="539"/>
      <c r="BN98" s="540"/>
      <c r="BO98" s="538"/>
      <c r="BP98" s="539"/>
      <c r="BQ98" s="539"/>
      <c r="BR98" s="539"/>
      <c r="BS98" s="540"/>
      <c r="BT98" s="538"/>
      <c r="BU98" s="539"/>
      <c r="BV98" s="539"/>
      <c r="BW98" s="539"/>
      <c r="BX98" s="540"/>
      <c r="BY98" s="538"/>
      <c r="BZ98" s="539"/>
      <c r="CA98" s="539"/>
      <c r="CB98" s="539"/>
      <c r="CC98" s="540"/>
      <c r="CD98" s="538"/>
      <c r="CE98" s="539"/>
      <c r="CF98" s="539"/>
      <c r="CG98" s="539"/>
      <c r="CH98" s="540"/>
      <c r="CI98" s="1277"/>
      <c r="CJ98" s="1278"/>
      <c r="CK98" s="1278"/>
      <c r="CL98" s="1279"/>
      <c r="CM98" s="1278"/>
      <c r="CN98" s="1278"/>
      <c r="CO98" s="1278"/>
      <c r="CP98" s="1279"/>
      <c r="CQ98" s="1606" t="str">
        <f xml:space="preserve"> IF($C98 = "", "",'App1'!DC98)</f>
        <v/>
      </c>
      <c r="CR98" s="1656" t="str">
        <f xml:space="preserve"> IF($C98 = "", "",'App1'!DD98)</f>
        <v/>
      </c>
      <c r="CS98" s="1606" t="str">
        <f xml:space="preserve"> IF($C98 = "", "",'App1'!DE98)</f>
        <v/>
      </c>
      <c r="CT98" s="1600" t="str">
        <f xml:space="preserve"> IF($C98 = "", "",'App1'!DF98)</f>
        <v/>
      </c>
      <c r="CU98" s="1600" t="str">
        <f xml:space="preserve"> IF($C98 = "", "",'App1'!DG98)</f>
        <v/>
      </c>
      <c r="CV98" s="1600" t="str">
        <f xml:space="preserve"> IF($C98 = "", "",'App1'!DH98)</f>
        <v/>
      </c>
      <c r="CW98" s="1600" t="str">
        <f xml:space="preserve"> IF($C98 = "", "",'App1'!DI98)</f>
        <v/>
      </c>
      <c r="CX98" s="1600" t="str">
        <f xml:space="preserve"> IF($C98 = "", "",'App1'!DJ98)</f>
        <v/>
      </c>
      <c r="CY98" s="1601" t="str">
        <f xml:space="preserve"> IF($C98 = "", "",'App1'!DK98)</f>
        <v/>
      </c>
      <c r="CZ98" s="1600" t="str">
        <f xml:space="preserve"> IF($C98 = "", "",'App1'!DL98)</f>
        <v/>
      </c>
      <c r="DA98" s="1600" t="str">
        <f xml:space="preserve"> IF($C98 = "", "",'App1'!DM98)</f>
        <v/>
      </c>
      <c r="DB98" s="1600" t="str">
        <f xml:space="preserve"> IF($C98 = "", "",'App1'!DN98)</f>
        <v/>
      </c>
      <c r="DC98" s="1600" t="str">
        <f xml:space="preserve"> IF($C98 = "", "",'App1'!DO98)</f>
        <v/>
      </c>
      <c r="DD98" s="1600" t="str">
        <f xml:space="preserve"> IF($C98 = "", "",'App1'!DP98)</f>
        <v/>
      </c>
      <c r="DE98" s="1601" t="str">
        <f xml:space="preserve"> IF($C98 = "", "",'App1'!DQ98)</f>
        <v/>
      </c>
      <c r="DF98" s="1600" t="str">
        <f xml:space="preserve"> IF($C98 = "", "",'App1'!DR98)</f>
        <v/>
      </c>
      <c r="DG98" s="1600" t="str">
        <f xml:space="preserve"> IF($C98 = "", "",'App1'!DS98)</f>
        <v/>
      </c>
      <c r="DH98" s="1600" t="str">
        <f xml:space="preserve"> IF($C98 = "", "",'App1'!DT98)</f>
        <v/>
      </c>
      <c r="DI98" s="1600" t="str">
        <f xml:space="preserve"> IF($C98 = "", "",'App1'!DU98)</f>
        <v/>
      </c>
      <c r="DJ98" s="1600" t="str">
        <f xml:space="preserve"> IF($C98 = "", "",'App1'!DV98)</f>
        <v/>
      </c>
      <c r="DK98" s="1601" t="str">
        <f xml:space="preserve"> IF($C98 = "", "",'App1'!DW98)</f>
        <v/>
      </c>
      <c r="DL98" s="1600" t="str">
        <f xml:space="preserve"> IF($C98 = "", "",'App1'!DX98)</f>
        <v/>
      </c>
      <c r="DM98" s="1600" t="str">
        <f xml:space="preserve"> IF($C98 = "", "",'App1'!DY98)</f>
        <v/>
      </c>
      <c r="DN98" s="1600" t="str">
        <f xml:space="preserve"> IF($C98 = "", "",'App1'!DZ98)</f>
        <v/>
      </c>
      <c r="DO98" s="1600" t="str">
        <f xml:space="preserve"> IF($C98 = "", "",'App1'!EA98)</f>
        <v/>
      </c>
      <c r="DP98" s="1600" t="str">
        <f xml:space="preserve"> IF($C98 = "", "",'App1'!EB98)</f>
        <v/>
      </c>
      <c r="DQ98" s="1601" t="str">
        <f xml:space="preserve"> IF($C98 = "", "",'App1'!EC98)</f>
        <v/>
      </c>
      <c r="DR98" s="1600" t="str">
        <f xml:space="preserve"> IF($C98 = "", "",'App1'!ED98)</f>
        <v/>
      </c>
      <c r="DS98" s="1600" t="str">
        <f xml:space="preserve"> IF($C98 = "", "",'App1'!EE98)</f>
        <v/>
      </c>
      <c r="DT98" s="1600" t="str">
        <f xml:space="preserve"> IF($C98 = "", "",'App1'!EF98)</f>
        <v/>
      </c>
      <c r="DU98" s="1600" t="str">
        <f xml:space="preserve"> IF($C98 = "", "",'App1'!EG98)</f>
        <v/>
      </c>
      <c r="DV98" s="1600" t="str">
        <f xml:space="preserve"> IF($C98 = "", "",'App1'!EH98)</f>
        <v/>
      </c>
      <c r="DW98" s="1601" t="str">
        <f xml:space="preserve"> IF($C98 = "", "",'App1'!EI98)</f>
        <v/>
      </c>
      <c r="DX98" s="538"/>
      <c r="DY98" s="539"/>
      <c r="DZ98" s="539"/>
      <c r="EA98" s="539"/>
      <c r="EB98" s="539"/>
      <c r="EC98" s="1599" t="str">
        <f xml:space="preserve"> IF($C98 = "", "",'App1'!EO98)</f>
        <v/>
      </c>
      <c r="ED98" s="1600" t="str">
        <f xml:space="preserve"> IF($C98 = "", "",'App1'!EP98)</f>
        <v/>
      </c>
      <c r="EE98" s="1600" t="str">
        <f xml:space="preserve"> IF($C98 = "", "",'App1'!EQ98)</f>
        <v/>
      </c>
      <c r="EF98" s="1600" t="str">
        <f xml:space="preserve"> IF($C98 = "", "",'App1'!ER98)</f>
        <v/>
      </c>
      <c r="EG98" s="1600" t="str">
        <f xml:space="preserve"> IF($C98 = "", "",'App1'!ES98)</f>
        <v/>
      </c>
      <c r="EH98" s="1601" t="str">
        <f xml:space="preserve"> IF($C98 = "", "",'App1'!ET98)</f>
        <v/>
      </c>
      <c r="EI98" s="538"/>
      <c r="EJ98" s="539"/>
      <c r="EK98" s="539"/>
      <c r="EL98" s="539"/>
      <c r="EM98" s="1594"/>
    </row>
    <row r="99" spans="1:143" s="524" customFormat="1" ht="15.75" customHeight="1">
      <c r="A99" s="503"/>
      <c r="B99" s="1421">
        <v>93</v>
      </c>
      <c r="C99" s="1635" t="str">
        <f>'App1'!C99</f>
        <v/>
      </c>
      <c r="D99" s="1412" t="str">
        <f xml:space="preserve"> IF($C99 = "", "",'App1'!D99)</f>
        <v/>
      </c>
      <c r="E99" s="1412" t="str">
        <f xml:space="preserve"> IF($C99 = "", "",'App1'!E99)</f>
        <v/>
      </c>
      <c r="F99" s="1412" t="str">
        <f xml:space="preserve"> IF($C99 = "", "",'App1'!F99)</f>
        <v/>
      </c>
      <c r="G99" s="1498" t="str">
        <f xml:space="preserve"> IF($C99 = "", "",'App1'!G99)</f>
        <v/>
      </c>
      <c r="H99" s="1499" t="str">
        <f xml:space="preserve"> IF($C99 = "", "",'App1'!H99)</f>
        <v/>
      </c>
      <c r="I99" s="1516" t="str">
        <f xml:space="preserve"> IF($C99 = "", "",'App1'!I99)</f>
        <v/>
      </c>
      <c r="J99" s="1516" t="str">
        <f xml:space="preserve"> IF($C99 = "", "",'App1'!J99)</f>
        <v/>
      </c>
      <c r="K99" s="1516" t="str">
        <f xml:space="preserve"> IF($C99 = "", "",'App1'!K99)</f>
        <v/>
      </c>
      <c r="L99" s="1516" t="str">
        <f xml:space="preserve"> IF($C99 = "", "",'App1'!L99)</f>
        <v/>
      </c>
      <c r="M99" s="1516" t="str">
        <f xml:space="preserve"> IF($C99 = "", "",'App1'!M99)</f>
        <v/>
      </c>
      <c r="N99" s="1516" t="str">
        <f xml:space="preserve"> IF($C99 = "", "",'App1'!N99)</f>
        <v/>
      </c>
      <c r="O99" s="1516" t="str">
        <f xml:space="preserve"> IF($C99 = "", "",'App1'!O99)</f>
        <v/>
      </c>
      <c r="P99" s="1516" t="str">
        <f xml:space="preserve"> IF($C99 = "", "",'App1'!P99)</f>
        <v/>
      </c>
      <c r="Q99" s="1517" t="str">
        <f xml:space="preserve"> IF($C99 = "", "",'App1'!Q99)</f>
        <v/>
      </c>
      <c r="R99" s="1412" t="str">
        <f xml:space="preserve"> IF($C99 = "", "",'App1'!R99)</f>
        <v/>
      </c>
      <c r="S99" s="1412" t="str">
        <f xml:space="preserve"> IF($C99 = "", "",'App1'!S99)</f>
        <v/>
      </c>
      <c r="T99" s="1498" t="str">
        <f xml:space="preserve"> IF($C99 = "", "",'App1'!T99)</f>
        <v/>
      </c>
      <c r="U99" s="1412" t="str">
        <f xml:space="preserve"> IF($C99 = "", "",'App1'!U99)</f>
        <v/>
      </c>
      <c r="V99" s="1412" t="str">
        <f xml:space="preserve"> IF($C99 = "", "",'App1'!V99)</f>
        <v/>
      </c>
      <c r="W99" s="1412" t="str">
        <f xml:space="preserve"> IF($C99 = "", "",'App1'!W99)</f>
        <v/>
      </c>
      <c r="X99" s="1412" t="str">
        <f xml:space="preserve"> IF($C99 = "", "",'App1'!X99)</f>
        <v/>
      </c>
      <c r="Y99" s="1626" t="str">
        <f xml:space="preserve"> IF($C99 = "", "",'App1'!Y99)</f>
        <v/>
      </c>
      <c r="Z99" s="1508" t="str">
        <f xml:space="preserve"> IF($C99 = "", "",'App1'!Z99)</f>
        <v/>
      </c>
      <c r="AA99" s="526"/>
      <c r="AB99" s="526"/>
      <c r="AC99" s="526"/>
      <c r="AD99" s="1628"/>
      <c r="AE99" s="539"/>
      <c r="AF99" s="539"/>
      <c r="AG99" s="539"/>
      <c r="AH99" s="539"/>
      <c r="AI99" s="539"/>
      <c r="AJ99" s="538"/>
      <c r="AK99" s="539"/>
      <c r="AL99" s="539"/>
      <c r="AM99" s="539"/>
      <c r="AN99" s="712"/>
      <c r="AO99" s="715"/>
      <c r="AP99" s="539"/>
      <c r="AQ99" s="539"/>
      <c r="AR99" s="539"/>
      <c r="AS99" s="716"/>
      <c r="AT99" s="721"/>
      <c r="AU99" s="539"/>
      <c r="AV99" s="539"/>
      <c r="AW99" s="539"/>
      <c r="AX99" s="722"/>
      <c r="AY99" s="540"/>
      <c r="AZ99" s="1586" t="str">
        <f xml:space="preserve"> IF($C99 = "", "",'App1'!BL99)</f>
        <v/>
      </c>
      <c r="BA99" s="1587" t="str">
        <f xml:space="preserve"> IF($C99 = "", "",'App1'!BM99)</f>
        <v/>
      </c>
      <c r="BB99" s="1587" t="str">
        <f xml:space="preserve"> IF($C99 = "", "",'App1'!BN99)</f>
        <v/>
      </c>
      <c r="BC99" s="1587" t="str">
        <f xml:space="preserve"> IF($C99 = "", "",'App1'!BO99)</f>
        <v/>
      </c>
      <c r="BD99" s="1497" t="str">
        <f xml:space="preserve"> IF($C99 = "", "",'App1'!BP99)</f>
        <v/>
      </c>
      <c r="BE99" s="538"/>
      <c r="BF99" s="539"/>
      <c r="BG99" s="539"/>
      <c r="BH99" s="539"/>
      <c r="BI99" s="540"/>
      <c r="BJ99" s="538"/>
      <c r="BK99" s="539"/>
      <c r="BL99" s="539"/>
      <c r="BM99" s="539"/>
      <c r="BN99" s="540"/>
      <c r="BO99" s="538"/>
      <c r="BP99" s="539"/>
      <c r="BQ99" s="539"/>
      <c r="BR99" s="539"/>
      <c r="BS99" s="540"/>
      <c r="BT99" s="538"/>
      <c r="BU99" s="539"/>
      <c r="BV99" s="539"/>
      <c r="BW99" s="539"/>
      <c r="BX99" s="540"/>
      <c r="BY99" s="538"/>
      <c r="BZ99" s="539"/>
      <c r="CA99" s="539"/>
      <c r="CB99" s="539"/>
      <c r="CC99" s="540"/>
      <c r="CD99" s="538"/>
      <c r="CE99" s="539"/>
      <c r="CF99" s="539"/>
      <c r="CG99" s="539"/>
      <c r="CH99" s="540"/>
      <c r="CI99" s="1277"/>
      <c r="CJ99" s="1278"/>
      <c r="CK99" s="1278"/>
      <c r="CL99" s="1279"/>
      <c r="CM99" s="1278"/>
      <c r="CN99" s="1278"/>
      <c r="CO99" s="1278"/>
      <c r="CP99" s="1279"/>
      <c r="CQ99" s="1606" t="str">
        <f xml:space="preserve"> IF($C99 = "", "",'App1'!DC99)</f>
        <v/>
      </c>
      <c r="CR99" s="1656" t="str">
        <f xml:space="preserve"> IF($C99 = "", "",'App1'!DD99)</f>
        <v/>
      </c>
      <c r="CS99" s="1606" t="str">
        <f xml:space="preserve"> IF($C99 = "", "",'App1'!DE99)</f>
        <v/>
      </c>
      <c r="CT99" s="1600" t="str">
        <f xml:space="preserve"> IF($C99 = "", "",'App1'!DF99)</f>
        <v/>
      </c>
      <c r="CU99" s="1600" t="str">
        <f xml:space="preserve"> IF($C99 = "", "",'App1'!DG99)</f>
        <v/>
      </c>
      <c r="CV99" s="1600" t="str">
        <f xml:space="preserve"> IF($C99 = "", "",'App1'!DH99)</f>
        <v/>
      </c>
      <c r="CW99" s="1600" t="str">
        <f xml:space="preserve"> IF($C99 = "", "",'App1'!DI99)</f>
        <v/>
      </c>
      <c r="CX99" s="1600" t="str">
        <f xml:space="preserve"> IF($C99 = "", "",'App1'!DJ99)</f>
        <v/>
      </c>
      <c r="CY99" s="1601" t="str">
        <f xml:space="preserve"> IF($C99 = "", "",'App1'!DK99)</f>
        <v/>
      </c>
      <c r="CZ99" s="1600" t="str">
        <f xml:space="preserve"> IF($C99 = "", "",'App1'!DL99)</f>
        <v/>
      </c>
      <c r="DA99" s="1600" t="str">
        <f xml:space="preserve"> IF($C99 = "", "",'App1'!DM99)</f>
        <v/>
      </c>
      <c r="DB99" s="1600" t="str">
        <f xml:space="preserve"> IF($C99 = "", "",'App1'!DN99)</f>
        <v/>
      </c>
      <c r="DC99" s="1600" t="str">
        <f xml:space="preserve"> IF($C99 = "", "",'App1'!DO99)</f>
        <v/>
      </c>
      <c r="DD99" s="1600" t="str">
        <f xml:space="preserve"> IF($C99 = "", "",'App1'!DP99)</f>
        <v/>
      </c>
      <c r="DE99" s="1601" t="str">
        <f xml:space="preserve"> IF($C99 = "", "",'App1'!DQ99)</f>
        <v/>
      </c>
      <c r="DF99" s="1600" t="str">
        <f xml:space="preserve"> IF($C99 = "", "",'App1'!DR99)</f>
        <v/>
      </c>
      <c r="DG99" s="1600" t="str">
        <f xml:space="preserve"> IF($C99 = "", "",'App1'!DS99)</f>
        <v/>
      </c>
      <c r="DH99" s="1600" t="str">
        <f xml:space="preserve"> IF($C99 = "", "",'App1'!DT99)</f>
        <v/>
      </c>
      <c r="DI99" s="1600" t="str">
        <f xml:space="preserve"> IF($C99 = "", "",'App1'!DU99)</f>
        <v/>
      </c>
      <c r="DJ99" s="1600" t="str">
        <f xml:space="preserve"> IF($C99 = "", "",'App1'!DV99)</f>
        <v/>
      </c>
      <c r="DK99" s="1601" t="str">
        <f xml:space="preserve"> IF($C99 = "", "",'App1'!DW99)</f>
        <v/>
      </c>
      <c r="DL99" s="1600" t="str">
        <f xml:space="preserve"> IF($C99 = "", "",'App1'!DX99)</f>
        <v/>
      </c>
      <c r="DM99" s="1600" t="str">
        <f xml:space="preserve"> IF($C99 = "", "",'App1'!DY99)</f>
        <v/>
      </c>
      <c r="DN99" s="1600" t="str">
        <f xml:space="preserve"> IF($C99 = "", "",'App1'!DZ99)</f>
        <v/>
      </c>
      <c r="DO99" s="1600" t="str">
        <f xml:space="preserve"> IF($C99 = "", "",'App1'!EA99)</f>
        <v/>
      </c>
      <c r="DP99" s="1600" t="str">
        <f xml:space="preserve"> IF($C99 = "", "",'App1'!EB99)</f>
        <v/>
      </c>
      <c r="DQ99" s="1601" t="str">
        <f xml:space="preserve"> IF($C99 = "", "",'App1'!EC99)</f>
        <v/>
      </c>
      <c r="DR99" s="1600" t="str">
        <f xml:space="preserve"> IF($C99 = "", "",'App1'!ED99)</f>
        <v/>
      </c>
      <c r="DS99" s="1600" t="str">
        <f xml:space="preserve"> IF($C99 = "", "",'App1'!EE99)</f>
        <v/>
      </c>
      <c r="DT99" s="1600" t="str">
        <f xml:space="preserve"> IF($C99 = "", "",'App1'!EF99)</f>
        <v/>
      </c>
      <c r="DU99" s="1600" t="str">
        <f xml:space="preserve"> IF($C99 = "", "",'App1'!EG99)</f>
        <v/>
      </c>
      <c r="DV99" s="1600" t="str">
        <f xml:space="preserve"> IF($C99 = "", "",'App1'!EH99)</f>
        <v/>
      </c>
      <c r="DW99" s="1601" t="str">
        <f xml:space="preserve"> IF($C99 = "", "",'App1'!EI99)</f>
        <v/>
      </c>
      <c r="DX99" s="538"/>
      <c r="DY99" s="539"/>
      <c r="DZ99" s="539"/>
      <c r="EA99" s="539"/>
      <c r="EB99" s="539"/>
      <c r="EC99" s="1599" t="str">
        <f xml:space="preserve"> IF($C99 = "", "",'App1'!EO99)</f>
        <v/>
      </c>
      <c r="ED99" s="1600" t="str">
        <f xml:space="preserve"> IF($C99 = "", "",'App1'!EP99)</f>
        <v/>
      </c>
      <c r="EE99" s="1600" t="str">
        <f xml:space="preserve"> IF($C99 = "", "",'App1'!EQ99)</f>
        <v/>
      </c>
      <c r="EF99" s="1600" t="str">
        <f xml:space="preserve"> IF($C99 = "", "",'App1'!ER99)</f>
        <v/>
      </c>
      <c r="EG99" s="1600" t="str">
        <f xml:space="preserve"> IF($C99 = "", "",'App1'!ES99)</f>
        <v/>
      </c>
      <c r="EH99" s="1601" t="str">
        <f xml:space="preserve"> IF($C99 = "", "",'App1'!ET99)</f>
        <v/>
      </c>
      <c r="EI99" s="538"/>
      <c r="EJ99" s="539"/>
      <c r="EK99" s="539"/>
      <c r="EL99" s="539"/>
      <c r="EM99" s="1594"/>
    </row>
    <row r="100" spans="1:143" s="524" customFormat="1" ht="15.75" customHeight="1">
      <c r="A100" s="503"/>
      <c r="B100" s="1421">
        <v>94</v>
      </c>
      <c r="C100" s="1635" t="str">
        <f>'App1'!C100</f>
        <v/>
      </c>
      <c r="D100" s="1412" t="str">
        <f xml:space="preserve"> IF($C100 = "", "",'App1'!D100)</f>
        <v/>
      </c>
      <c r="E100" s="1412" t="str">
        <f xml:space="preserve"> IF($C100 = "", "",'App1'!E100)</f>
        <v/>
      </c>
      <c r="F100" s="1412" t="str">
        <f xml:space="preserve"> IF($C100 = "", "",'App1'!F100)</f>
        <v/>
      </c>
      <c r="G100" s="1498" t="str">
        <f xml:space="preserve"> IF($C100 = "", "",'App1'!G100)</f>
        <v/>
      </c>
      <c r="H100" s="1499" t="str">
        <f xml:space="preserve"> IF($C100 = "", "",'App1'!H100)</f>
        <v/>
      </c>
      <c r="I100" s="1516" t="str">
        <f xml:space="preserve"> IF($C100 = "", "",'App1'!I100)</f>
        <v/>
      </c>
      <c r="J100" s="1516" t="str">
        <f xml:space="preserve"> IF($C100 = "", "",'App1'!J100)</f>
        <v/>
      </c>
      <c r="K100" s="1516" t="str">
        <f xml:space="preserve"> IF($C100 = "", "",'App1'!K100)</f>
        <v/>
      </c>
      <c r="L100" s="1516" t="str">
        <f xml:space="preserve"> IF($C100 = "", "",'App1'!L100)</f>
        <v/>
      </c>
      <c r="M100" s="1516" t="str">
        <f xml:space="preserve"> IF($C100 = "", "",'App1'!M100)</f>
        <v/>
      </c>
      <c r="N100" s="1516" t="str">
        <f xml:space="preserve"> IF($C100 = "", "",'App1'!N100)</f>
        <v/>
      </c>
      <c r="O100" s="1516" t="str">
        <f xml:space="preserve"> IF($C100 = "", "",'App1'!O100)</f>
        <v/>
      </c>
      <c r="P100" s="1516" t="str">
        <f xml:space="preserve"> IF($C100 = "", "",'App1'!P100)</f>
        <v/>
      </c>
      <c r="Q100" s="1517" t="str">
        <f xml:space="preserve"> IF($C100 = "", "",'App1'!Q100)</f>
        <v/>
      </c>
      <c r="R100" s="1412" t="str">
        <f xml:space="preserve"> IF($C100 = "", "",'App1'!R100)</f>
        <v/>
      </c>
      <c r="S100" s="1412" t="str">
        <f xml:space="preserve"> IF($C100 = "", "",'App1'!S100)</f>
        <v/>
      </c>
      <c r="T100" s="1498" t="str">
        <f xml:space="preserve"> IF($C100 = "", "",'App1'!T100)</f>
        <v/>
      </c>
      <c r="U100" s="1412" t="str">
        <f xml:space="preserve"> IF($C100 = "", "",'App1'!U100)</f>
        <v/>
      </c>
      <c r="V100" s="1412" t="str">
        <f xml:space="preserve"> IF($C100 = "", "",'App1'!V100)</f>
        <v/>
      </c>
      <c r="W100" s="1412" t="str">
        <f xml:space="preserve"> IF($C100 = "", "",'App1'!W100)</f>
        <v/>
      </c>
      <c r="X100" s="1412" t="str">
        <f xml:space="preserve"> IF($C100 = "", "",'App1'!X100)</f>
        <v/>
      </c>
      <c r="Y100" s="1626" t="str">
        <f xml:space="preserve"> IF($C100 = "", "",'App1'!Y100)</f>
        <v/>
      </c>
      <c r="Z100" s="1508" t="str">
        <f xml:space="preserve"> IF($C100 = "", "",'App1'!Z100)</f>
        <v/>
      </c>
      <c r="AA100" s="526"/>
      <c r="AB100" s="526"/>
      <c r="AC100" s="526"/>
      <c r="AD100" s="1628"/>
      <c r="AE100" s="539"/>
      <c r="AF100" s="539"/>
      <c r="AG100" s="539"/>
      <c r="AH100" s="539"/>
      <c r="AI100" s="539"/>
      <c r="AJ100" s="538"/>
      <c r="AK100" s="539"/>
      <c r="AL100" s="539"/>
      <c r="AM100" s="539"/>
      <c r="AN100" s="712"/>
      <c r="AO100" s="715"/>
      <c r="AP100" s="539"/>
      <c r="AQ100" s="539"/>
      <c r="AR100" s="539"/>
      <c r="AS100" s="716"/>
      <c r="AT100" s="721"/>
      <c r="AU100" s="539"/>
      <c r="AV100" s="539"/>
      <c r="AW100" s="539"/>
      <c r="AX100" s="722"/>
      <c r="AY100" s="540"/>
      <c r="AZ100" s="1586" t="str">
        <f xml:space="preserve"> IF($C100 = "", "",'App1'!BL100)</f>
        <v/>
      </c>
      <c r="BA100" s="1587" t="str">
        <f xml:space="preserve"> IF($C100 = "", "",'App1'!BM100)</f>
        <v/>
      </c>
      <c r="BB100" s="1587" t="str">
        <f xml:space="preserve"> IF($C100 = "", "",'App1'!BN100)</f>
        <v/>
      </c>
      <c r="BC100" s="1587" t="str">
        <f xml:space="preserve"> IF($C100 = "", "",'App1'!BO100)</f>
        <v/>
      </c>
      <c r="BD100" s="1497" t="str">
        <f xml:space="preserve"> IF($C100 = "", "",'App1'!BP100)</f>
        <v/>
      </c>
      <c r="BE100" s="538"/>
      <c r="BF100" s="539"/>
      <c r="BG100" s="539"/>
      <c r="BH100" s="539"/>
      <c r="BI100" s="540"/>
      <c r="BJ100" s="538"/>
      <c r="BK100" s="539"/>
      <c r="BL100" s="539"/>
      <c r="BM100" s="539"/>
      <c r="BN100" s="540"/>
      <c r="BO100" s="538"/>
      <c r="BP100" s="539"/>
      <c r="BQ100" s="539"/>
      <c r="BR100" s="539"/>
      <c r="BS100" s="540"/>
      <c r="BT100" s="538"/>
      <c r="BU100" s="539"/>
      <c r="BV100" s="539"/>
      <c r="BW100" s="539"/>
      <c r="BX100" s="540"/>
      <c r="BY100" s="538"/>
      <c r="BZ100" s="539"/>
      <c r="CA100" s="539"/>
      <c r="CB100" s="539"/>
      <c r="CC100" s="540"/>
      <c r="CD100" s="538"/>
      <c r="CE100" s="539"/>
      <c r="CF100" s="539"/>
      <c r="CG100" s="539"/>
      <c r="CH100" s="540"/>
      <c r="CI100" s="1277"/>
      <c r="CJ100" s="1278"/>
      <c r="CK100" s="1278"/>
      <c r="CL100" s="1279"/>
      <c r="CM100" s="1278"/>
      <c r="CN100" s="1278"/>
      <c r="CO100" s="1278"/>
      <c r="CP100" s="1279"/>
      <c r="CQ100" s="1606" t="str">
        <f xml:space="preserve"> IF($C100 = "", "",'App1'!DC100)</f>
        <v/>
      </c>
      <c r="CR100" s="1656" t="str">
        <f xml:space="preserve"> IF($C100 = "", "",'App1'!DD100)</f>
        <v/>
      </c>
      <c r="CS100" s="1606" t="str">
        <f xml:space="preserve"> IF($C100 = "", "",'App1'!DE100)</f>
        <v/>
      </c>
      <c r="CT100" s="1600" t="str">
        <f xml:space="preserve"> IF($C100 = "", "",'App1'!DF100)</f>
        <v/>
      </c>
      <c r="CU100" s="1600" t="str">
        <f xml:space="preserve"> IF($C100 = "", "",'App1'!DG100)</f>
        <v/>
      </c>
      <c r="CV100" s="1600" t="str">
        <f xml:space="preserve"> IF($C100 = "", "",'App1'!DH100)</f>
        <v/>
      </c>
      <c r="CW100" s="1600" t="str">
        <f xml:space="preserve"> IF($C100 = "", "",'App1'!DI100)</f>
        <v/>
      </c>
      <c r="CX100" s="1600" t="str">
        <f xml:space="preserve"> IF($C100 = "", "",'App1'!DJ100)</f>
        <v/>
      </c>
      <c r="CY100" s="1601" t="str">
        <f xml:space="preserve"> IF($C100 = "", "",'App1'!DK100)</f>
        <v/>
      </c>
      <c r="CZ100" s="1600" t="str">
        <f xml:space="preserve"> IF($C100 = "", "",'App1'!DL100)</f>
        <v/>
      </c>
      <c r="DA100" s="1600" t="str">
        <f xml:space="preserve"> IF($C100 = "", "",'App1'!DM100)</f>
        <v/>
      </c>
      <c r="DB100" s="1600" t="str">
        <f xml:space="preserve"> IF($C100 = "", "",'App1'!DN100)</f>
        <v/>
      </c>
      <c r="DC100" s="1600" t="str">
        <f xml:space="preserve"> IF($C100 = "", "",'App1'!DO100)</f>
        <v/>
      </c>
      <c r="DD100" s="1600" t="str">
        <f xml:space="preserve"> IF($C100 = "", "",'App1'!DP100)</f>
        <v/>
      </c>
      <c r="DE100" s="1601" t="str">
        <f xml:space="preserve"> IF($C100 = "", "",'App1'!DQ100)</f>
        <v/>
      </c>
      <c r="DF100" s="1600" t="str">
        <f xml:space="preserve"> IF($C100 = "", "",'App1'!DR100)</f>
        <v/>
      </c>
      <c r="DG100" s="1600" t="str">
        <f xml:space="preserve"> IF($C100 = "", "",'App1'!DS100)</f>
        <v/>
      </c>
      <c r="DH100" s="1600" t="str">
        <f xml:space="preserve"> IF($C100 = "", "",'App1'!DT100)</f>
        <v/>
      </c>
      <c r="DI100" s="1600" t="str">
        <f xml:space="preserve"> IF($C100 = "", "",'App1'!DU100)</f>
        <v/>
      </c>
      <c r="DJ100" s="1600" t="str">
        <f xml:space="preserve"> IF($C100 = "", "",'App1'!DV100)</f>
        <v/>
      </c>
      <c r="DK100" s="1601" t="str">
        <f xml:space="preserve"> IF($C100 = "", "",'App1'!DW100)</f>
        <v/>
      </c>
      <c r="DL100" s="1600" t="str">
        <f xml:space="preserve"> IF($C100 = "", "",'App1'!DX100)</f>
        <v/>
      </c>
      <c r="DM100" s="1600" t="str">
        <f xml:space="preserve"> IF($C100 = "", "",'App1'!DY100)</f>
        <v/>
      </c>
      <c r="DN100" s="1600" t="str">
        <f xml:space="preserve"> IF($C100 = "", "",'App1'!DZ100)</f>
        <v/>
      </c>
      <c r="DO100" s="1600" t="str">
        <f xml:space="preserve"> IF($C100 = "", "",'App1'!EA100)</f>
        <v/>
      </c>
      <c r="DP100" s="1600" t="str">
        <f xml:space="preserve"> IF($C100 = "", "",'App1'!EB100)</f>
        <v/>
      </c>
      <c r="DQ100" s="1601" t="str">
        <f xml:space="preserve"> IF($C100 = "", "",'App1'!EC100)</f>
        <v/>
      </c>
      <c r="DR100" s="1600" t="str">
        <f xml:space="preserve"> IF($C100 = "", "",'App1'!ED100)</f>
        <v/>
      </c>
      <c r="DS100" s="1600" t="str">
        <f xml:space="preserve"> IF($C100 = "", "",'App1'!EE100)</f>
        <v/>
      </c>
      <c r="DT100" s="1600" t="str">
        <f xml:space="preserve"> IF($C100 = "", "",'App1'!EF100)</f>
        <v/>
      </c>
      <c r="DU100" s="1600" t="str">
        <f xml:space="preserve"> IF($C100 = "", "",'App1'!EG100)</f>
        <v/>
      </c>
      <c r="DV100" s="1600" t="str">
        <f xml:space="preserve"> IF($C100 = "", "",'App1'!EH100)</f>
        <v/>
      </c>
      <c r="DW100" s="1601" t="str">
        <f xml:space="preserve"> IF($C100 = "", "",'App1'!EI100)</f>
        <v/>
      </c>
      <c r="DX100" s="538"/>
      <c r="DY100" s="539"/>
      <c r="DZ100" s="539"/>
      <c r="EA100" s="539"/>
      <c r="EB100" s="539"/>
      <c r="EC100" s="1599" t="str">
        <f xml:space="preserve"> IF($C100 = "", "",'App1'!EO100)</f>
        <v/>
      </c>
      <c r="ED100" s="1600" t="str">
        <f xml:space="preserve"> IF($C100 = "", "",'App1'!EP100)</f>
        <v/>
      </c>
      <c r="EE100" s="1600" t="str">
        <f xml:space="preserve"> IF($C100 = "", "",'App1'!EQ100)</f>
        <v/>
      </c>
      <c r="EF100" s="1600" t="str">
        <f xml:space="preserve"> IF($C100 = "", "",'App1'!ER100)</f>
        <v/>
      </c>
      <c r="EG100" s="1600" t="str">
        <f xml:space="preserve"> IF($C100 = "", "",'App1'!ES100)</f>
        <v/>
      </c>
      <c r="EH100" s="1601" t="str">
        <f xml:space="preserve"> IF($C100 = "", "",'App1'!ET100)</f>
        <v/>
      </c>
      <c r="EI100" s="538"/>
      <c r="EJ100" s="539"/>
      <c r="EK100" s="539"/>
      <c r="EL100" s="539"/>
      <c r="EM100" s="1594"/>
    </row>
    <row r="101" spans="1:143" s="524" customFormat="1" ht="15.75" customHeight="1">
      <c r="A101" s="503"/>
      <c r="B101" s="1421">
        <v>95</v>
      </c>
      <c r="C101" s="1635" t="str">
        <f>'App1'!C101</f>
        <v/>
      </c>
      <c r="D101" s="1412" t="str">
        <f xml:space="preserve"> IF($C101 = "", "",'App1'!D101)</f>
        <v/>
      </c>
      <c r="E101" s="1412" t="str">
        <f xml:space="preserve"> IF($C101 = "", "",'App1'!E101)</f>
        <v/>
      </c>
      <c r="F101" s="1412" t="str">
        <f xml:space="preserve"> IF($C101 = "", "",'App1'!F101)</f>
        <v/>
      </c>
      <c r="G101" s="1498" t="str">
        <f xml:space="preserve"> IF($C101 = "", "",'App1'!G101)</f>
        <v/>
      </c>
      <c r="H101" s="1499" t="str">
        <f xml:space="preserve"> IF($C101 = "", "",'App1'!H101)</f>
        <v/>
      </c>
      <c r="I101" s="1516" t="str">
        <f xml:space="preserve"> IF($C101 = "", "",'App1'!I101)</f>
        <v/>
      </c>
      <c r="J101" s="1516" t="str">
        <f xml:space="preserve"> IF($C101 = "", "",'App1'!J101)</f>
        <v/>
      </c>
      <c r="K101" s="1516" t="str">
        <f xml:space="preserve"> IF($C101 = "", "",'App1'!K101)</f>
        <v/>
      </c>
      <c r="L101" s="1516" t="str">
        <f xml:space="preserve"> IF($C101 = "", "",'App1'!L101)</f>
        <v/>
      </c>
      <c r="M101" s="1516" t="str">
        <f xml:space="preserve"> IF($C101 = "", "",'App1'!M101)</f>
        <v/>
      </c>
      <c r="N101" s="1516" t="str">
        <f xml:space="preserve"> IF($C101 = "", "",'App1'!N101)</f>
        <v/>
      </c>
      <c r="O101" s="1516" t="str">
        <f xml:space="preserve"> IF($C101 = "", "",'App1'!O101)</f>
        <v/>
      </c>
      <c r="P101" s="1516" t="str">
        <f xml:space="preserve"> IF($C101 = "", "",'App1'!P101)</f>
        <v/>
      </c>
      <c r="Q101" s="1517" t="str">
        <f xml:space="preserve"> IF($C101 = "", "",'App1'!Q101)</f>
        <v/>
      </c>
      <c r="R101" s="1412" t="str">
        <f xml:space="preserve"> IF($C101 = "", "",'App1'!R101)</f>
        <v/>
      </c>
      <c r="S101" s="1412" t="str">
        <f xml:space="preserve"> IF($C101 = "", "",'App1'!S101)</f>
        <v/>
      </c>
      <c r="T101" s="1498" t="str">
        <f xml:space="preserve"> IF($C101 = "", "",'App1'!T101)</f>
        <v/>
      </c>
      <c r="U101" s="1412" t="str">
        <f xml:space="preserve"> IF($C101 = "", "",'App1'!U101)</f>
        <v/>
      </c>
      <c r="V101" s="1412" t="str">
        <f xml:space="preserve"> IF($C101 = "", "",'App1'!V101)</f>
        <v/>
      </c>
      <c r="W101" s="1412" t="str">
        <f xml:space="preserve"> IF($C101 = "", "",'App1'!W101)</f>
        <v/>
      </c>
      <c r="X101" s="1412" t="str">
        <f xml:space="preserve"> IF($C101 = "", "",'App1'!X101)</f>
        <v/>
      </c>
      <c r="Y101" s="1626" t="str">
        <f xml:space="preserve"> IF($C101 = "", "",'App1'!Y101)</f>
        <v/>
      </c>
      <c r="Z101" s="1508" t="str">
        <f xml:space="preserve"> IF($C101 = "", "",'App1'!Z101)</f>
        <v/>
      </c>
      <c r="AA101" s="526"/>
      <c r="AB101" s="526"/>
      <c r="AC101" s="526"/>
      <c r="AD101" s="1628"/>
      <c r="AE101" s="539"/>
      <c r="AF101" s="539"/>
      <c r="AG101" s="539"/>
      <c r="AH101" s="539"/>
      <c r="AI101" s="539"/>
      <c r="AJ101" s="538"/>
      <c r="AK101" s="539"/>
      <c r="AL101" s="539"/>
      <c r="AM101" s="539"/>
      <c r="AN101" s="712"/>
      <c r="AO101" s="715"/>
      <c r="AP101" s="539"/>
      <c r="AQ101" s="539"/>
      <c r="AR101" s="539"/>
      <c r="AS101" s="716"/>
      <c r="AT101" s="721"/>
      <c r="AU101" s="539"/>
      <c r="AV101" s="539"/>
      <c r="AW101" s="539"/>
      <c r="AX101" s="722"/>
      <c r="AY101" s="540"/>
      <c r="AZ101" s="1586" t="str">
        <f xml:space="preserve"> IF($C101 = "", "",'App1'!BL101)</f>
        <v/>
      </c>
      <c r="BA101" s="1587" t="str">
        <f xml:space="preserve"> IF($C101 = "", "",'App1'!BM101)</f>
        <v/>
      </c>
      <c r="BB101" s="1587" t="str">
        <f xml:space="preserve"> IF($C101 = "", "",'App1'!BN101)</f>
        <v/>
      </c>
      <c r="BC101" s="1587" t="str">
        <f xml:space="preserve"> IF($C101 = "", "",'App1'!BO101)</f>
        <v/>
      </c>
      <c r="BD101" s="1497" t="str">
        <f xml:space="preserve"> IF($C101 = "", "",'App1'!BP101)</f>
        <v/>
      </c>
      <c r="BE101" s="538"/>
      <c r="BF101" s="539"/>
      <c r="BG101" s="539"/>
      <c r="BH101" s="539"/>
      <c r="BI101" s="540"/>
      <c r="BJ101" s="538"/>
      <c r="BK101" s="539"/>
      <c r="BL101" s="539"/>
      <c r="BM101" s="539"/>
      <c r="BN101" s="540"/>
      <c r="BO101" s="538"/>
      <c r="BP101" s="539"/>
      <c r="BQ101" s="539"/>
      <c r="BR101" s="539"/>
      <c r="BS101" s="540"/>
      <c r="BT101" s="538"/>
      <c r="BU101" s="539"/>
      <c r="BV101" s="539"/>
      <c r="BW101" s="539"/>
      <c r="BX101" s="540"/>
      <c r="BY101" s="538"/>
      <c r="BZ101" s="539"/>
      <c r="CA101" s="539"/>
      <c r="CB101" s="539"/>
      <c r="CC101" s="540"/>
      <c r="CD101" s="538"/>
      <c r="CE101" s="539"/>
      <c r="CF101" s="539"/>
      <c r="CG101" s="539"/>
      <c r="CH101" s="540"/>
      <c r="CI101" s="1277"/>
      <c r="CJ101" s="1278"/>
      <c r="CK101" s="1278"/>
      <c r="CL101" s="1279"/>
      <c r="CM101" s="1278"/>
      <c r="CN101" s="1278"/>
      <c r="CO101" s="1278"/>
      <c r="CP101" s="1279"/>
      <c r="CQ101" s="1606" t="str">
        <f xml:space="preserve"> IF($C101 = "", "",'App1'!DC101)</f>
        <v/>
      </c>
      <c r="CR101" s="1656" t="str">
        <f xml:space="preserve"> IF($C101 = "", "",'App1'!DD101)</f>
        <v/>
      </c>
      <c r="CS101" s="1606" t="str">
        <f xml:space="preserve"> IF($C101 = "", "",'App1'!DE101)</f>
        <v/>
      </c>
      <c r="CT101" s="1600" t="str">
        <f xml:space="preserve"> IF($C101 = "", "",'App1'!DF101)</f>
        <v/>
      </c>
      <c r="CU101" s="1600" t="str">
        <f xml:space="preserve"> IF($C101 = "", "",'App1'!DG101)</f>
        <v/>
      </c>
      <c r="CV101" s="1600" t="str">
        <f xml:space="preserve"> IF($C101 = "", "",'App1'!DH101)</f>
        <v/>
      </c>
      <c r="CW101" s="1600" t="str">
        <f xml:space="preserve"> IF($C101 = "", "",'App1'!DI101)</f>
        <v/>
      </c>
      <c r="CX101" s="1600" t="str">
        <f xml:space="preserve"> IF($C101 = "", "",'App1'!DJ101)</f>
        <v/>
      </c>
      <c r="CY101" s="1601" t="str">
        <f xml:space="preserve"> IF($C101 = "", "",'App1'!DK101)</f>
        <v/>
      </c>
      <c r="CZ101" s="1600" t="str">
        <f xml:space="preserve"> IF($C101 = "", "",'App1'!DL101)</f>
        <v/>
      </c>
      <c r="DA101" s="1600" t="str">
        <f xml:space="preserve"> IF($C101 = "", "",'App1'!DM101)</f>
        <v/>
      </c>
      <c r="DB101" s="1600" t="str">
        <f xml:space="preserve"> IF($C101 = "", "",'App1'!DN101)</f>
        <v/>
      </c>
      <c r="DC101" s="1600" t="str">
        <f xml:space="preserve"> IF($C101 = "", "",'App1'!DO101)</f>
        <v/>
      </c>
      <c r="DD101" s="1600" t="str">
        <f xml:space="preserve"> IF($C101 = "", "",'App1'!DP101)</f>
        <v/>
      </c>
      <c r="DE101" s="1601" t="str">
        <f xml:space="preserve"> IF($C101 = "", "",'App1'!DQ101)</f>
        <v/>
      </c>
      <c r="DF101" s="1600" t="str">
        <f xml:space="preserve"> IF($C101 = "", "",'App1'!DR101)</f>
        <v/>
      </c>
      <c r="DG101" s="1600" t="str">
        <f xml:space="preserve"> IF($C101 = "", "",'App1'!DS101)</f>
        <v/>
      </c>
      <c r="DH101" s="1600" t="str">
        <f xml:space="preserve"> IF($C101 = "", "",'App1'!DT101)</f>
        <v/>
      </c>
      <c r="DI101" s="1600" t="str">
        <f xml:space="preserve"> IF($C101 = "", "",'App1'!DU101)</f>
        <v/>
      </c>
      <c r="DJ101" s="1600" t="str">
        <f xml:space="preserve"> IF($C101 = "", "",'App1'!DV101)</f>
        <v/>
      </c>
      <c r="DK101" s="1601" t="str">
        <f xml:space="preserve"> IF($C101 = "", "",'App1'!DW101)</f>
        <v/>
      </c>
      <c r="DL101" s="1600" t="str">
        <f xml:space="preserve"> IF($C101 = "", "",'App1'!DX101)</f>
        <v/>
      </c>
      <c r="DM101" s="1600" t="str">
        <f xml:space="preserve"> IF($C101 = "", "",'App1'!DY101)</f>
        <v/>
      </c>
      <c r="DN101" s="1600" t="str">
        <f xml:space="preserve"> IF($C101 = "", "",'App1'!DZ101)</f>
        <v/>
      </c>
      <c r="DO101" s="1600" t="str">
        <f xml:space="preserve"> IF($C101 = "", "",'App1'!EA101)</f>
        <v/>
      </c>
      <c r="DP101" s="1600" t="str">
        <f xml:space="preserve"> IF($C101 = "", "",'App1'!EB101)</f>
        <v/>
      </c>
      <c r="DQ101" s="1601" t="str">
        <f xml:space="preserve"> IF($C101 = "", "",'App1'!EC101)</f>
        <v/>
      </c>
      <c r="DR101" s="1600" t="str">
        <f xml:space="preserve"> IF($C101 = "", "",'App1'!ED101)</f>
        <v/>
      </c>
      <c r="DS101" s="1600" t="str">
        <f xml:space="preserve"> IF($C101 = "", "",'App1'!EE101)</f>
        <v/>
      </c>
      <c r="DT101" s="1600" t="str">
        <f xml:space="preserve"> IF($C101 = "", "",'App1'!EF101)</f>
        <v/>
      </c>
      <c r="DU101" s="1600" t="str">
        <f xml:space="preserve"> IF($C101 = "", "",'App1'!EG101)</f>
        <v/>
      </c>
      <c r="DV101" s="1600" t="str">
        <f xml:space="preserve"> IF($C101 = "", "",'App1'!EH101)</f>
        <v/>
      </c>
      <c r="DW101" s="1601" t="str">
        <f xml:space="preserve"> IF($C101 = "", "",'App1'!EI101)</f>
        <v/>
      </c>
      <c r="DX101" s="538"/>
      <c r="DY101" s="539"/>
      <c r="DZ101" s="539"/>
      <c r="EA101" s="539"/>
      <c r="EB101" s="539"/>
      <c r="EC101" s="1599" t="str">
        <f xml:space="preserve"> IF($C101 = "", "",'App1'!EO101)</f>
        <v/>
      </c>
      <c r="ED101" s="1600" t="str">
        <f xml:space="preserve"> IF($C101 = "", "",'App1'!EP101)</f>
        <v/>
      </c>
      <c r="EE101" s="1600" t="str">
        <f xml:space="preserve"> IF($C101 = "", "",'App1'!EQ101)</f>
        <v/>
      </c>
      <c r="EF101" s="1600" t="str">
        <f xml:space="preserve"> IF($C101 = "", "",'App1'!ER101)</f>
        <v/>
      </c>
      <c r="EG101" s="1600" t="str">
        <f xml:space="preserve"> IF($C101 = "", "",'App1'!ES101)</f>
        <v/>
      </c>
      <c r="EH101" s="1601" t="str">
        <f xml:space="preserve"> IF($C101 = "", "",'App1'!ET101)</f>
        <v/>
      </c>
      <c r="EI101" s="538"/>
      <c r="EJ101" s="539"/>
      <c r="EK101" s="539"/>
      <c r="EL101" s="539"/>
      <c r="EM101" s="1594"/>
    </row>
    <row r="102" spans="1:143" s="524" customFormat="1" ht="15.75" customHeight="1">
      <c r="A102" s="503"/>
      <c r="B102" s="1421">
        <v>96</v>
      </c>
      <c r="C102" s="1635" t="str">
        <f>'App1'!C102</f>
        <v/>
      </c>
      <c r="D102" s="1412" t="str">
        <f xml:space="preserve"> IF($C102 = "", "",'App1'!D102)</f>
        <v/>
      </c>
      <c r="E102" s="1412" t="str">
        <f xml:space="preserve"> IF($C102 = "", "",'App1'!E102)</f>
        <v/>
      </c>
      <c r="F102" s="1412" t="str">
        <f xml:space="preserve"> IF($C102 = "", "",'App1'!F102)</f>
        <v/>
      </c>
      <c r="G102" s="1498" t="str">
        <f xml:space="preserve"> IF($C102 = "", "",'App1'!G102)</f>
        <v/>
      </c>
      <c r="H102" s="1499" t="str">
        <f xml:space="preserve"> IF($C102 = "", "",'App1'!H102)</f>
        <v/>
      </c>
      <c r="I102" s="1516" t="str">
        <f xml:space="preserve"> IF($C102 = "", "",'App1'!I102)</f>
        <v/>
      </c>
      <c r="J102" s="1516" t="str">
        <f xml:space="preserve"> IF($C102 = "", "",'App1'!J102)</f>
        <v/>
      </c>
      <c r="K102" s="1516" t="str">
        <f xml:space="preserve"> IF($C102 = "", "",'App1'!K102)</f>
        <v/>
      </c>
      <c r="L102" s="1516" t="str">
        <f xml:space="preserve"> IF($C102 = "", "",'App1'!L102)</f>
        <v/>
      </c>
      <c r="M102" s="1516" t="str">
        <f xml:space="preserve"> IF($C102 = "", "",'App1'!M102)</f>
        <v/>
      </c>
      <c r="N102" s="1516" t="str">
        <f xml:space="preserve"> IF($C102 = "", "",'App1'!N102)</f>
        <v/>
      </c>
      <c r="O102" s="1516" t="str">
        <f xml:space="preserve"> IF($C102 = "", "",'App1'!O102)</f>
        <v/>
      </c>
      <c r="P102" s="1516" t="str">
        <f xml:space="preserve"> IF($C102 = "", "",'App1'!P102)</f>
        <v/>
      </c>
      <c r="Q102" s="1517" t="str">
        <f xml:space="preserve"> IF($C102 = "", "",'App1'!Q102)</f>
        <v/>
      </c>
      <c r="R102" s="1412" t="str">
        <f xml:space="preserve"> IF($C102 = "", "",'App1'!R102)</f>
        <v/>
      </c>
      <c r="S102" s="1412" t="str">
        <f xml:space="preserve"> IF($C102 = "", "",'App1'!S102)</f>
        <v/>
      </c>
      <c r="T102" s="1498" t="str">
        <f xml:space="preserve"> IF($C102 = "", "",'App1'!T102)</f>
        <v/>
      </c>
      <c r="U102" s="1412" t="str">
        <f xml:space="preserve"> IF($C102 = "", "",'App1'!U102)</f>
        <v/>
      </c>
      <c r="V102" s="1412" t="str">
        <f xml:space="preserve"> IF($C102 = "", "",'App1'!V102)</f>
        <v/>
      </c>
      <c r="W102" s="1412" t="str">
        <f xml:space="preserve"> IF($C102 = "", "",'App1'!W102)</f>
        <v/>
      </c>
      <c r="X102" s="1412" t="str">
        <f xml:space="preserve"> IF($C102 = "", "",'App1'!X102)</f>
        <v/>
      </c>
      <c r="Y102" s="1626" t="str">
        <f xml:space="preserve"> IF($C102 = "", "",'App1'!Y102)</f>
        <v/>
      </c>
      <c r="Z102" s="1508" t="str">
        <f xml:space="preserve"> IF($C102 = "", "",'App1'!Z102)</f>
        <v/>
      </c>
      <c r="AA102" s="526"/>
      <c r="AB102" s="526"/>
      <c r="AC102" s="526"/>
      <c r="AD102" s="1628"/>
      <c r="AE102" s="539"/>
      <c r="AF102" s="539"/>
      <c r="AG102" s="539"/>
      <c r="AH102" s="539"/>
      <c r="AI102" s="539"/>
      <c r="AJ102" s="538"/>
      <c r="AK102" s="539"/>
      <c r="AL102" s="539"/>
      <c r="AM102" s="539"/>
      <c r="AN102" s="712"/>
      <c r="AO102" s="715"/>
      <c r="AP102" s="539"/>
      <c r="AQ102" s="539"/>
      <c r="AR102" s="539"/>
      <c r="AS102" s="716"/>
      <c r="AT102" s="721"/>
      <c r="AU102" s="539"/>
      <c r="AV102" s="539"/>
      <c r="AW102" s="539"/>
      <c r="AX102" s="722"/>
      <c r="AY102" s="540"/>
      <c r="AZ102" s="1586" t="str">
        <f xml:space="preserve"> IF($C102 = "", "",'App1'!BL102)</f>
        <v/>
      </c>
      <c r="BA102" s="1587" t="str">
        <f xml:space="preserve"> IF($C102 = "", "",'App1'!BM102)</f>
        <v/>
      </c>
      <c r="BB102" s="1587" t="str">
        <f xml:space="preserve"> IF($C102 = "", "",'App1'!BN102)</f>
        <v/>
      </c>
      <c r="BC102" s="1587" t="str">
        <f xml:space="preserve"> IF($C102 = "", "",'App1'!BO102)</f>
        <v/>
      </c>
      <c r="BD102" s="1497" t="str">
        <f xml:space="preserve"> IF($C102 = "", "",'App1'!BP102)</f>
        <v/>
      </c>
      <c r="BE102" s="538"/>
      <c r="BF102" s="539"/>
      <c r="BG102" s="539"/>
      <c r="BH102" s="539"/>
      <c r="BI102" s="540"/>
      <c r="BJ102" s="538"/>
      <c r="BK102" s="539"/>
      <c r="BL102" s="539"/>
      <c r="BM102" s="539"/>
      <c r="BN102" s="540"/>
      <c r="BO102" s="538"/>
      <c r="BP102" s="539"/>
      <c r="BQ102" s="539"/>
      <c r="BR102" s="539"/>
      <c r="BS102" s="540"/>
      <c r="BT102" s="538"/>
      <c r="BU102" s="539"/>
      <c r="BV102" s="539"/>
      <c r="BW102" s="539"/>
      <c r="BX102" s="540"/>
      <c r="BY102" s="538"/>
      <c r="BZ102" s="539"/>
      <c r="CA102" s="539"/>
      <c r="CB102" s="539"/>
      <c r="CC102" s="540"/>
      <c r="CD102" s="538"/>
      <c r="CE102" s="539"/>
      <c r="CF102" s="539"/>
      <c r="CG102" s="539"/>
      <c r="CH102" s="540"/>
      <c r="CI102" s="1277"/>
      <c r="CJ102" s="1278"/>
      <c r="CK102" s="1278"/>
      <c r="CL102" s="1279"/>
      <c r="CM102" s="1278"/>
      <c r="CN102" s="1278"/>
      <c r="CO102" s="1278"/>
      <c r="CP102" s="1279"/>
      <c r="CQ102" s="1606" t="str">
        <f xml:space="preserve"> IF($C102 = "", "",'App1'!DC102)</f>
        <v/>
      </c>
      <c r="CR102" s="1656" t="str">
        <f xml:space="preserve"> IF($C102 = "", "",'App1'!DD102)</f>
        <v/>
      </c>
      <c r="CS102" s="1606" t="str">
        <f xml:space="preserve"> IF($C102 = "", "",'App1'!DE102)</f>
        <v/>
      </c>
      <c r="CT102" s="1600" t="str">
        <f xml:space="preserve"> IF($C102 = "", "",'App1'!DF102)</f>
        <v/>
      </c>
      <c r="CU102" s="1600" t="str">
        <f xml:space="preserve"> IF($C102 = "", "",'App1'!DG102)</f>
        <v/>
      </c>
      <c r="CV102" s="1600" t="str">
        <f xml:space="preserve"> IF($C102 = "", "",'App1'!DH102)</f>
        <v/>
      </c>
      <c r="CW102" s="1600" t="str">
        <f xml:space="preserve"> IF($C102 = "", "",'App1'!DI102)</f>
        <v/>
      </c>
      <c r="CX102" s="1600" t="str">
        <f xml:space="preserve"> IF($C102 = "", "",'App1'!DJ102)</f>
        <v/>
      </c>
      <c r="CY102" s="1601" t="str">
        <f xml:space="preserve"> IF($C102 = "", "",'App1'!DK102)</f>
        <v/>
      </c>
      <c r="CZ102" s="1600" t="str">
        <f xml:space="preserve"> IF($C102 = "", "",'App1'!DL102)</f>
        <v/>
      </c>
      <c r="DA102" s="1600" t="str">
        <f xml:space="preserve"> IF($C102 = "", "",'App1'!DM102)</f>
        <v/>
      </c>
      <c r="DB102" s="1600" t="str">
        <f xml:space="preserve"> IF($C102 = "", "",'App1'!DN102)</f>
        <v/>
      </c>
      <c r="DC102" s="1600" t="str">
        <f xml:space="preserve"> IF($C102 = "", "",'App1'!DO102)</f>
        <v/>
      </c>
      <c r="DD102" s="1600" t="str">
        <f xml:space="preserve"> IF($C102 = "", "",'App1'!DP102)</f>
        <v/>
      </c>
      <c r="DE102" s="1601" t="str">
        <f xml:space="preserve"> IF($C102 = "", "",'App1'!DQ102)</f>
        <v/>
      </c>
      <c r="DF102" s="1600" t="str">
        <f xml:space="preserve"> IF($C102 = "", "",'App1'!DR102)</f>
        <v/>
      </c>
      <c r="DG102" s="1600" t="str">
        <f xml:space="preserve"> IF($C102 = "", "",'App1'!DS102)</f>
        <v/>
      </c>
      <c r="DH102" s="1600" t="str">
        <f xml:space="preserve"> IF($C102 = "", "",'App1'!DT102)</f>
        <v/>
      </c>
      <c r="DI102" s="1600" t="str">
        <f xml:space="preserve"> IF($C102 = "", "",'App1'!DU102)</f>
        <v/>
      </c>
      <c r="DJ102" s="1600" t="str">
        <f xml:space="preserve"> IF($C102 = "", "",'App1'!DV102)</f>
        <v/>
      </c>
      <c r="DK102" s="1601" t="str">
        <f xml:space="preserve"> IF($C102 = "", "",'App1'!DW102)</f>
        <v/>
      </c>
      <c r="DL102" s="1600" t="str">
        <f xml:space="preserve"> IF($C102 = "", "",'App1'!DX102)</f>
        <v/>
      </c>
      <c r="DM102" s="1600" t="str">
        <f xml:space="preserve"> IF($C102 = "", "",'App1'!DY102)</f>
        <v/>
      </c>
      <c r="DN102" s="1600" t="str">
        <f xml:space="preserve"> IF($C102 = "", "",'App1'!DZ102)</f>
        <v/>
      </c>
      <c r="DO102" s="1600" t="str">
        <f xml:space="preserve"> IF($C102 = "", "",'App1'!EA102)</f>
        <v/>
      </c>
      <c r="DP102" s="1600" t="str">
        <f xml:space="preserve"> IF($C102 = "", "",'App1'!EB102)</f>
        <v/>
      </c>
      <c r="DQ102" s="1601" t="str">
        <f xml:space="preserve"> IF($C102 = "", "",'App1'!EC102)</f>
        <v/>
      </c>
      <c r="DR102" s="1600" t="str">
        <f xml:space="preserve"> IF($C102 = "", "",'App1'!ED102)</f>
        <v/>
      </c>
      <c r="DS102" s="1600" t="str">
        <f xml:space="preserve"> IF($C102 = "", "",'App1'!EE102)</f>
        <v/>
      </c>
      <c r="DT102" s="1600" t="str">
        <f xml:space="preserve"> IF($C102 = "", "",'App1'!EF102)</f>
        <v/>
      </c>
      <c r="DU102" s="1600" t="str">
        <f xml:space="preserve"> IF($C102 = "", "",'App1'!EG102)</f>
        <v/>
      </c>
      <c r="DV102" s="1600" t="str">
        <f xml:space="preserve"> IF($C102 = "", "",'App1'!EH102)</f>
        <v/>
      </c>
      <c r="DW102" s="1601" t="str">
        <f xml:space="preserve"> IF($C102 = "", "",'App1'!EI102)</f>
        <v/>
      </c>
      <c r="DX102" s="538"/>
      <c r="DY102" s="539"/>
      <c r="DZ102" s="539"/>
      <c r="EA102" s="539"/>
      <c r="EB102" s="539"/>
      <c r="EC102" s="1599" t="str">
        <f xml:space="preserve"> IF($C102 = "", "",'App1'!EO102)</f>
        <v/>
      </c>
      <c r="ED102" s="1600" t="str">
        <f xml:space="preserve"> IF($C102 = "", "",'App1'!EP102)</f>
        <v/>
      </c>
      <c r="EE102" s="1600" t="str">
        <f xml:space="preserve"> IF($C102 = "", "",'App1'!EQ102)</f>
        <v/>
      </c>
      <c r="EF102" s="1600" t="str">
        <f xml:space="preserve"> IF($C102 = "", "",'App1'!ER102)</f>
        <v/>
      </c>
      <c r="EG102" s="1600" t="str">
        <f xml:space="preserve"> IF($C102 = "", "",'App1'!ES102)</f>
        <v/>
      </c>
      <c r="EH102" s="1601" t="str">
        <f xml:space="preserve"> IF($C102 = "", "",'App1'!ET102)</f>
        <v/>
      </c>
      <c r="EI102" s="538"/>
      <c r="EJ102" s="539"/>
      <c r="EK102" s="539"/>
      <c r="EL102" s="539"/>
      <c r="EM102" s="1594"/>
    </row>
    <row r="103" spans="1:143" s="524" customFormat="1" ht="15.75" customHeight="1">
      <c r="A103" s="503"/>
      <c r="B103" s="1421">
        <v>97</v>
      </c>
      <c r="C103" s="1635" t="str">
        <f>'App1'!C103</f>
        <v/>
      </c>
      <c r="D103" s="1412" t="str">
        <f xml:space="preserve"> IF($C103 = "", "",'App1'!D103)</f>
        <v/>
      </c>
      <c r="E103" s="1412" t="str">
        <f xml:space="preserve"> IF($C103 = "", "",'App1'!E103)</f>
        <v/>
      </c>
      <c r="F103" s="1412" t="str">
        <f xml:space="preserve"> IF($C103 = "", "",'App1'!F103)</f>
        <v/>
      </c>
      <c r="G103" s="1498" t="str">
        <f xml:space="preserve"> IF($C103 = "", "",'App1'!G103)</f>
        <v/>
      </c>
      <c r="H103" s="1499" t="str">
        <f xml:space="preserve"> IF($C103 = "", "",'App1'!H103)</f>
        <v/>
      </c>
      <c r="I103" s="1516" t="str">
        <f xml:space="preserve"> IF($C103 = "", "",'App1'!I103)</f>
        <v/>
      </c>
      <c r="J103" s="1516" t="str">
        <f xml:space="preserve"> IF($C103 = "", "",'App1'!J103)</f>
        <v/>
      </c>
      <c r="K103" s="1516" t="str">
        <f xml:space="preserve"> IF($C103 = "", "",'App1'!K103)</f>
        <v/>
      </c>
      <c r="L103" s="1516" t="str">
        <f xml:space="preserve"> IF($C103 = "", "",'App1'!L103)</f>
        <v/>
      </c>
      <c r="M103" s="1516" t="str">
        <f xml:space="preserve"> IF($C103 = "", "",'App1'!M103)</f>
        <v/>
      </c>
      <c r="N103" s="1516" t="str">
        <f xml:space="preserve"> IF($C103 = "", "",'App1'!N103)</f>
        <v/>
      </c>
      <c r="O103" s="1516" t="str">
        <f xml:space="preserve"> IF($C103 = "", "",'App1'!O103)</f>
        <v/>
      </c>
      <c r="P103" s="1516" t="str">
        <f xml:space="preserve"> IF($C103 = "", "",'App1'!P103)</f>
        <v/>
      </c>
      <c r="Q103" s="1517" t="str">
        <f xml:space="preserve"> IF($C103 = "", "",'App1'!Q103)</f>
        <v/>
      </c>
      <c r="R103" s="1412" t="str">
        <f xml:space="preserve"> IF($C103 = "", "",'App1'!R103)</f>
        <v/>
      </c>
      <c r="S103" s="1412" t="str">
        <f xml:space="preserve"> IF($C103 = "", "",'App1'!S103)</f>
        <v/>
      </c>
      <c r="T103" s="1498" t="str">
        <f xml:space="preserve"> IF($C103 = "", "",'App1'!T103)</f>
        <v/>
      </c>
      <c r="U103" s="1412" t="str">
        <f xml:space="preserve"> IF($C103 = "", "",'App1'!U103)</f>
        <v/>
      </c>
      <c r="V103" s="1412" t="str">
        <f xml:space="preserve"> IF($C103 = "", "",'App1'!V103)</f>
        <v/>
      </c>
      <c r="W103" s="1412" t="str">
        <f xml:space="preserve"> IF($C103 = "", "",'App1'!W103)</f>
        <v/>
      </c>
      <c r="X103" s="1412" t="str">
        <f xml:space="preserve"> IF($C103 = "", "",'App1'!X103)</f>
        <v/>
      </c>
      <c r="Y103" s="1626" t="str">
        <f xml:space="preserve"> IF($C103 = "", "",'App1'!Y103)</f>
        <v/>
      </c>
      <c r="Z103" s="1508" t="str">
        <f xml:space="preserve"> IF($C103 = "", "",'App1'!Z103)</f>
        <v/>
      </c>
      <c r="AA103" s="526"/>
      <c r="AB103" s="526"/>
      <c r="AC103" s="526"/>
      <c r="AD103" s="1628"/>
      <c r="AE103" s="539"/>
      <c r="AF103" s="539"/>
      <c r="AG103" s="539"/>
      <c r="AH103" s="539"/>
      <c r="AI103" s="539"/>
      <c r="AJ103" s="538"/>
      <c r="AK103" s="539"/>
      <c r="AL103" s="539"/>
      <c r="AM103" s="539"/>
      <c r="AN103" s="712"/>
      <c r="AO103" s="715"/>
      <c r="AP103" s="539"/>
      <c r="AQ103" s="539"/>
      <c r="AR103" s="539"/>
      <c r="AS103" s="716"/>
      <c r="AT103" s="721"/>
      <c r="AU103" s="539"/>
      <c r="AV103" s="539"/>
      <c r="AW103" s="539"/>
      <c r="AX103" s="722"/>
      <c r="AY103" s="540"/>
      <c r="AZ103" s="1586" t="str">
        <f xml:space="preserve"> IF($C103 = "", "",'App1'!BL103)</f>
        <v/>
      </c>
      <c r="BA103" s="1587" t="str">
        <f xml:space="preserve"> IF($C103 = "", "",'App1'!BM103)</f>
        <v/>
      </c>
      <c r="BB103" s="1587" t="str">
        <f xml:space="preserve"> IF($C103 = "", "",'App1'!BN103)</f>
        <v/>
      </c>
      <c r="BC103" s="1587" t="str">
        <f xml:space="preserve"> IF($C103 = "", "",'App1'!BO103)</f>
        <v/>
      </c>
      <c r="BD103" s="1497" t="str">
        <f xml:space="preserve"> IF($C103 = "", "",'App1'!BP103)</f>
        <v/>
      </c>
      <c r="BE103" s="538"/>
      <c r="BF103" s="539"/>
      <c r="BG103" s="539"/>
      <c r="BH103" s="539"/>
      <c r="BI103" s="540"/>
      <c r="BJ103" s="538"/>
      <c r="BK103" s="539"/>
      <c r="BL103" s="539"/>
      <c r="BM103" s="539"/>
      <c r="BN103" s="540"/>
      <c r="BO103" s="538"/>
      <c r="BP103" s="539"/>
      <c r="BQ103" s="539"/>
      <c r="BR103" s="539"/>
      <c r="BS103" s="540"/>
      <c r="BT103" s="538"/>
      <c r="BU103" s="539"/>
      <c r="BV103" s="539"/>
      <c r="BW103" s="539"/>
      <c r="BX103" s="540"/>
      <c r="BY103" s="538"/>
      <c r="BZ103" s="539"/>
      <c r="CA103" s="539"/>
      <c r="CB103" s="539"/>
      <c r="CC103" s="540"/>
      <c r="CD103" s="538"/>
      <c r="CE103" s="539"/>
      <c r="CF103" s="539"/>
      <c r="CG103" s="539"/>
      <c r="CH103" s="540"/>
      <c r="CI103" s="1277"/>
      <c r="CJ103" s="1278"/>
      <c r="CK103" s="1278"/>
      <c r="CL103" s="1279"/>
      <c r="CM103" s="1278"/>
      <c r="CN103" s="1278"/>
      <c r="CO103" s="1278"/>
      <c r="CP103" s="1279"/>
      <c r="CQ103" s="1606" t="str">
        <f xml:space="preserve"> IF($C103 = "", "",'App1'!DC103)</f>
        <v/>
      </c>
      <c r="CR103" s="1656" t="str">
        <f xml:space="preserve"> IF($C103 = "", "",'App1'!DD103)</f>
        <v/>
      </c>
      <c r="CS103" s="1606" t="str">
        <f xml:space="preserve"> IF($C103 = "", "",'App1'!DE103)</f>
        <v/>
      </c>
      <c r="CT103" s="1600" t="str">
        <f xml:space="preserve"> IF($C103 = "", "",'App1'!DF103)</f>
        <v/>
      </c>
      <c r="CU103" s="1600" t="str">
        <f xml:space="preserve"> IF($C103 = "", "",'App1'!DG103)</f>
        <v/>
      </c>
      <c r="CV103" s="1600" t="str">
        <f xml:space="preserve"> IF($C103 = "", "",'App1'!DH103)</f>
        <v/>
      </c>
      <c r="CW103" s="1600" t="str">
        <f xml:space="preserve"> IF($C103 = "", "",'App1'!DI103)</f>
        <v/>
      </c>
      <c r="CX103" s="1600" t="str">
        <f xml:space="preserve"> IF($C103 = "", "",'App1'!DJ103)</f>
        <v/>
      </c>
      <c r="CY103" s="1601" t="str">
        <f xml:space="preserve"> IF($C103 = "", "",'App1'!DK103)</f>
        <v/>
      </c>
      <c r="CZ103" s="1600" t="str">
        <f xml:space="preserve"> IF($C103 = "", "",'App1'!DL103)</f>
        <v/>
      </c>
      <c r="DA103" s="1600" t="str">
        <f xml:space="preserve"> IF($C103 = "", "",'App1'!DM103)</f>
        <v/>
      </c>
      <c r="DB103" s="1600" t="str">
        <f xml:space="preserve"> IF($C103 = "", "",'App1'!DN103)</f>
        <v/>
      </c>
      <c r="DC103" s="1600" t="str">
        <f xml:space="preserve"> IF($C103 = "", "",'App1'!DO103)</f>
        <v/>
      </c>
      <c r="DD103" s="1600" t="str">
        <f xml:space="preserve"> IF($C103 = "", "",'App1'!DP103)</f>
        <v/>
      </c>
      <c r="DE103" s="1601" t="str">
        <f xml:space="preserve"> IF($C103 = "", "",'App1'!DQ103)</f>
        <v/>
      </c>
      <c r="DF103" s="1600" t="str">
        <f xml:space="preserve"> IF($C103 = "", "",'App1'!DR103)</f>
        <v/>
      </c>
      <c r="DG103" s="1600" t="str">
        <f xml:space="preserve"> IF($C103 = "", "",'App1'!DS103)</f>
        <v/>
      </c>
      <c r="DH103" s="1600" t="str">
        <f xml:space="preserve"> IF($C103 = "", "",'App1'!DT103)</f>
        <v/>
      </c>
      <c r="DI103" s="1600" t="str">
        <f xml:space="preserve"> IF($C103 = "", "",'App1'!DU103)</f>
        <v/>
      </c>
      <c r="DJ103" s="1600" t="str">
        <f xml:space="preserve"> IF($C103 = "", "",'App1'!DV103)</f>
        <v/>
      </c>
      <c r="DK103" s="1601" t="str">
        <f xml:space="preserve"> IF($C103 = "", "",'App1'!DW103)</f>
        <v/>
      </c>
      <c r="DL103" s="1600" t="str">
        <f xml:space="preserve"> IF($C103 = "", "",'App1'!DX103)</f>
        <v/>
      </c>
      <c r="DM103" s="1600" t="str">
        <f xml:space="preserve"> IF($C103 = "", "",'App1'!DY103)</f>
        <v/>
      </c>
      <c r="DN103" s="1600" t="str">
        <f xml:space="preserve"> IF($C103 = "", "",'App1'!DZ103)</f>
        <v/>
      </c>
      <c r="DO103" s="1600" t="str">
        <f xml:space="preserve"> IF($C103 = "", "",'App1'!EA103)</f>
        <v/>
      </c>
      <c r="DP103" s="1600" t="str">
        <f xml:space="preserve"> IF($C103 = "", "",'App1'!EB103)</f>
        <v/>
      </c>
      <c r="DQ103" s="1601" t="str">
        <f xml:space="preserve"> IF($C103 = "", "",'App1'!EC103)</f>
        <v/>
      </c>
      <c r="DR103" s="1600" t="str">
        <f xml:space="preserve"> IF($C103 = "", "",'App1'!ED103)</f>
        <v/>
      </c>
      <c r="DS103" s="1600" t="str">
        <f xml:space="preserve"> IF($C103 = "", "",'App1'!EE103)</f>
        <v/>
      </c>
      <c r="DT103" s="1600" t="str">
        <f xml:space="preserve"> IF($C103 = "", "",'App1'!EF103)</f>
        <v/>
      </c>
      <c r="DU103" s="1600" t="str">
        <f xml:space="preserve"> IF($C103 = "", "",'App1'!EG103)</f>
        <v/>
      </c>
      <c r="DV103" s="1600" t="str">
        <f xml:space="preserve"> IF($C103 = "", "",'App1'!EH103)</f>
        <v/>
      </c>
      <c r="DW103" s="1601" t="str">
        <f xml:space="preserve"> IF($C103 = "", "",'App1'!EI103)</f>
        <v/>
      </c>
      <c r="DX103" s="538"/>
      <c r="DY103" s="539"/>
      <c r="DZ103" s="539"/>
      <c r="EA103" s="539"/>
      <c r="EB103" s="539"/>
      <c r="EC103" s="1599" t="str">
        <f xml:space="preserve"> IF($C103 = "", "",'App1'!EO103)</f>
        <v/>
      </c>
      <c r="ED103" s="1600" t="str">
        <f xml:space="preserve"> IF($C103 = "", "",'App1'!EP103)</f>
        <v/>
      </c>
      <c r="EE103" s="1600" t="str">
        <f xml:space="preserve"> IF($C103 = "", "",'App1'!EQ103)</f>
        <v/>
      </c>
      <c r="EF103" s="1600" t="str">
        <f xml:space="preserve"> IF($C103 = "", "",'App1'!ER103)</f>
        <v/>
      </c>
      <c r="EG103" s="1600" t="str">
        <f xml:space="preserve"> IF($C103 = "", "",'App1'!ES103)</f>
        <v/>
      </c>
      <c r="EH103" s="1601" t="str">
        <f xml:space="preserve"> IF($C103 = "", "",'App1'!ET103)</f>
        <v/>
      </c>
      <c r="EI103" s="538"/>
      <c r="EJ103" s="539"/>
      <c r="EK103" s="539"/>
      <c r="EL103" s="539"/>
      <c r="EM103" s="1594"/>
    </row>
    <row r="104" spans="1:143" s="524" customFormat="1" ht="15.75" customHeight="1">
      <c r="A104" s="503"/>
      <c r="B104" s="1421">
        <v>98</v>
      </c>
      <c r="C104" s="1635" t="str">
        <f>'App1'!C104</f>
        <v/>
      </c>
      <c r="D104" s="1412" t="str">
        <f xml:space="preserve"> IF($C104 = "", "",'App1'!D104)</f>
        <v/>
      </c>
      <c r="E104" s="1412" t="str">
        <f xml:space="preserve"> IF($C104 = "", "",'App1'!E104)</f>
        <v/>
      </c>
      <c r="F104" s="1412" t="str">
        <f xml:space="preserve"> IF($C104 = "", "",'App1'!F104)</f>
        <v/>
      </c>
      <c r="G104" s="1498" t="str">
        <f xml:space="preserve"> IF($C104 = "", "",'App1'!G104)</f>
        <v/>
      </c>
      <c r="H104" s="1499" t="str">
        <f xml:space="preserve"> IF($C104 = "", "",'App1'!H104)</f>
        <v/>
      </c>
      <c r="I104" s="1516" t="str">
        <f xml:space="preserve"> IF($C104 = "", "",'App1'!I104)</f>
        <v/>
      </c>
      <c r="J104" s="1516" t="str">
        <f xml:space="preserve"> IF($C104 = "", "",'App1'!J104)</f>
        <v/>
      </c>
      <c r="K104" s="1516" t="str">
        <f xml:space="preserve"> IF($C104 = "", "",'App1'!K104)</f>
        <v/>
      </c>
      <c r="L104" s="1516" t="str">
        <f xml:space="preserve"> IF($C104 = "", "",'App1'!L104)</f>
        <v/>
      </c>
      <c r="M104" s="1516" t="str">
        <f xml:space="preserve"> IF($C104 = "", "",'App1'!M104)</f>
        <v/>
      </c>
      <c r="N104" s="1516" t="str">
        <f xml:space="preserve"> IF($C104 = "", "",'App1'!N104)</f>
        <v/>
      </c>
      <c r="O104" s="1516" t="str">
        <f xml:space="preserve"> IF($C104 = "", "",'App1'!O104)</f>
        <v/>
      </c>
      <c r="P104" s="1516" t="str">
        <f xml:space="preserve"> IF($C104 = "", "",'App1'!P104)</f>
        <v/>
      </c>
      <c r="Q104" s="1517" t="str">
        <f xml:space="preserve"> IF($C104 = "", "",'App1'!Q104)</f>
        <v/>
      </c>
      <c r="R104" s="1412" t="str">
        <f xml:space="preserve"> IF($C104 = "", "",'App1'!R104)</f>
        <v/>
      </c>
      <c r="S104" s="1412" t="str">
        <f xml:space="preserve"> IF($C104 = "", "",'App1'!S104)</f>
        <v/>
      </c>
      <c r="T104" s="1498" t="str">
        <f xml:space="preserve"> IF($C104 = "", "",'App1'!T104)</f>
        <v/>
      </c>
      <c r="U104" s="1412" t="str">
        <f xml:space="preserve"> IF($C104 = "", "",'App1'!U104)</f>
        <v/>
      </c>
      <c r="V104" s="1412" t="str">
        <f xml:space="preserve"> IF($C104 = "", "",'App1'!V104)</f>
        <v/>
      </c>
      <c r="W104" s="1412" t="str">
        <f xml:space="preserve"> IF($C104 = "", "",'App1'!W104)</f>
        <v/>
      </c>
      <c r="X104" s="1412" t="str">
        <f xml:space="preserve"> IF($C104 = "", "",'App1'!X104)</f>
        <v/>
      </c>
      <c r="Y104" s="1626" t="str">
        <f xml:space="preserve"> IF($C104 = "", "",'App1'!Y104)</f>
        <v/>
      </c>
      <c r="Z104" s="1508" t="str">
        <f xml:space="preserve"> IF($C104 = "", "",'App1'!Z104)</f>
        <v/>
      </c>
      <c r="AA104" s="526"/>
      <c r="AB104" s="526"/>
      <c r="AC104" s="526"/>
      <c r="AD104" s="1628"/>
      <c r="AE104" s="539"/>
      <c r="AF104" s="539"/>
      <c r="AG104" s="539"/>
      <c r="AH104" s="539"/>
      <c r="AI104" s="539"/>
      <c r="AJ104" s="538"/>
      <c r="AK104" s="539"/>
      <c r="AL104" s="539"/>
      <c r="AM104" s="539"/>
      <c r="AN104" s="712"/>
      <c r="AO104" s="715"/>
      <c r="AP104" s="539"/>
      <c r="AQ104" s="539"/>
      <c r="AR104" s="539"/>
      <c r="AS104" s="716"/>
      <c r="AT104" s="721"/>
      <c r="AU104" s="539"/>
      <c r="AV104" s="539"/>
      <c r="AW104" s="539"/>
      <c r="AX104" s="722"/>
      <c r="AY104" s="540"/>
      <c r="AZ104" s="1586" t="str">
        <f xml:space="preserve"> IF($C104 = "", "",'App1'!BL104)</f>
        <v/>
      </c>
      <c r="BA104" s="1587" t="str">
        <f xml:space="preserve"> IF($C104 = "", "",'App1'!BM104)</f>
        <v/>
      </c>
      <c r="BB104" s="1587" t="str">
        <f xml:space="preserve"> IF($C104 = "", "",'App1'!BN104)</f>
        <v/>
      </c>
      <c r="BC104" s="1587" t="str">
        <f xml:space="preserve"> IF($C104 = "", "",'App1'!BO104)</f>
        <v/>
      </c>
      <c r="BD104" s="1497" t="str">
        <f xml:space="preserve"> IF($C104 = "", "",'App1'!BP104)</f>
        <v/>
      </c>
      <c r="BE104" s="538"/>
      <c r="BF104" s="539"/>
      <c r="BG104" s="539"/>
      <c r="BH104" s="539"/>
      <c r="BI104" s="540"/>
      <c r="BJ104" s="538"/>
      <c r="BK104" s="539"/>
      <c r="BL104" s="539"/>
      <c r="BM104" s="539"/>
      <c r="BN104" s="540"/>
      <c r="BO104" s="538"/>
      <c r="BP104" s="539"/>
      <c r="BQ104" s="539"/>
      <c r="BR104" s="539"/>
      <c r="BS104" s="540"/>
      <c r="BT104" s="538"/>
      <c r="BU104" s="539"/>
      <c r="BV104" s="539"/>
      <c r="BW104" s="539"/>
      <c r="BX104" s="540"/>
      <c r="BY104" s="538"/>
      <c r="BZ104" s="539"/>
      <c r="CA104" s="539"/>
      <c r="CB104" s="539"/>
      <c r="CC104" s="540"/>
      <c r="CD104" s="538"/>
      <c r="CE104" s="539"/>
      <c r="CF104" s="539"/>
      <c r="CG104" s="539"/>
      <c r="CH104" s="540"/>
      <c r="CI104" s="1277"/>
      <c r="CJ104" s="1278"/>
      <c r="CK104" s="1278"/>
      <c r="CL104" s="1279"/>
      <c r="CM104" s="1278"/>
      <c r="CN104" s="1278"/>
      <c r="CO104" s="1278"/>
      <c r="CP104" s="1279"/>
      <c r="CQ104" s="1606" t="str">
        <f xml:space="preserve"> IF($C104 = "", "",'App1'!DC104)</f>
        <v/>
      </c>
      <c r="CR104" s="1656" t="str">
        <f xml:space="preserve"> IF($C104 = "", "",'App1'!DD104)</f>
        <v/>
      </c>
      <c r="CS104" s="1606" t="str">
        <f xml:space="preserve"> IF($C104 = "", "",'App1'!DE104)</f>
        <v/>
      </c>
      <c r="CT104" s="1600" t="str">
        <f xml:space="preserve"> IF($C104 = "", "",'App1'!DF104)</f>
        <v/>
      </c>
      <c r="CU104" s="1600" t="str">
        <f xml:space="preserve"> IF($C104 = "", "",'App1'!DG104)</f>
        <v/>
      </c>
      <c r="CV104" s="1600" t="str">
        <f xml:space="preserve"> IF($C104 = "", "",'App1'!DH104)</f>
        <v/>
      </c>
      <c r="CW104" s="1600" t="str">
        <f xml:space="preserve"> IF($C104 = "", "",'App1'!DI104)</f>
        <v/>
      </c>
      <c r="CX104" s="1600" t="str">
        <f xml:space="preserve"> IF($C104 = "", "",'App1'!DJ104)</f>
        <v/>
      </c>
      <c r="CY104" s="1601" t="str">
        <f xml:space="preserve"> IF($C104 = "", "",'App1'!DK104)</f>
        <v/>
      </c>
      <c r="CZ104" s="1600" t="str">
        <f xml:space="preserve"> IF($C104 = "", "",'App1'!DL104)</f>
        <v/>
      </c>
      <c r="DA104" s="1600" t="str">
        <f xml:space="preserve"> IF($C104 = "", "",'App1'!DM104)</f>
        <v/>
      </c>
      <c r="DB104" s="1600" t="str">
        <f xml:space="preserve"> IF($C104 = "", "",'App1'!DN104)</f>
        <v/>
      </c>
      <c r="DC104" s="1600" t="str">
        <f xml:space="preserve"> IF($C104 = "", "",'App1'!DO104)</f>
        <v/>
      </c>
      <c r="DD104" s="1600" t="str">
        <f xml:space="preserve"> IF($C104 = "", "",'App1'!DP104)</f>
        <v/>
      </c>
      <c r="DE104" s="1601" t="str">
        <f xml:space="preserve"> IF($C104 = "", "",'App1'!DQ104)</f>
        <v/>
      </c>
      <c r="DF104" s="1600" t="str">
        <f xml:space="preserve"> IF($C104 = "", "",'App1'!DR104)</f>
        <v/>
      </c>
      <c r="DG104" s="1600" t="str">
        <f xml:space="preserve"> IF($C104 = "", "",'App1'!DS104)</f>
        <v/>
      </c>
      <c r="DH104" s="1600" t="str">
        <f xml:space="preserve"> IF($C104 = "", "",'App1'!DT104)</f>
        <v/>
      </c>
      <c r="DI104" s="1600" t="str">
        <f xml:space="preserve"> IF($C104 = "", "",'App1'!DU104)</f>
        <v/>
      </c>
      <c r="DJ104" s="1600" t="str">
        <f xml:space="preserve"> IF($C104 = "", "",'App1'!DV104)</f>
        <v/>
      </c>
      <c r="DK104" s="1601" t="str">
        <f xml:space="preserve"> IF($C104 = "", "",'App1'!DW104)</f>
        <v/>
      </c>
      <c r="DL104" s="1600" t="str">
        <f xml:space="preserve"> IF($C104 = "", "",'App1'!DX104)</f>
        <v/>
      </c>
      <c r="DM104" s="1600" t="str">
        <f xml:space="preserve"> IF($C104 = "", "",'App1'!DY104)</f>
        <v/>
      </c>
      <c r="DN104" s="1600" t="str">
        <f xml:space="preserve"> IF($C104 = "", "",'App1'!DZ104)</f>
        <v/>
      </c>
      <c r="DO104" s="1600" t="str">
        <f xml:space="preserve"> IF($C104 = "", "",'App1'!EA104)</f>
        <v/>
      </c>
      <c r="DP104" s="1600" t="str">
        <f xml:space="preserve"> IF($C104 = "", "",'App1'!EB104)</f>
        <v/>
      </c>
      <c r="DQ104" s="1601" t="str">
        <f xml:space="preserve"> IF($C104 = "", "",'App1'!EC104)</f>
        <v/>
      </c>
      <c r="DR104" s="1600" t="str">
        <f xml:space="preserve"> IF($C104 = "", "",'App1'!ED104)</f>
        <v/>
      </c>
      <c r="DS104" s="1600" t="str">
        <f xml:space="preserve"> IF($C104 = "", "",'App1'!EE104)</f>
        <v/>
      </c>
      <c r="DT104" s="1600" t="str">
        <f xml:space="preserve"> IF($C104 = "", "",'App1'!EF104)</f>
        <v/>
      </c>
      <c r="DU104" s="1600" t="str">
        <f xml:space="preserve"> IF($C104 = "", "",'App1'!EG104)</f>
        <v/>
      </c>
      <c r="DV104" s="1600" t="str">
        <f xml:space="preserve"> IF($C104 = "", "",'App1'!EH104)</f>
        <v/>
      </c>
      <c r="DW104" s="1601" t="str">
        <f xml:space="preserve"> IF($C104 = "", "",'App1'!EI104)</f>
        <v/>
      </c>
      <c r="DX104" s="538"/>
      <c r="DY104" s="539"/>
      <c r="DZ104" s="539"/>
      <c r="EA104" s="539"/>
      <c r="EB104" s="539"/>
      <c r="EC104" s="1599" t="str">
        <f xml:space="preserve"> IF($C104 = "", "",'App1'!EO104)</f>
        <v/>
      </c>
      <c r="ED104" s="1600" t="str">
        <f xml:space="preserve"> IF($C104 = "", "",'App1'!EP104)</f>
        <v/>
      </c>
      <c r="EE104" s="1600" t="str">
        <f xml:space="preserve"> IF($C104 = "", "",'App1'!EQ104)</f>
        <v/>
      </c>
      <c r="EF104" s="1600" t="str">
        <f xml:space="preserve"> IF($C104 = "", "",'App1'!ER104)</f>
        <v/>
      </c>
      <c r="EG104" s="1600" t="str">
        <f xml:space="preserve"> IF($C104 = "", "",'App1'!ES104)</f>
        <v/>
      </c>
      <c r="EH104" s="1601" t="str">
        <f xml:space="preserve"> IF($C104 = "", "",'App1'!ET104)</f>
        <v/>
      </c>
      <c r="EI104" s="538"/>
      <c r="EJ104" s="539"/>
      <c r="EK104" s="539"/>
      <c r="EL104" s="539"/>
      <c r="EM104" s="1594"/>
    </row>
    <row r="105" spans="1:143" s="524" customFormat="1" ht="15.75" customHeight="1">
      <c r="A105" s="503"/>
      <c r="B105" s="1421">
        <v>99</v>
      </c>
      <c r="C105" s="1635" t="str">
        <f>'App1'!C105</f>
        <v/>
      </c>
      <c r="D105" s="1412" t="str">
        <f xml:space="preserve"> IF($C105 = "", "",'App1'!D105)</f>
        <v/>
      </c>
      <c r="E105" s="1412" t="str">
        <f xml:space="preserve"> IF($C105 = "", "",'App1'!E105)</f>
        <v/>
      </c>
      <c r="F105" s="1412" t="str">
        <f xml:space="preserve"> IF($C105 = "", "",'App1'!F105)</f>
        <v/>
      </c>
      <c r="G105" s="1498" t="str">
        <f xml:space="preserve"> IF($C105 = "", "",'App1'!G105)</f>
        <v/>
      </c>
      <c r="H105" s="1499" t="str">
        <f xml:space="preserve"> IF($C105 = "", "",'App1'!H105)</f>
        <v/>
      </c>
      <c r="I105" s="1516" t="str">
        <f xml:space="preserve"> IF($C105 = "", "",'App1'!I105)</f>
        <v/>
      </c>
      <c r="J105" s="1516" t="str">
        <f xml:space="preserve"> IF($C105 = "", "",'App1'!J105)</f>
        <v/>
      </c>
      <c r="K105" s="1516" t="str">
        <f xml:space="preserve"> IF($C105 = "", "",'App1'!K105)</f>
        <v/>
      </c>
      <c r="L105" s="1516" t="str">
        <f xml:space="preserve"> IF($C105 = "", "",'App1'!L105)</f>
        <v/>
      </c>
      <c r="M105" s="1516" t="str">
        <f xml:space="preserve"> IF($C105 = "", "",'App1'!M105)</f>
        <v/>
      </c>
      <c r="N105" s="1516" t="str">
        <f xml:space="preserve"> IF($C105 = "", "",'App1'!N105)</f>
        <v/>
      </c>
      <c r="O105" s="1516" t="str">
        <f xml:space="preserve"> IF($C105 = "", "",'App1'!O105)</f>
        <v/>
      </c>
      <c r="P105" s="1516" t="str">
        <f xml:space="preserve"> IF($C105 = "", "",'App1'!P105)</f>
        <v/>
      </c>
      <c r="Q105" s="1517" t="str">
        <f xml:space="preserve"> IF($C105 = "", "",'App1'!Q105)</f>
        <v/>
      </c>
      <c r="R105" s="1412" t="str">
        <f xml:space="preserve"> IF($C105 = "", "",'App1'!R105)</f>
        <v/>
      </c>
      <c r="S105" s="1412" t="str">
        <f xml:space="preserve"> IF($C105 = "", "",'App1'!S105)</f>
        <v/>
      </c>
      <c r="T105" s="1498" t="str">
        <f xml:space="preserve"> IF($C105 = "", "",'App1'!T105)</f>
        <v/>
      </c>
      <c r="U105" s="1412" t="str">
        <f xml:space="preserve"> IF($C105 = "", "",'App1'!U105)</f>
        <v/>
      </c>
      <c r="V105" s="1412" t="str">
        <f xml:space="preserve"> IF($C105 = "", "",'App1'!V105)</f>
        <v/>
      </c>
      <c r="W105" s="1412" t="str">
        <f xml:space="preserve"> IF($C105 = "", "",'App1'!W105)</f>
        <v/>
      </c>
      <c r="X105" s="1412" t="str">
        <f xml:space="preserve"> IF($C105 = "", "",'App1'!X105)</f>
        <v/>
      </c>
      <c r="Y105" s="1626" t="str">
        <f xml:space="preserve"> IF($C105 = "", "",'App1'!Y105)</f>
        <v/>
      </c>
      <c r="Z105" s="1508" t="str">
        <f xml:space="preserve"> IF($C105 = "", "",'App1'!Z105)</f>
        <v/>
      </c>
      <c r="AA105" s="526"/>
      <c r="AB105" s="526"/>
      <c r="AC105" s="526"/>
      <c r="AD105" s="1628"/>
      <c r="AE105" s="539"/>
      <c r="AF105" s="539"/>
      <c r="AG105" s="539"/>
      <c r="AH105" s="539"/>
      <c r="AI105" s="539"/>
      <c r="AJ105" s="538"/>
      <c r="AK105" s="539"/>
      <c r="AL105" s="539"/>
      <c r="AM105" s="539"/>
      <c r="AN105" s="712"/>
      <c r="AO105" s="715"/>
      <c r="AP105" s="539"/>
      <c r="AQ105" s="539"/>
      <c r="AR105" s="539"/>
      <c r="AS105" s="716"/>
      <c r="AT105" s="721"/>
      <c r="AU105" s="539"/>
      <c r="AV105" s="539"/>
      <c r="AW105" s="539"/>
      <c r="AX105" s="722"/>
      <c r="AY105" s="540"/>
      <c r="AZ105" s="1586" t="str">
        <f xml:space="preserve"> IF($C105 = "", "",'App1'!BL105)</f>
        <v/>
      </c>
      <c r="BA105" s="1587" t="str">
        <f xml:space="preserve"> IF($C105 = "", "",'App1'!BM105)</f>
        <v/>
      </c>
      <c r="BB105" s="1587" t="str">
        <f xml:space="preserve"> IF($C105 = "", "",'App1'!BN105)</f>
        <v/>
      </c>
      <c r="BC105" s="1587" t="str">
        <f xml:space="preserve"> IF($C105 = "", "",'App1'!BO105)</f>
        <v/>
      </c>
      <c r="BD105" s="1497" t="str">
        <f xml:space="preserve"> IF($C105 = "", "",'App1'!BP105)</f>
        <v/>
      </c>
      <c r="BE105" s="538"/>
      <c r="BF105" s="539"/>
      <c r="BG105" s="539"/>
      <c r="BH105" s="539"/>
      <c r="BI105" s="540"/>
      <c r="BJ105" s="538"/>
      <c r="BK105" s="539"/>
      <c r="BL105" s="539"/>
      <c r="BM105" s="539"/>
      <c r="BN105" s="540"/>
      <c r="BO105" s="538"/>
      <c r="BP105" s="539"/>
      <c r="BQ105" s="539"/>
      <c r="BR105" s="539"/>
      <c r="BS105" s="540"/>
      <c r="BT105" s="538"/>
      <c r="BU105" s="539"/>
      <c r="BV105" s="539"/>
      <c r="BW105" s="539"/>
      <c r="BX105" s="540"/>
      <c r="BY105" s="538"/>
      <c r="BZ105" s="539"/>
      <c r="CA105" s="539"/>
      <c r="CB105" s="539"/>
      <c r="CC105" s="540"/>
      <c r="CD105" s="538"/>
      <c r="CE105" s="539"/>
      <c r="CF105" s="539"/>
      <c r="CG105" s="539"/>
      <c r="CH105" s="540"/>
      <c r="CI105" s="1277"/>
      <c r="CJ105" s="1278"/>
      <c r="CK105" s="1278"/>
      <c r="CL105" s="1279"/>
      <c r="CM105" s="1278"/>
      <c r="CN105" s="1278"/>
      <c r="CO105" s="1278"/>
      <c r="CP105" s="1279"/>
      <c r="CQ105" s="1606" t="str">
        <f xml:space="preserve"> IF($C105 = "", "",'App1'!DC105)</f>
        <v/>
      </c>
      <c r="CR105" s="1656" t="str">
        <f xml:space="preserve"> IF($C105 = "", "",'App1'!DD105)</f>
        <v/>
      </c>
      <c r="CS105" s="1606" t="str">
        <f xml:space="preserve"> IF($C105 = "", "",'App1'!DE105)</f>
        <v/>
      </c>
      <c r="CT105" s="1600" t="str">
        <f xml:space="preserve"> IF($C105 = "", "",'App1'!DF105)</f>
        <v/>
      </c>
      <c r="CU105" s="1600" t="str">
        <f xml:space="preserve"> IF($C105 = "", "",'App1'!DG105)</f>
        <v/>
      </c>
      <c r="CV105" s="1600" t="str">
        <f xml:space="preserve"> IF($C105 = "", "",'App1'!DH105)</f>
        <v/>
      </c>
      <c r="CW105" s="1600" t="str">
        <f xml:space="preserve"> IF($C105 = "", "",'App1'!DI105)</f>
        <v/>
      </c>
      <c r="CX105" s="1600" t="str">
        <f xml:space="preserve"> IF($C105 = "", "",'App1'!DJ105)</f>
        <v/>
      </c>
      <c r="CY105" s="1601" t="str">
        <f xml:space="preserve"> IF($C105 = "", "",'App1'!DK105)</f>
        <v/>
      </c>
      <c r="CZ105" s="1600" t="str">
        <f xml:space="preserve"> IF($C105 = "", "",'App1'!DL105)</f>
        <v/>
      </c>
      <c r="DA105" s="1600" t="str">
        <f xml:space="preserve"> IF($C105 = "", "",'App1'!DM105)</f>
        <v/>
      </c>
      <c r="DB105" s="1600" t="str">
        <f xml:space="preserve"> IF($C105 = "", "",'App1'!DN105)</f>
        <v/>
      </c>
      <c r="DC105" s="1600" t="str">
        <f xml:space="preserve"> IF($C105 = "", "",'App1'!DO105)</f>
        <v/>
      </c>
      <c r="DD105" s="1600" t="str">
        <f xml:space="preserve"> IF($C105 = "", "",'App1'!DP105)</f>
        <v/>
      </c>
      <c r="DE105" s="1601" t="str">
        <f xml:space="preserve"> IF($C105 = "", "",'App1'!DQ105)</f>
        <v/>
      </c>
      <c r="DF105" s="1600" t="str">
        <f xml:space="preserve"> IF($C105 = "", "",'App1'!DR105)</f>
        <v/>
      </c>
      <c r="DG105" s="1600" t="str">
        <f xml:space="preserve"> IF($C105 = "", "",'App1'!DS105)</f>
        <v/>
      </c>
      <c r="DH105" s="1600" t="str">
        <f xml:space="preserve"> IF($C105 = "", "",'App1'!DT105)</f>
        <v/>
      </c>
      <c r="DI105" s="1600" t="str">
        <f xml:space="preserve"> IF($C105 = "", "",'App1'!DU105)</f>
        <v/>
      </c>
      <c r="DJ105" s="1600" t="str">
        <f xml:space="preserve"> IF($C105 = "", "",'App1'!DV105)</f>
        <v/>
      </c>
      <c r="DK105" s="1601" t="str">
        <f xml:space="preserve"> IF($C105 = "", "",'App1'!DW105)</f>
        <v/>
      </c>
      <c r="DL105" s="1600" t="str">
        <f xml:space="preserve"> IF($C105 = "", "",'App1'!DX105)</f>
        <v/>
      </c>
      <c r="DM105" s="1600" t="str">
        <f xml:space="preserve"> IF($C105 = "", "",'App1'!DY105)</f>
        <v/>
      </c>
      <c r="DN105" s="1600" t="str">
        <f xml:space="preserve"> IF($C105 = "", "",'App1'!DZ105)</f>
        <v/>
      </c>
      <c r="DO105" s="1600" t="str">
        <f xml:space="preserve"> IF($C105 = "", "",'App1'!EA105)</f>
        <v/>
      </c>
      <c r="DP105" s="1600" t="str">
        <f xml:space="preserve"> IF($C105 = "", "",'App1'!EB105)</f>
        <v/>
      </c>
      <c r="DQ105" s="1601" t="str">
        <f xml:space="preserve"> IF($C105 = "", "",'App1'!EC105)</f>
        <v/>
      </c>
      <c r="DR105" s="1600" t="str">
        <f xml:space="preserve"> IF($C105 = "", "",'App1'!ED105)</f>
        <v/>
      </c>
      <c r="DS105" s="1600" t="str">
        <f xml:space="preserve"> IF($C105 = "", "",'App1'!EE105)</f>
        <v/>
      </c>
      <c r="DT105" s="1600" t="str">
        <f xml:space="preserve"> IF($C105 = "", "",'App1'!EF105)</f>
        <v/>
      </c>
      <c r="DU105" s="1600" t="str">
        <f xml:space="preserve"> IF($C105 = "", "",'App1'!EG105)</f>
        <v/>
      </c>
      <c r="DV105" s="1600" t="str">
        <f xml:space="preserve"> IF($C105 = "", "",'App1'!EH105)</f>
        <v/>
      </c>
      <c r="DW105" s="1601" t="str">
        <f xml:space="preserve"> IF($C105 = "", "",'App1'!EI105)</f>
        <v/>
      </c>
      <c r="DX105" s="538"/>
      <c r="DY105" s="539"/>
      <c r="DZ105" s="539"/>
      <c r="EA105" s="539"/>
      <c r="EB105" s="539"/>
      <c r="EC105" s="1599" t="str">
        <f xml:space="preserve"> IF($C105 = "", "",'App1'!EO105)</f>
        <v/>
      </c>
      <c r="ED105" s="1600" t="str">
        <f xml:space="preserve"> IF($C105 = "", "",'App1'!EP105)</f>
        <v/>
      </c>
      <c r="EE105" s="1600" t="str">
        <f xml:space="preserve"> IF($C105 = "", "",'App1'!EQ105)</f>
        <v/>
      </c>
      <c r="EF105" s="1600" t="str">
        <f xml:space="preserve"> IF($C105 = "", "",'App1'!ER105)</f>
        <v/>
      </c>
      <c r="EG105" s="1600" t="str">
        <f xml:space="preserve"> IF($C105 = "", "",'App1'!ES105)</f>
        <v/>
      </c>
      <c r="EH105" s="1601" t="str">
        <f xml:space="preserve"> IF($C105 = "", "",'App1'!ET105)</f>
        <v/>
      </c>
      <c r="EI105" s="538"/>
      <c r="EJ105" s="539"/>
      <c r="EK105" s="539"/>
      <c r="EL105" s="539"/>
      <c r="EM105" s="1594"/>
    </row>
    <row r="106" spans="1:143" s="524" customFormat="1" ht="15.75" customHeight="1" thickBot="1">
      <c r="A106" s="503"/>
      <c r="B106" s="1423">
        <v>100</v>
      </c>
      <c r="C106" s="1636" t="str">
        <f>'App1'!C106</f>
        <v/>
      </c>
      <c r="D106" s="1501" t="str">
        <f xml:space="preserve"> IF($C106 = "", "",'App1'!D106)</f>
        <v/>
      </c>
      <c r="E106" s="1501" t="str">
        <f xml:space="preserve"> IF($C106 = "", "",'App1'!E106)</f>
        <v/>
      </c>
      <c r="F106" s="1501" t="str">
        <f xml:space="preserve"> IF($C106 = "", "",'App1'!F106)</f>
        <v/>
      </c>
      <c r="G106" s="1502" t="str">
        <f xml:space="preserve"> IF($C106 = "", "",'App1'!G106)</f>
        <v/>
      </c>
      <c r="H106" s="1503" t="str">
        <f xml:space="preserve"> IF($C106 = "", "",'App1'!H106)</f>
        <v/>
      </c>
      <c r="I106" s="1518" t="str">
        <f xml:space="preserve"> IF($C106 = "", "",'App1'!I106)</f>
        <v/>
      </c>
      <c r="J106" s="1518" t="str">
        <f xml:space="preserve"> IF($C106 = "", "",'App1'!J106)</f>
        <v/>
      </c>
      <c r="K106" s="1518" t="str">
        <f xml:space="preserve"> IF($C106 = "", "",'App1'!K106)</f>
        <v/>
      </c>
      <c r="L106" s="1518" t="str">
        <f xml:space="preserve"> IF($C106 = "", "",'App1'!L106)</f>
        <v/>
      </c>
      <c r="M106" s="1518" t="str">
        <f xml:space="preserve"> IF($C106 = "", "",'App1'!M106)</f>
        <v/>
      </c>
      <c r="N106" s="1518" t="str">
        <f xml:space="preserve"> IF($C106 = "", "",'App1'!N106)</f>
        <v/>
      </c>
      <c r="O106" s="1518" t="str">
        <f xml:space="preserve"> IF($C106 = "", "",'App1'!O106)</f>
        <v/>
      </c>
      <c r="P106" s="1518" t="str">
        <f xml:space="preserve"> IF($C106 = "", "",'App1'!P106)</f>
        <v/>
      </c>
      <c r="Q106" s="1519" t="str">
        <f xml:space="preserve"> IF($C106 = "", "",'App1'!Q106)</f>
        <v/>
      </c>
      <c r="R106" s="1501" t="str">
        <f xml:space="preserve"> IF($C106 = "", "",'App1'!R106)</f>
        <v/>
      </c>
      <c r="S106" s="1501" t="str">
        <f xml:space="preserve"> IF($C106 = "", "",'App1'!S106)</f>
        <v/>
      </c>
      <c r="T106" s="1502" t="str">
        <f xml:space="preserve"> IF($C106 = "", "",'App1'!T106)</f>
        <v/>
      </c>
      <c r="U106" s="1501" t="str">
        <f xml:space="preserve"> IF($C106 = "", "",'App1'!U106)</f>
        <v/>
      </c>
      <c r="V106" s="1501" t="str">
        <f xml:space="preserve"> IF($C106 = "", "",'App1'!V106)</f>
        <v/>
      </c>
      <c r="W106" s="1501" t="str">
        <f xml:space="preserve"> IF($C106 = "", "",'App1'!W106)</f>
        <v/>
      </c>
      <c r="X106" s="1501" t="str">
        <f xml:space="preserve"> IF($C106 = "", "",'App1'!X106)</f>
        <v/>
      </c>
      <c r="Y106" s="1627" t="str">
        <f xml:space="preserve"> IF($C106 = "", "",'App1'!Y106)</f>
        <v/>
      </c>
      <c r="Z106" s="1509" t="str">
        <f xml:space="preserve"> IF($C106 = "", "",'App1'!Z106)</f>
        <v/>
      </c>
      <c r="AA106" s="564"/>
      <c r="AB106" s="564"/>
      <c r="AC106" s="564"/>
      <c r="AD106" s="1629"/>
      <c r="AE106" s="573"/>
      <c r="AF106" s="573"/>
      <c r="AG106" s="573"/>
      <c r="AH106" s="573"/>
      <c r="AI106" s="573"/>
      <c r="AJ106" s="577"/>
      <c r="AK106" s="573"/>
      <c r="AL106" s="573"/>
      <c r="AM106" s="573"/>
      <c r="AN106" s="714"/>
      <c r="AO106" s="719"/>
      <c r="AP106" s="573"/>
      <c r="AQ106" s="573"/>
      <c r="AR106" s="573"/>
      <c r="AS106" s="720"/>
      <c r="AT106" s="725"/>
      <c r="AU106" s="573"/>
      <c r="AV106" s="573"/>
      <c r="AW106" s="573"/>
      <c r="AX106" s="726"/>
      <c r="AY106" s="578"/>
      <c r="AZ106" s="1588" t="str">
        <f xml:space="preserve"> IF($C106 = "", "",'App1'!BL106)</f>
        <v/>
      </c>
      <c r="BA106" s="1589" t="str">
        <f xml:space="preserve"> IF($C106 = "", "",'App1'!BM106)</f>
        <v/>
      </c>
      <c r="BB106" s="1589" t="str">
        <f xml:space="preserve"> IF($C106 = "", "",'App1'!BN106)</f>
        <v/>
      </c>
      <c r="BC106" s="1589" t="str">
        <f xml:space="preserve"> IF($C106 = "", "",'App1'!BO106)</f>
        <v/>
      </c>
      <c r="BD106" s="1500" t="str">
        <f xml:space="preserve"> IF($C106 = "", "",'App1'!BP106)</f>
        <v/>
      </c>
      <c r="BE106" s="577"/>
      <c r="BF106" s="573"/>
      <c r="BG106" s="573"/>
      <c r="BH106" s="573"/>
      <c r="BI106" s="578"/>
      <c r="BJ106" s="577"/>
      <c r="BK106" s="573"/>
      <c r="BL106" s="573"/>
      <c r="BM106" s="573"/>
      <c r="BN106" s="578"/>
      <c r="BO106" s="577"/>
      <c r="BP106" s="573"/>
      <c r="BQ106" s="573"/>
      <c r="BR106" s="573"/>
      <c r="BS106" s="578"/>
      <c r="BT106" s="577"/>
      <c r="BU106" s="573"/>
      <c r="BV106" s="573"/>
      <c r="BW106" s="573"/>
      <c r="BX106" s="578"/>
      <c r="BY106" s="577"/>
      <c r="BZ106" s="573"/>
      <c r="CA106" s="573"/>
      <c r="CB106" s="573"/>
      <c r="CC106" s="578"/>
      <c r="CD106" s="577"/>
      <c r="CE106" s="573"/>
      <c r="CF106" s="573"/>
      <c r="CG106" s="573"/>
      <c r="CH106" s="578"/>
      <c r="CI106" s="1280"/>
      <c r="CJ106" s="1281"/>
      <c r="CK106" s="1281"/>
      <c r="CL106" s="1282"/>
      <c r="CM106" s="1281"/>
      <c r="CN106" s="1281"/>
      <c r="CO106" s="1281"/>
      <c r="CP106" s="1282"/>
      <c r="CQ106" s="1607" t="str">
        <f xml:space="preserve"> IF($C106 = "", "",'App1'!DC106)</f>
        <v/>
      </c>
      <c r="CR106" s="1657" t="str">
        <f xml:space="preserve"> IF($C106 = "", "",'App1'!DD106)</f>
        <v/>
      </c>
      <c r="CS106" s="1607" t="str">
        <f xml:space="preserve"> IF($C106 = "", "",'App1'!DE106)</f>
        <v/>
      </c>
      <c r="CT106" s="1603" t="str">
        <f xml:space="preserve"> IF($C106 = "", "",'App1'!DF106)</f>
        <v/>
      </c>
      <c r="CU106" s="1603" t="str">
        <f xml:space="preserve"> IF($C106 = "", "",'App1'!DG106)</f>
        <v/>
      </c>
      <c r="CV106" s="1603" t="str">
        <f xml:space="preserve"> IF($C106 = "", "",'App1'!DH106)</f>
        <v/>
      </c>
      <c r="CW106" s="1603" t="str">
        <f xml:space="preserve"> IF($C106 = "", "",'App1'!DI106)</f>
        <v/>
      </c>
      <c r="CX106" s="1603" t="str">
        <f xml:space="preserve"> IF($C106 = "", "",'App1'!DJ106)</f>
        <v/>
      </c>
      <c r="CY106" s="1604" t="str">
        <f xml:space="preserve"> IF($C106 = "", "",'App1'!DK106)</f>
        <v/>
      </c>
      <c r="CZ106" s="1603" t="str">
        <f xml:space="preserve"> IF($C106 = "", "",'App1'!DL106)</f>
        <v/>
      </c>
      <c r="DA106" s="1603" t="str">
        <f xml:space="preserve"> IF($C106 = "", "",'App1'!DM106)</f>
        <v/>
      </c>
      <c r="DB106" s="1603" t="str">
        <f xml:space="preserve"> IF($C106 = "", "",'App1'!DN106)</f>
        <v/>
      </c>
      <c r="DC106" s="1603" t="str">
        <f xml:space="preserve"> IF($C106 = "", "",'App1'!DO106)</f>
        <v/>
      </c>
      <c r="DD106" s="1603" t="str">
        <f xml:space="preserve"> IF($C106 = "", "",'App1'!DP106)</f>
        <v/>
      </c>
      <c r="DE106" s="1604" t="str">
        <f xml:space="preserve"> IF($C106 = "", "",'App1'!DQ106)</f>
        <v/>
      </c>
      <c r="DF106" s="1603" t="str">
        <f xml:space="preserve"> IF($C106 = "", "",'App1'!DR106)</f>
        <v/>
      </c>
      <c r="DG106" s="1603" t="str">
        <f xml:space="preserve"> IF($C106 = "", "",'App1'!DS106)</f>
        <v/>
      </c>
      <c r="DH106" s="1603" t="str">
        <f xml:space="preserve"> IF($C106 = "", "",'App1'!DT106)</f>
        <v/>
      </c>
      <c r="DI106" s="1603" t="str">
        <f xml:space="preserve"> IF($C106 = "", "",'App1'!DU106)</f>
        <v/>
      </c>
      <c r="DJ106" s="1603" t="str">
        <f xml:space="preserve"> IF($C106 = "", "",'App1'!DV106)</f>
        <v/>
      </c>
      <c r="DK106" s="1604" t="str">
        <f xml:space="preserve"> IF($C106 = "", "",'App1'!DW106)</f>
        <v/>
      </c>
      <c r="DL106" s="1603" t="str">
        <f xml:space="preserve"> IF($C106 = "", "",'App1'!DX106)</f>
        <v/>
      </c>
      <c r="DM106" s="1603" t="str">
        <f xml:space="preserve"> IF($C106 = "", "",'App1'!DY106)</f>
        <v/>
      </c>
      <c r="DN106" s="1603" t="str">
        <f xml:space="preserve"> IF($C106 = "", "",'App1'!DZ106)</f>
        <v/>
      </c>
      <c r="DO106" s="1603" t="str">
        <f xml:space="preserve"> IF($C106 = "", "",'App1'!EA106)</f>
        <v/>
      </c>
      <c r="DP106" s="1603" t="str">
        <f xml:space="preserve"> IF($C106 = "", "",'App1'!EB106)</f>
        <v/>
      </c>
      <c r="DQ106" s="1604" t="str">
        <f xml:space="preserve"> IF($C106 = "", "",'App1'!EC106)</f>
        <v/>
      </c>
      <c r="DR106" s="1603" t="str">
        <f xml:space="preserve"> IF($C106 = "", "",'App1'!ED106)</f>
        <v/>
      </c>
      <c r="DS106" s="1603" t="str">
        <f xml:space="preserve"> IF($C106 = "", "",'App1'!EE106)</f>
        <v/>
      </c>
      <c r="DT106" s="1603" t="str">
        <f xml:space="preserve"> IF($C106 = "", "",'App1'!EF106)</f>
        <v/>
      </c>
      <c r="DU106" s="1603" t="str">
        <f xml:space="preserve"> IF($C106 = "", "",'App1'!EG106)</f>
        <v/>
      </c>
      <c r="DV106" s="1603" t="str">
        <f xml:space="preserve"> IF($C106 = "", "",'App1'!EH106)</f>
        <v/>
      </c>
      <c r="DW106" s="1604" t="str">
        <f xml:space="preserve"> IF($C106 = "", "",'App1'!EI106)</f>
        <v/>
      </c>
      <c r="DX106" s="577"/>
      <c r="DY106" s="573"/>
      <c r="DZ106" s="573"/>
      <c r="EA106" s="573"/>
      <c r="EB106" s="573"/>
      <c r="EC106" s="1602" t="str">
        <f xml:space="preserve"> IF($C106 = "", "",'App1'!EO106)</f>
        <v/>
      </c>
      <c r="ED106" s="1603" t="str">
        <f xml:space="preserve"> IF($C106 = "", "",'App1'!EP106)</f>
        <v/>
      </c>
      <c r="EE106" s="1603" t="str">
        <f xml:space="preserve"> IF($C106 = "", "",'App1'!EQ106)</f>
        <v/>
      </c>
      <c r="EF106" s="1603" t="str">
        <f xml:space="preserve"> IF($C106 = "", "",'App1'!ER106)</f>
        <v/>
      </c>
      <c r="EG106" s="1603" t="str">
        <f xml:space="preserve"> IF($C106 = "", "",'App1'!ES106)</f>
        <v/>
      </c>
      <c r="EH106" s="1604" t="str">
        <f xml:space="preserve"> IF($C106 = "", "",'App1'!ET106)</f>
        <v/>
      </c>
      <c r="EI106" s="577"/>
      <c r="EJ106" s="573"/>
      <c r="EK106" s="573"/>
      <c r="EL106" s="573"/>
      <c r="EM106" s="1595"/>
    </row>
    <row r="107" spans="1:143" s="524" customFormat="1">
      <c r="A107" s="503"/>
      <c r="B107" s="503"/>
      <c r="C107" s="503"/>
      <c r="D107" s="584"/>
      <c r="E107" s="584"/>
      <c r="F107" s="585"/>
      <c r="G107" s="584"/>
      <c r="H107" s="584"/>
      <c r="I107" s="584"/>
      <c r="J107" s="584"/>
      <c r="K107" s="584"/>
      <c r="L107" s="584"/>
      <c r="M107" s="584"/>
      <c r="N107" s="584"/>
      <c r="O107" s="584"/>
      <c r="P107" s="584"/>
      <c r="Q107" s="584"/>
      <c r="R107" s="585"/>
      <c r="S107" s="584"/>
      <c r="T107" s="585"/>
      <c r="U107" s="584"/>
      <c r="V107" s="584"/>
      <c r="W107" s="584"/>
      <c r="X107" s="586"/>
      <c r="Y107" s="587"/>
      <c r="Z107" s="584"/>
      <c r="AA107" s="585"/>
      <c r="AB107" s="585"/>
      <c r="AC107" s="585"/>
      <c r="AD107" s="585"/>
      <c r="AE107" s="588"/>
      <c r="AF107" s="588"/>
      <c r="AG107" s="588"/>
      <c r="AH107" s="588"/>
      <c r="AI107" s="588"/>
      <c r="AJ107" s="588"/>
      <c r="AK107" s="588"/>
      <c r="AL107" s="588"/>
      <c r="AM107" s="588"/>
      <c r="AN107" s="588"/>
      <c r="AO107" s="588"/>
      <c r="AP107" s="588"/>
      <c r="AQ107" s="588"/>
      <c r="AR107" s="588"/>
      <c r="AS107" s="588"/>
      <c r="AT107" s="588"/>
      <c r="AU107" s="588"/>
      <c r="AV107" s="588"/>
      <c r="AW107" s="588"/>
      <c r="AX107" s="588"/>
      <c r="AY107" s="588"/>
      <c r="AZ107" s="585"/>
      <c r="BA107" s="585"/>
      <c r="BB107" s="585"/>
      <c r="BC107" s="585"/>
      <c r="BD107" s="585"/>
      <c r="BE107" s="588"/>
      <c r="BF107" s="588"/>
      <c r="BG107" s="588"/>
      <c r="BH107" s="588"/>
      <c r="BI107" s="588"/>
      <c r="BJ107" s="588"/>
      <c r="BK107" s="588"/>
      <c r="BL107" s="588"/>
      <c r="BM107" s="588"/>
      <c r="BN107" s="588"/>
      <c r="BO107" s="588"/>
      <c r="BP107" s="588"/>
      <c r="BQ107" s="588"/>
      <c r="BR107" s="588"/>
      <c r="BS107" s="588"/>
      <c r="BT107" s="588"/>
      <c r="BU107" s="588"/>
      <c r="BV107" s="588"/>
      <c r="BW107" s="588"/>
      <c r="BX107" s="588"/>
      <c r="BY107" s="588"/>
      <c r="BZ107" s="588"/>
      <c r="CA107" s="588"/>
      <c r="CB107" s="588"/>
      <c r="CC107" s="588"/>
      <c r="CD107" s="588"/>
      <c r="CE107" s="588"/>
      <c r="CF107" s="588"/>
      <c r="CG107" s="588"/>
      <c r="CH107" s="588"/>
      <c r="CI107" s="589"/>
      <c r="CJ107" s="589"/>
      <c r="CK107" s="589"/>
      <c r="CL107" s="589"/>
      <c r="CM107" s="589"/>
      <c r="CN107" s="589"/>
      <c r="CO107" s="589"/>
      <c r="CP107" s="589"/>
      <c r="CQ107" s="585"/>
      <c r="CR107" s="589"/>
      <c r="CS107" s="590"/>
      <c r="CT107" s="589"/>
      <c r="CU107" s="589"/>
      <c r="CV107" s="589"/>
      <c r="CW107" s="589"/>
      <c r="CX107" s="589"/>
      <c r="CY107" s="589"/>
      <c r="CZ107" s="589"/>
      <c r="DA107" s="589"/>
      <c r="DB107" s="589"/>
      <c r="DC107" s="589"/>
      <c r="DD107" s="589"/>
      <c r="DE107" s="589"/>
      <c r="DF107" s="589"/>
      <c r="DG107" s="589"/>
      <c r="DH107" s="589"/>
      <c r="DI107" s="589"/>
      <c r="DJ107" s="589"/>
      <c r="DK107" s="589"/>
      <c r="DL107" s="589"/>
      <c r="DM107" s="589"/>
      <c r="DN107" s="589"/>
      <c r="DO107" s="589"/>
      <c r="DP107" s="589"/>
      <c r="DQ107" s="589"/>
      <c r="DR107" s="589"/>
      <c r="DS107" s="589"/>
      <c r="DT107" s="589"/>
      <c r="DU107" s="589"/>
      <c r="DV107" s="589"/>
      <c r="DW107" s="589"/>
      <c r="DX107" s="589"/>
      <c r="DY107" s="589"/>
      <c r="DZ107" s="589"/>
      <c r="EA107" s="589"/>
      <c r="EB107" s="589"/>
      <c r="EC107" s="589"/>
      <c r="ED107" s="589"/>
      <c r="EE107" s="589"/>
      <c r="EF107" s="589"/>
      <c r="EG107" s="589"/>
      <c r="EH107" s="589"/>
      <c r="EI107" s="589"/>
      <c r="EJ107" s="589"/>
      <c r="EK107" s="589"/>
      <c r="EL107" s="589"/>
      <c r="EM107" s="589"/>
    </row>
    <row r="108" spans="1:143" s="524" customFormat="1">
      <c r="A108" s="503"/>
      <c r="B108" s="503"/>
      <c r="C108" s="503"/>
      <c r="D108" s="591"/>
      <c r="E108" s="591"/>
      <c r="F108" s="592"/>
      <c r="G108" s="591"/>
      <c r="H108" s="591"/>
      <c r="I108" s="591"/>
      <c r="J108" s="591"/>
      <c r="K108" s="591"/>
      <c r="L108" s="591"/>
      <c r="M108" s="591"/>
      <c r="N108" s="584"/>
      <c r="O108" s="584"/>
      <c r="P108" s="584"/>
      <c r="Q108" s="584"/>
      <c r="R108" s="585"/>
      <c r="S108" s="584"/>
      <c r="T108" s="585"/>
      <c r="U108" s="584"/>
      <c r="V108" s="584"/>
      <c r="W108" s="584"/>
      <c r="X108" s="588"/>
      <c r="Y108" s="593"/>
      <c r="Z108" s="584"/>
      <c r="AA108" s="585"/>
      <c r="AB108" s="585"/>
      <c r="AC108" s="585"/>
      <c r="AD108" s="585"/>
      <c r="AE108" s="584"/>
      <c r="AF108" s="584"/>
      <c r="AG108" s="584"/>
      <c r="AH108" s="584"/>
      <c r="AI108" s="584"/>
      <c r="AJ108" s="584"/>
      <c r="AK108" s="584"/>
      <c r="AL108" s="584"/>
      <c r="AM108" s="584"/>
      <c r="AN108" s="594"/>
      <c r="AO108" s="584"/>
      <c r="AP108" s="584"/>
      <c r="AQ108" s="584"/>
      <c r="AR108" s="584"/>
      <c r="AS108" s="584"/>
      <c r="AT108" s="584"/>
      <c r="AU108" s="584"/>
      <c r="AV108" s="584"/>
      <c r="AW108" s="584"/>
      <c r="AX108" s="584"/>
      <c r="AY108" s="584"/>
      <c r="AZ108" s="595"/>
      <c r="BA108" s="595"/>
      <c r="BB108" s="595"/>
      <c r="BC108" s="595"/>
      <c r="BD108" s="595"/>
      <c r="BE108" s="596"/>
      <c r="BF108" s="596"/>
      <c r="BG108" s="596"/>
      <c r="BH108" s="596"/>
      <c r="BI108" s="596"/>
      <c r="BJ108" s="596"/>
      <c r="BK108" s="596"/>
      <c r="BL108" s="596"/>
      <c r="BM108" s="596"/>
      <c r="BN108" s="596"/>
      <c r="BO108" s="596"/>
      <c r="BP108" s="596"/>
      <c r="BQ108" s="596"/>
      <c r="BR108" s="596"/>
      <c r="BS108" s="596"/>
      <c r="BT108" s="596"/>
      <c r="BU108" s="596"/>
      <c r="BV108" s="596"/>
      <c r="BW108" s="596"/>
      <c r="BX108" s="596"/>
      <c r="BY108" s="596"/>
      <c r="BZ108" s="596"/>
      <c r="CA108" s="596"/>
      <c r="CB108" s="596"/>
      <c r="CC108" s="596"/>
      <c r="CD108" s="596"/>
      <c r="CE108" s="596"/>
      <c r="CF108" s="596"/>
      <c r="CG108" s="596"/>
      <c r="CH108" s="596"/>
      <c r="CI108" s="596"/>
      <c r="CJ108" s="596"/>
      <c r="CK108" s="596"/>
      <c r="CL108" s="596"/>
      <c r="CM108" s="596"/>
      <c r="CN108" s="596"/>
      <c r="CO108" s="596"/>
      <c r="CP108" s="596"/>
      <c r="CQ108" s="595"/>
      <c r="CR108" s="597"/>
      <c r="CS108" s="598"/>
      <c r="CT108" s="596"/>
      <c r="CU108" s="596"/>
      <c r="CV108" s="596"/>
      <c r="CW108" s="596"/>
      <c r="CX108" s="596"/>
      <c r="CY108" s="596"/>
      <c r="CZ108" s="596"/>
      <c r="DA108" s="596"/>
      <c r="DB108" s="596"/>
      <c r="DC108" s="596"/>
      <c r="DD108" s="596"/>
      <c r="DE108" s="596"/>
      <c r="DF108" s="596"/>
      <c r="DG108" s="596"/>
      <c r="DH108" s="596"/>
      <c r="DI108" s="596"/>
      <c r="DJ108" s="596"/>
      <c r="DK108" s="596"/>
      <c r="DL108" s="596"/>
      <c r="DM108" s="596"/>
      <c r="DN108" s="596"/>
      <c r="DO108" s="596"/>
      <c r="DP108" s="596"/>
      <c r="DQ108" s="596"/>
      <c r="DR108" s="596"/>
      <c r="DS108" s="596"/>
      <c r="DT108" s="596"/>
      <c r="DU108" s="596"/>
      <c r="DV108" s="596"/>
      <c r="DW108" s="596"/>
      <c r="DX108" s="596"/>
      <c r="DY108" s="596"/>
      <c r="DZ108" s="596"/>
      <c r="EA108" s="596"/>
      <c r="EB108" s="596"/>
      <c r="EC108" s="596"/>
      <c r="ED108" s="596"/>
      <c r="EE108" s="596"/>
      <c r="EF108" s="596"/>
      <c r="EG108" s="596"/>
      <c r="EH108" s="596"/>
      <c r="EI108" s="596"/>
      <c r="EJ108" s="596"/>
      <c r="EK108" s="596"/>
      <c r="EL108" s="596"/>
      <c r="EM108" s="596"/>
    </row>
    <row r="109" spans="1:143" s="599" customFormat="1" ht="15">
      <c r="B109" s="1633" t="s">
        <v>508</v>
      </c>
      <c r="C109" s="702"/>
      <c r="D109" s="591"/>
      <c r="E109" s="591"/>
      <c r="F109" s="592"/>
      <c r="G109" s="591"/>
      <c r="H109" s="591"/>
      <c r="I109" s="591"/>
      <c r="J109" s="591"/>
      <c r="K109" s="591"/>
      <c r="L109" s="591"/>
      <c r="M109" s="591"/>
    </row>
    <row r="110" spans="1:143" s="599" customFormat="1" ht="15">
      <c r="B110" s="45"/>
      <c r="C110" s="703" t="s">
        <v>306</v>
      </c>
      <c r="D110" s="591"/>
      <c r="E110" s="591"/>
      <c r="F110" s="592"/>
      <c r="G110" s="591"/>
      <c r="H110" s="591"/>
      <c r="I110" s="591"/>
      <c r="J110" s="591"/>
      <c r="K110" s="591"/>
      <c r="L110" s="591"/>
      <c r="M110" s="591"/>
    </row>
    <row r="111" spans="1:143" s="599" customFormat="1" ht="15">
      <c r="B111" s="47"/>
      <c r="C111" s="703" t="s">
        <v>307</v>
      </c>
      <c r="D111" s="591"/>
      <c r="E111" s="591"/>
      <c r="F111" s="592"/>
      <c r="G111" s="591"/>
      <c r="H111" s="591"/>
      <c r="I111" s="591"/>
      <c r="J111" s="591"/>
      <c r="K111" s="591"/>
      <c r="L111" s="591"/>
      <c r="M111" s="591"/>
    </row>
    <row r="112" spans="1:143" s="599" customFormat="1" ht="15">
      <c r="B112" s="48"/>
      <c r="C112" s="703" t="s">
        <v>308</v>
      </c>
      <c r="D112" s="591"/>
      <c r="E112" s="591"/>
      <c r="F112" s="592"/>
      <c r="G112" s="591"/>
      <c r="H112" s="591"/>
      <c r="I112" s="591"/>
      <c r="J112" s="591"/>
      <c r="K112" s="591"/>
      <c r="L112" s="591"/>
      <c r="M112" s="591"/>
    </row>
    <row r="113" spans="2:13" s="599" customFormat="1" ht="15">
      <c r="B113" s="680"/>
      <c r="C113" s="703" t="s">
        <v>309</v>
      </c>
      <c r="D113" s="591"/>
      <c r="E113" s="591"/>
      <c r="F113" s="592"/>
      <c r="G113" s="591"/>
      <c r="H113" s="591"/>
      <c r="I113" s="591"/>
      <c r="J113" s="591"/>
      <c r="K113" s="591"/>
      <c r="L113" s="591"/>
      <c r="M113" s="591"/>
    </row>
    <row r="114" spans="2:13" s="599" customFormat="1" ht="15">
      <c r="B114" s="638"/>
      <c r="C114" s="637" t="s">
        <v>310</v>
      </c>
      <c r="D114" s="591"/>
      <c r="E114" s="591"/>
      <c r="F114" s="592"/>
      <c r="G114" s="591"/>
      <c r="H114" s="591"/>
      <c r="I114" s="591"/>
      <c r="J114" s="591"/>
      <c r="K114" s="591"/>
      <c r="L114" s="591"/>
      <c r="M114" s="591"/>
    </row>
    <row r="115" spans="2:13"/>
  </sheetData>
  <sheetProtection selectLockedCells="1" autoFilter="0"/>
  <autoFilter ref="B6:EM6"/>
  <mergeCells count="56">
    <mergeCell ref="BJ3:BN3"/>
    <mergeCell ref="BO3:BS3"/>
    <mergeCell ref="BT3:BX3"/>
    <mergeCell ref="BY3:CC3"/>
    <mergeCell ref="CD3:CH3"/>
    <mergeCell ref="I3:P3"/>
    <mergeCell ref="AE3:AI3"/>
    <mergeCell ref="AJ3:AY3"/>
    <mergeCell ref="AZ3:BD3"/>
    <mergeCell ref="BE3:BI3"/>
    <mergeCell ref="DX3:EB3"/>
    <mergeCell ref="EC3:EH3"/>
    <mergeCell ref="EI3:EM3"/>
    <mergeCell ref="I4:P4"/>
    <mergeCell ref="AE4:AI4"/>
    <mergeCell ref="AJ4:AY4"/>
    <mergeCell ref="AZ4:BD4"/>
    <mergeCell ref="BE4:BI4"/>
    <mergeCell ref="BJ4:BN4"/>
    <mergeCell ref="CM3:CO3"/>
    <mergeCell ref="CT3:CY3"/>
    <mergeCell ref="CZ3:DE3"/>
    <mergeCell ref="DF3:DK3"/>
    <mergeCell ref="DL3:DQ3"/>
    <mergeCell ref="DR3:DW3"/>
    <mergeCell ref="CI3:CK3"/>
    <mergeCell ref="EI4:EM4"/>
    <mergeCell ref="BO4:BS4"/>
    <mergeCell ref="BT4:BX4"/>
    <mergeCell ref="BY4:CC4"/>
    <mergeCell ref="CD4:CH4"/>
    <mergeCell ref="CT4:CY4"/>
    <mergeCell ref="CZ4:DE4"/>
    <mergeCell ref="DF4:DK4"/>
    <mergeCell ref="DL4:DQ4"/>
    <mergeCell ref="DR4:DW4"/>
    <mergeCell ref="DX4:EB4"/>
    <mergeCell ref="EC4:EH4"/>
    <mergeCell ref="CT5:CY5"/>
    <mergeCell ref="I5:Q5"/>
    <mergeCell ref="AE5:AI5"/>
    <mergeCell ref="AJ5:AY5"/>
    <mergeCell ref="AZ5:BD5"/>
    <mergeCell ref="BE5:BI5"/>
    <mergeCell ref="BJ5:BN5"/>
    <mergeCell ref="BO5:BS5"/>
    <mergeCell ref="BT5:BX5"/>
    <mergeCell ref="BY5:CC5"/>
    <mergeCell ref="CD5:CH5"/>
    <mergeCell ref="CI5:CL5"/>
    <mergeCell ref="CM5:CP5"/>
    <mergeCell ref="CZ5:DE5"/>
    <mergeCell ref="DF5:DK5"/>
    <mergeCell ref="DL5:DQ5"/>
    <mergeCell ref="DR5:DW5"/>
    <mergeCell ref="EC5:EH5"/>
  </mergeCells>
  <conditionalFormatting sqref="AZ7:DW106 EC7:EH106">
    <cfRule type="expression" dxfId="76" priority="1">
      <formula>$R7="NFI"</formula>
    </cfRule>
  </conditionalFormatting>
  <conditionalFormatting sqref="CR7:CR106">
    <cfRule type="cellIs" dxfId="75" priority="48" operator="equal">
      <formula>1</formula>
    </cfRule>
  </conditionalFormatting>
  <conditionalFormatting sqref="CS7:CS106">
    <cfRule type="cellIs" dxfId="74" priority="47" operator="equal">
      <formula>"na"</formula>
    </cfRule>
  </conditionalFormatting>
  <conditionalFormatting sqref="CI7:CP106">
    <cfRule type="expression" dxfId="73" priority="30">
      <formula>AND(App1b!#REF!&lt;&gt;"",CI7&lt;&gt;0)</formula>
    </cfRule>
  </conditionalFormatting>
  <conditionalFormatting sqref="CI7:CL106">
    <cfRule type="cellIs" dxfId="72" priority="29" operator="greaterThan">
      <formula>0</formula>
    </cfRule>
  </conditionalFormatting>
  <conditionalFormatting sqref="CM7:CP106">
    <cfRule type="cellIs" dxfId="71" priority="28" operator="lessThan">
      <formula>0</formula>
    </cfRule>
  </conditionalFormatting>
  <conditionalFormatting sqref="CK7:CK106">
    <cfRule type="expression" dxfId="70" priority="24">
      <formula>AND(CJ7=0,CK7&lt;&gt;0)</formula>
    </cfRule>
  </conditionalFormatting>
  <conditionalFormatting sqref="CO7:CO106">
    <cfRule type="expression" dxfId="69" priority="22">
      <formula>AND(CN7=0,CO7&lt;&gt;0)</formula>
    </cfRule>
  </conditionalFormatting>
  <conditionalFormatting sqref="CT7:CY106">
    <cfRule type="expression" dxfId="68" priority="16">
      <formula>AND($CL7=0,$CQ7="")</formula>
    </cfRule>
  </conditionalFormatting>
  <conditionalFormatting sqref="DL7:DQ106">
    <cfRule type="expression" dxfId="67" priority="15">
      <formula>AND($CP7=0,$CQ7="")</formula>
    </cfRule>
  </conditionalFormatting>
  <conditionalFormatting sqref="DX7:EB106">
    <cfRule type="expression" dxfId="66" priority="13">
      <formula>$R7="NFI"</formula>
    </cfRule>
  </conditionalFormatting>
  <conditionalFormatting sqref="EI7:EM106">
    <cfRule type="expression" dxfId="65" priority="12">
      <formula>$R7="NFI"</formula>
    </cfRule>
  </conditionalFormatting>
  <conditionalFormatting sqref="Z7:Z106">
    <cfRule type="cellIs" dxfId="64" priority="11" operator="equal">
      <formula>0</formula>
    </cfRule>
  </conditionalFormatting>
  <conditionalFormatting sqref="I7:Q106">
    <cfRule type="cellIs" dxfId="63" priority="6" operator="equal">
      <formula>0</formula>
    </cfRule>
  </conditionalFormatting>
  <conditionalFormatting sqref="S7:T106">
    <cfRule type="cellIs" dxfId="62" priority="9" operator="equal">
      <formula>0</formula>
    </cfRule>
  </conditionalFormatting>
  <conditionalFormatting sqref="R7:R106">
    <cfRule type="cellIs" dxfId="61" priority="8" operator="equal">
      <formula>0</formula>
    </cfRule>
  </conditionalFormatting>
  <conditionalFormatting sqref="C7:H106">
    <cfRule type="cellIs" dxfId="60" priority="7" operator="equal">
      <formula>0</formula>
    </cfRule>
  </conditionalFormatting>
  <conditionalFormatting sqref="Q7:Q106">
    <cfRule type="cellIs" dxfId="59" priority="5" operator="equal">
      <formula>1</formula>
    </cfRule>
    <cfRule type="expression" dxfId="58" priority="10">
      <formula>AND($Q7&lt;&gt;1)</formula>
    </cfRule>
  </conditionalFormatting>
  <conditionalFormatting sqref="AZ7:AZ106">
    <cfRule type="expression" dxfId="57" priority="694">
      <formula>AND($AZ7&lt;&gt;"",$R7="NFI")</formula>
    </cfRule>
  </conditionalFormatting>
  <conditionalFormatting sqref="BA7:BD106">
    <cfRule type="expression" dxfId="56" priority="695">
      <formula>AND($BA7&lt;&gt;"",$R7="NFI")</formula>
    </cfRule>
  </conditionalFormatting>
  <conditionalFormatting sqref="BB7:BB106">
    <cfRule type="expression" dxfId="55" priority="696">
      <formula>AND($BB7&lt;&gt;"",$R7="NFI")</formula>
    </cfRule>
  </conditionalFormatting>
  <conditionalFormatting sqref="BC7:BC106">
    <cfRule type="expression" dxfId="54" priority="697">
      <formula>AND($BC7&lt;&gt;"",$R7="NFI")</formula>
    </cfRule>
  </conditionalFormatting>
  <conditionalFormatting sqref="BD7:BD106">
    <cfRule type="expression" dxfId="53" priority="698">
      <formula>AND($BD7&lt;&gt;"",$R7="NFI")</formula>
    </cfRule>
  </conditionalFormatting>
  <conditionalFormatting sqref="CJ7:CK106">
    <cfRule type="expression" dxfId="52" priority="700">
      <formula>AND($CI7=0,CJ7&lt;&gt;0)</formula>
    </cfRule>
    <cfRule type="expression" dxfId="51" priority="701">
      <formula>AND(CJ7&lt;&gt;0, $CQ7="", $R7&lt;&gt;"")</formula>
    </cfRule>
  </conditionalFormatting>
  <conditionalFormatting sqref="CN7:CO106">
    <cfRule type="expression" dxfId="50" priority="702">
      <formula>AND($CM7=0,CN7&lt;&gt;0)</formula>
    </cfRule>
    <cfRule type="expression" dxfId="49" priority="703">
      <formula>AND(CN7&lt;&gt;0,$CQ7="",$R7&lt;&gt;"")</formula>
    </cfRule>
  </conditionalFormatting>
  <conditionalFormatting sqref="CL7:CL106">
    <cfRule type="expression" dxfId="48" priority="704">
      <formula>AND($Z7="",$CL7&lt;&gt;0)</formula>
    </cfRule>
    <cfRule type="expression" dxfId="47" priority="705">
      <formula>AND(CI7=0,CL7&lt;&gt;0)</formula>
    </cfRule>
  </conditionalFormatting>
  <conditionalFormatting sqref="CP7:CP106">
    <cfRule type="expression" dxfId="46" priority="706">
      <formula>AND($Z7="",$CP7&lt;&gt;0)</formula>
    </cfRule>
    <cfRule type="expression" dxfId="45" priority="707">
      <formula>AND(CM7=0,CP7&lt;&gt;0)</formula>
    </cfRule>
  </conditionalFormatting>
  <conditionalFormatting sqref="AZ7:BD106">
    <cfRule type="cellIs" dxfId="44" priority="14" operator="equal">
      <formula>0</formula>
    </cfRule>
  </conditionalFormatting>
  <conditionalFormatting sqref="CQ7:DW106">
    <cfRule type="cellIs" dxfId="43" priority="4" operator="equal">
      <formula>0</formula>
    </cfRule>
  </conditionalFormatting>
  <conditionalFormatting sqref="DR7:DW106 EC7:EH106">
    <cfRule type="cellIs" dxfId="42" priority="2" operator="equal">
      <formula>0</formula>
    </cfRule>
  </conditionalFormatting>
  <dataValidations disablePrompts="1" count="1">
    <dataValidation type="textLength" operator="lessThanOrEqual" allowBlank="1" showInputMessage="1" showErrorMessage="1" error="This cell only allows up to 750 characters (with spaces)" sqref="H5:H6 H107:H1048576">
      <formula1>750</formula1>
    </dataValidation>
  </dataValidations>
  <pageMargins left="0.70866141732283472" right="0.70866141732283472" top="0.74803149606299213" bottom="0.74803149606299213" header="0.31496062992125984" footer="0.31496062992125984"/>
  <pageSetup paperSize="8" scale="90" fitToWidth="0" orientation="landscape" r:id="rId1"/>
  <headerFooter>
    <oddHeader>&amp;LPage &amp;P of &amp;N &amp;CPR19 Business plan data tables - Jan 2019&amp;R&amp;G</oddHeader>
    <oddFooter>&amp;L&amp;A&amp;RPrinted: &amp;D &amp;T</oddFooter>
  </headerFooter>
  <legacyDrawingHF r:id="rId2"/>
</worksheet>
</file>

<file path=xl/worksheets/sheet13.xml><?xml version="1.0" encoding="utf-8"?>
<worksheet xmlns="http://schemas.openxmlformats.org/spreadsheetml/2006/main" xmlns:r="http://schemas.openxmlformats.org/officeDocument/2006/relationships">
  <sheetPr codeName="Sheet137">
    <tabColor rgb="FFCA0083"/>
    <pageSetUpPr fitToPage="1"/>
  </sheetPr>
  <dimension ref="A1:F112"/>
  <sheetViews>
    <sheetView zoomScaleNormal="100" workbookViewId="0">
      <selection activeCell="B4" sqref="B4:E4"/>
    </sheetView>
  </sheetViews>
  <sheetFormatPr defaultColWidth="0" defaultRowHeight="0" customHeight="1" zeroHeight="1"/>
  <cols>
    <col min="1" max="1" width="1.25" style="608" customWidth="1"/>
    <col min="2" max="2" width="8.625" style="606" customWidth="1"/>
    <col min="3" max="3" width="40.875" style="607" customWidth="1"/>
    <col min="4" max="4" width="104.125" style="607" customWidth="1"/>
    <col min="5" max="5" width="16.25" style="606" customWidth="1"/>
    <col min="6" max="6" width="2.5" style="608" customWidth="1"/>
    <col min="7" max="16384" width="8.625" style="608" hidden="1"/>
  </cols>
  <sheetData>
    <row r="1" spans="2:5" ht="7.5" customHeight="1"/>
    <row r="2" spans="2:5" s="609" customFormat="1" ht="18" customHeight="1">
      <c r="B2" s="1455" t="s">
        <v>2329</v>
      </c>
      <c r="C2" s="1456"/>
      <c r="D2" s="1456"/>
      <c r="E2" s="1457"/>
    </row>
    <row r="3" spans="2:5" s="610" customFormat="1" ht="7.5" customHeight="1" thickBot="1">
      <c r="B3" s="1806"/>
      <c r="C3" s="1807"/>
      <c r="D3" s="1807"/>
      <c r="E3" s="1808"/>
    </row>
    <row r="4" spans="2:5" s="610" customFormat="1" ht="187.5" customHeight="1">
      <c r="B4" s="1831" t="s">
        <v>2420</v>
      </c>
      <c r="C4" s="1832"/>
      <c r="D4" s="1832"/>
      <c r="E4" s="1833"/>
    </row>
    <row r="5" spans="2:5" s="610" customFormat="1" ht="6" customHeight="1">
      <c r="B5" s="1644"/>
      <c r="C5" s="1645"/>
      <c r="D5" s="1645"/>
      <c r="E5" s="1646"/>
    </row>
    <row r="6" spans="2:5" s="610" customFormat="1" ht="18" customHeight="1">
      <c r="B6" s="1828" t="s">
        <v>2402</v>
      </c>
      <c r="C6" s="1829"/>
      <c r="D6" s="1829"/>
      <c r="E6" s="1830"/>
    </row>
    <row r="7" spans="2:5" s="610" customFormat="1" ht="18" customHeight="1">
      <c r="B7" s="1653" t="s">
        <v>2330</v>
      </c>
      <c r="C7" s="1654" t="s">
        <v>510</v>
      </c>
      <c r="D7" s="1834" t="s">
        <v>2331</v>
      </c>
      <c r="E7" s="1835"/>
    </row>
    <row r="8" spans="2:5" s="610" customFormat="1" ht="18" customHeight="1">
      <c r="B8" s="1647" t="s">
        <v>1389</v>
      </c>
      <c r="C8" s="1648" t="s">
        <v>2332</v>
      </c>
      <c r="D8" s="1824" t="s">
        <v>2333</v>
      </c>
      <c r="E8" s="1825"/>
    </row>
    <row r="9" spans="2:5" s="610" customFormat="1" ht="29.1" customHeight="1">
      <c r="B9" s="1647" t="s">
        <v>1389</v>
      </c>
      <c r="C9" s="1648" t="s">
        <v>2334</v>
      </c>
      <c r="D9" s="1824" t="s">
        <v>2415</v>
      </c>
      <c r="E9" s="1825"/>
    </row>
    <row r="10" spans="2:5" s="610" customFormat="1" ht="18" customHeight="1">
      <c r="B10" s="1647" t="s">
        <v>1389</v>
      </c>
      <c r="C10" s="1648" t="s">
        <v>93</v>
      </c>
      <c r="D10" s="1824" t="s">
        <v>2335</v>
      </c>
      <c r="E10" s="1825"/>
    </row>
    <row r="11" spans="2:5" s="610" customFormat="1" ht="18" customHeight="1">
      <c r="B11" s="1647" t="s">
        <v>1389</v>
      </c>
      <c r="C11" s="1648" t="s">
        <v>97</v>
      </c>
      <c r="D11" s="1824" t="s">
        <v>2336</v>
      </c>
      <c r="E11" s="1825"/>
    </row>
    <row r="12" spans="2:5" s="610" customFormat="1" ht="18" customHeight="1">
      <c r="B12" s="1647" t="s">
        <v>1389</v>
      </c>
      <c r="C12" s="1648" t="s">
        <v>109</v>
      </c>
      <c r="D12" s="1824" t="s">
        <v>2337</v>
      </c>
      <c r="E12" s="1825"/>
    </row>
    <row r="13" spans="2:5" s="610" customFormat="1" ht="30" customHeight="1">
      <c r="B13" s="1647" t="s">
        <v>1389</v>
      </c>
      <c r="C13" s="1648" t="s">
        <v>133</v>
      </c>
      <c r="D13" s="1824" t="s">
        <v>2338</v>
      </c>
      <c r="E13" s="1825"/>
    </row>
    <row r="14" spans="2:5" s="610" customFormat="1" ht="18" customHeight="1">
      <c r="B14" s="1647" t="s">
        <v>1389</v>
      </c>
      <c r="C14" s="1648" t="s">
        <v>101</v>
      </c>
      <c r="D14" s="1824" t="s">
        <v>2339</v>
      </c>
      <c r="E14" s="1825"/>
    </row>
    <row r="15" spans="2:5" s="610" customFormat="1" ht="18" customHeight="1">
      <c r="B15" s="1647" t="s">
        <v>1389</v>
      </c>
      <c r="C15" s="1648" t="s">
        <v>120</v>
      </c>
      <c r="D15" s="1824" t="s">
        <v>2340</v>
      </c>
      <c r="E15" s="1825"/>
    </row>
    <row r="16" spans="2:5" s="610" customFormat="1" ht="18" customHeight="1">
      <c r="B16" s="1647" t="s">
        <v>1389</v>
      </c>
      <c r="C16" s="1648" t="s">
        <v>81</v>
      </c>
      <c r="D16" s="1824" t="s">
        <v>2341</v>
      </c>
      <c r="E16" s="1825"/>
    </row>
    <row r="17" spans="2:5" s="610" customFormat="1" ht="18" customHeight="1">
      <c r="B17" s="1647" t="s">
        <v>1389</v>
      </c>
      <c r="C17" s="1648" t="s">
        <v>87</v>
      </c>
      <c r="D17" s="1824" t="s">
        <v>2417</v>
      </c>
      <c r="E17" s="1825"/>
    </row>
    <row r="18" spans="2:5" s="610" customFormat="1" ht="18" customHeight="1">
      <c r="B18" s="1647" t="s">
        <v>1389</v>
      </c>
      <c r="C18" s="1648" t="s">
        <v>113</v>
      </c>
      <c r="D18" s="1824" t="s">
        <v>2342</v>
      </c>
      <c r="E18" s="1825"/>
    </row>
    <row r="19" spans="2:5" s="610" customFormat="1" ht="31.5" customHeight="1">
      <c r="B19" s="1647" t="s">
        <v>1389</v>
      </c>
      <c r="C19" s="1648" t="s">
        <v>106</v>
      </c>
      <c r="D19" s="1824" t="s">
        <v>2343</v>
      </c>
      <c r="E19" s="1825"/>
    </row>
    <row r="20" spans="2:5" s="610" customFormat="1" ht="18" customHeight="1">
      <c r="B20" s="1647" t="s">
        <v>2344</v>
      </c>
      <c r="C20" s="1648" t="s">
        <v>2345</v>
      </c>
      <c r="D20" s="1824" t="s">
        <v>2346</v>
      </c>
      <c r="E20" s="1825"/>
    </row>
    <row r="21" spans="2:5" s="610" customFormat="1" ht="30" customHeight="1">
      <c r="B21" s="1647" t="s">
        <v>2344</v>
      </c>
      <c r="C21" s="1648" t="s">
        <v>2347</v>
      </c>
      <c r="D21" s="1824" t="s">
        <v>2348</v>
      </c>
      <c r="E21" s="1825"/>
    </row>
    <row r="22" spans="2:5" s="610" customFormat="1" ht="30" customHeight="1">
      <c r="B22" s="1647" t="s">
        <v>2344</v>
      </c>
      <c r="C22" s="1648" t="s">
        <v>2349</v>
      </c>
      <c r="D22" s="1824" t="s">
        <v>2416</v>
      </c>
      <c r="E22" s="1825"/>
    </row>
    <row r="23" spans="2:5" s="610" customFormat="1" ht="30" customHeight="1">
      <c r="B23" s="1647" t="s">
        <v>2344</v>
      </c>
      <c r="C23" s="1648" t="s">
        <v>2350</v>
      </c>
      <c r="D23" s="1824" t="s">
        <v>2416</v>
      </c>
      <c r="E23" s="1825"/>
    </row>
    <row r="24" spans="2:5" s="610" customFormat="1" ht="18" customHeight="1">
      <c r="B24" s="1647" t="s">
        <v>2344</v>
      </c>
      <c r="C24" s="1648" t="s">
        <v>2351</v>
      </c>
      <c r="D24" s="1824" t="s">
        <v>2352</v>
      </c>
      <c r="E24" s="1825"/>
    </row>
    <row r="25" spans="2:5" s="610" customFormat="1" ht="18" customHeight="1">
      <c r="B25" s="1647" t="s">
        <v>2344</v>
      </c>
      <c r="C25" s="1648" t="s">
        <v>2353</v>
      </c>
      <c r="D25" s="1824" t="s">
        <v>2354</v>
      </c>
      <c r="E25" s="1825"/>
    </row>
    <row r="26" spans="2:5" s="610" customFormat="1" ht="18" customHeight="1">
      <c r="B26" s="1647" t="s">
        <v>2344</v>
      </c>
      <c r="C26" s="1648" t="s">
        <v>2355</v>
      </c>
      <c r="D26" s="1824" t="s">
        <v>2356</v>
      </c>
      <c r="E26" s="1825"/>
    </row>
    <row r="27" spans="2:5" s="610" customFormat="1" ht="18" customHeight="1">
      <c r="B27" s="1647" t="s">
        <v>2344</v>
      </c>
      <c r="C27" s="1648" t="s">
        <v>2357</v>
      </c>
      <c r="D27" s="1824" t="s">
        <v>2358</v>
      </c>
      <c r="E27" s="1825"/>
    </row>
    <row r="28" spans="2:5" s="610" customFormat="1" ht="30" customHeight="1">
      <c r="B28" s="1647" t="s">
        <v>2344</v>
      </c>
      <c r="C28" s="1648" t="s">
        <v>2359</v>
      </c>
      <c r="D28" s="1824" t="s">
        <v>2360</v>
      </c>
      <c r="E28" s="1825"/>
    </row>
    <row r="29" spans="2:5" s="610" customFormat="1" ht="18" customHeight="1">
      <c r="B29" s="1647" t="s">
        <v>2344</v>
      </c>
      <c r="C29" s="1648" t="s">
        <v>527</v>
      </c>
      <c r="D29" s="1824" t="s">
        <v>2361</v>
      </c>
      <c r="E29" s="1825"/>
    </row>
    <row r="30" spans="2:5" s="610" customFormat="1" ht="18" customHeight="1">
      <c r="B30" s="1647" t="s">
        <v>2344</v>
      </c>
      <c r="C30" s="1648" t="s">
        <v>2362</v>
      </c>
      <c r="D30" s="1824" t="s">
        <v>2363</v>
      </c>
      <c r="E30" s="1825"/>
    </row>
    <row r="31" spans="2:5" s="610" customFormat="1" ht="30" customHeight="1">
      <c r="B31" s="1647" t="s">
        <v>2344</v>
      </c>
      <c r="C31" s="1648" t="s">
        <v>2364</v>
      </c>
      <c r="D31" s="1824" t="s">
        <v>2365</v>
      </c>
      <c r="E31" s="1825"/>
    </row>
    <row r="32" spans="2:5" s="610" customFormat="1" ht="18" customHeight="1" thickBot="1">
      <c r="B32" s="1674" t="s">
        <v>2344</v>
      </c>
      <c r="C32" s="1675" t="s">
        <v>171</v>
      </c>
      <c r="D32" s="1826" t="s">
        <v>2366</v>
      </c>
      <c r="E32" s="1827"/>
    </row>
    <row r="33" spans="2:6" ht="18.75" customHeight="1" thickBot="1"/>
    <row r="34" spans="2:6" ht="33" customHeight="1">
      <c r="B34" s="1658" t="s">
        <v>261</v>
      </c>
      <c r="C34" s="1659" t="s">
        <v>312</v>
      </c>
      <c r="D34" s="1659" t="s">
        <v>313</v>
      </c>
      <c r="E34" s="1660" t="s">
        <v>314</v>
      </c>
    </row>
    <row r="35" spans="2:6" s="610" customFormat="1" ht="18.75" customHeight="1">
      <c r="B35" s="1661" t="s">
        <v>2196</v>
      </c>
      <c r="C35" s="1462"/>
      <c r="D35" s="1463"/>
      <c r="E35" s="1662"/>
      <c r="F35" s="1459"/>
    </row>
    <row r="36" spans="2:6" s="610" customFormat="1" ht="15" customHeight="1">
      <c r="B36" s="1663" t="s">
        <v>62</v>
      </c>
      <c r="C36" s="615" t="s">
        <v>315</v>
      </c>
      <c r="D36" s="615" t="s">
        <v>2184</v>
      </c>
      <c r="E36" s="1664"/>
    </row>
    <row r="37" spans="2:6" s="610" customFormat="1" ht="15" customHeight="1">
      <c r="B37" s="1665">
        <v>1</v>
      </c>
      <c r="C37" s="1458" t="s">
        <v>157</v>
      </c>
      <c r="D37" s="615" t="s">
        <v>2181</v>
      </c>
      <c r="E37" s="1664"/>
    </row>
    <row r="38" spans="2:6" s="610" customFormat="1" ht="15" customHeight="1">
      <c r="B38" s="1665">
        <v>2</v>
      </c>
      <c r="C38" s="1458" t="s">
        <v>156</v>
      </c>
      <c r="D38" s="615" t="s">
        <v>2181</v>
      </c>
      <c r="E38" s="1664"/>
    </row>
    <row r="39" spans="2:6" s="610" customFormat="1" ht="15" customHeight="1">
      <c r="B39" s="1665">
        <v>3</v>
      </c>
      <c r="C39" s="1458" t="s">
        <v>13</v>
      </c>
      <c r="D39" s="615" t="s">
        <v>2181</v>
      </c>
      <c r="E39" s="1664"/>
    </row>
    <row r="40" spans="2:6" s="610" customFormat="1" ht="15" customHeight="1">
      <c r="B40" s="1665">
        <v>4</v>
      </c>
      <c r="C40" s="1458" t="s">
        <v>320</v>
      </c>
      <c r="D40" s="615" t="s">
        <v>2181</v>
      </c>
      <c r="E40" s="1664"/>
    </row>
    <row r="41" spans="2:6" s="610" customFormat="1" ht="15" customHeight="1">
      <c r="B41" s="1665">
        <v>5</v>
      </c>
      <c r="C41" s="1458" t="s">
        <v>283</v>
      </c>
      <c r="D41" s="615" t="s">
        <v>2181</v>
      </c>
      <c r="E41" s="1664"/>
    </row>
    <row r="42" spans="2:6" s="610" customFormat="1" ht="15" customHeight="1">
      <c r="B42" s="1665">
        <v>6</v>
      </c>
      <c r="C42" s="1458" t="s">
        <v>2166</v>
      </c>
      <c r="D42" s="615" t="s">
        <v>2181</v>
      </c>
      <c r="E42" s="1664"/>
    </row>
    <row r="43" spans="2:6" s="610" customFormat="1" ht="15" customHeight="1">
      <c r="B43" s="1665">
        <v>7</v>
      </c>
      <c r="C43" s="1458" t="s">
        <v>265</v>
      </c>
      <c r="D43" s="615" t="s">
        <v>2181</v>
      </c>
      <c r="E43" s="1664"/>
    </row>
    <row r="44" spans="2:6" s="610" customFormat="1" ht="15" customHeight="1">
      <c r="B44" s="1665">
        <v>15</v>
      </c>
      <c r="C44" s="1458" t="s">
        <v>2367</v>
      </c>
      <c r="D44" s="615" t="s">
        <v>2181</v>
      </c>
      <c r="E44" s="1664"/>
    </row>
    <row r="45" spans="2:6" s="610" customFormat="1" ht="15" customHeight="1">
      <c r="B45" s="1666">
        <v>16</v>
      </c>
      <c r="C45" s="1458" t="s">
        <v>17</v>
      </c>
      <c r="D45" s="615" t="s">
        <v>2181</v>
      </c>
      <c r="E45" s="1664"/>
    </row>
    <row r="46" spans="2:6" s="610" customFormat="1" ht="15" customHeight="1">
      <c r="B46" s="1665">
        <v>17</v>
      </c>
      <c r="C46" s="1458" t="s">
        <v>160</v>
      </c>
      <c r="D46" s="615" t="s">
        <v>2181</v>
      </c>
      <c r="E46" s="1664"/>
    </row>
    <row r="47" spans="2:6" s="610" customFormat="1" ht="15" customHeight="1">
      <c r="B47" s="1666">
        <v>18</v>
      </c>
      <c r="C47" s="1458" t="s">
        <v>161</v>
      </c>
      <c r="D47" s="615" t="s">
        <v>2181</v>
      </c>
      <c r="E47" s="1664"/>
    </row>
    <row r="48" spans="2:6" s="610" customFormat="1" ht="15" customHeight="1">
      <c r="B48" s="1666">
        <v>19</v>
      </c>
      <c r="C48" s="1458" t="s">
        <v>18</v>
      </c>
      <c r="D48" s="615" t="s">
        <v>2181</v>
      </c>
      <c r="E48" s="1664"/>
    </row>
    <row r="49" spans="1:6" s="610" customFormat="1" ht="15" customHeight="1">
      <c r="B49" s="1666">
        <v>20</v>
      </c>
      <c r="C49" s="1458" t="s">
        <v>163</v>
      </c>
      <c r="D49" s="615" t="s">
        <v>2181</v>
      </c>
      <c r="E49" s="1664"/>
    </row>
    <row r="50" spans="1:6" s="610" customFormat="1" ht="15" customHeight="1">
      <c r="B50" s="1666">
        <v>21</v>
      </c>
      <c r="C50" s="1458" t="s">
        <v>164</v>
      </c>
      <c r="D50" s="615" t="s">
        <v>2181</v>
      </c>
      <c r="E50" s="1664"/>
      <c r="F50" s="1459"/>
    </row>
    <row r="51" spans="1:6" s="610" customFormat="1" ht="15" customHeight="1">
      <c r="B51" s="1665">
        <v>22</v>
      </c>
      <c r="C51" s="1460" t="s">
        <v>165</v>
      </c>
      <c r="D51" s="615" t="s">
        <v>2181</v>
      </c>
      <c r="E51" s="1664"/>
      <c r="F51" s="1459"/>
    </row>
    <row r="52" spans="1:6" s="610" customFormat="1" ht="15" customHeight="1">
      <c r="B52" s="1665">
        <v>23</v>
      </c>
      <c r="C52" s="1458" t="s">
        <v>166</v>
      </c>
      <c r="D52" s="615" t="s">
        <v>2181</v>
      </c>
      <c r="E52" s="1664"/>
      <c r="F52" s="1459"/>
    </row>
    <row r="53" spans="1:6" s="610" customFormat="1" ht="15" customHeight="1">
      <c r="B53" s="1665">
        <v>24</v>
      </c>
      <c r="C53" s="1458" t="s">
        <v>174</v>
      </c>
      <c r="D53" s="615" t="s">
        <v>2181</v>
      </c>
      <c r="E53" s="1664"/>
      <c r="F53" s="1459"/>
    </row>
    <row r="54" spans="1:6" s="610" customFormat="1" ht="18.75" customHeight="1">
      <c r="B54" s="1661" t="s">
        <v>2202</v>
      </c>
      <c r="C54" s="1462"/>
      <c r="D54" s="1463"/>
      <c r="E54" s="1662"/>
      <c r="F54" s="1459"/>
    </row>
    <row r="55" spans="1:6" s="610" customFormat="1" ht="13.5" customHeight="1">
      <c r="B55" s="1667">
        <v>25</v>
      </c>
      <c r="C55" s="1458" t="s">
        <v>526</v>
      </c>
      <c r="D55" s="620" t="s">
        <v>2368</v>
      </c>
      <c r="E55" s="1664"/>
    </row>
    <row r="56" spans="1:6" s="610" customFormat="1" ht="15" customHeight="1">
      <c r="B56" s="1667">
        <v>26</v>
      </c>
      <c r="C56" s="1458" t="s">
        <v>2295</v>
      </c>
      <c r="D56" s="620" t="s">
        <v>2368</v>
      </c>
      <c r="E56" s="1664"/>
    </row>
    <row r="57" spans="1:6" s="610" customFormat="1" ht="15" customHeight="1">
      <c r="B57" s="1667">
        <v>27</v>
      </c>
      <c r="C57" s="1458" t="s">
        <v>165</v>
      </c>
      <c r="D57" s="620" t="s">
        <v>2368</v>
      </c>
      <c r="E57" s="1664"/>
    </row>
    <row r="58" spans="1:6" s="610" customFormat="1" ht="15" customHeight="1">
      <c r="B58" s="1668">
        <v>28</v>
      </c>
      <c r="C58" s="1462" t="s">
        <v>166</v>
      </c>
      <c r="D58" s="620" t="s">
        <v>2368</v>
      </c>
      <c r="E58" s="1662"/>
    </row>
    <row r="59" spans="1:6" s="610" customFormat="1" ht="18.75" customHeight="1">
      <c r="B59" s="1661" t="s">
        <v>2369</v>
      </c>
      <c r="C59" s="1462"/>
      <c r="D59" s="1463"/>
      <c r="E59" s="1662"/>
      <c r="F59" s="1459"/>
    </row>
    <row r="60" spans="1:6" s="1466" customFormat="1" ht="15" customHeight="1">
      <c r="A60" s="610"/>
      <c r="B60" s="1665">
        <v>29</v>
      </c>
      <c r="C60" s="1458" t="s">
        <v>267</v>
      </c>
      <c r="D60" s="615" t="s">
        <v>2368</v>
      </c>
      <c r="E60" s="1669"/>
    </row>
    <row r="61" spans="1:6" ht="14.25">
      <c r="B61" s="1665" t="s">
        <v>2370</v>
      </c>
      <c r="C61" s="1458" t="s">
        <v>268</v>
      </c>
      <c r="D61" s="615" t="s">
        <v>2368</v>
      </c>
      <c r="E61" s="1670"/>
    </row>
    <row r="62" spans="1:6" ht="14.25">
      <c r="B62" s="1663" t="s">
        <v>2125</v>
      </c>
      <c r="C62" s="615" t="s">
        <v>2371</v>
      </c>
      <c r="D62" s="615" t="s">
        <v>2368</v>
      </c>
      <c r="E62" s="1670"/>
    </row>
    <row r="63" spans="1:6" ht="14.25">
      <c r="B63" s="1663" t="s">
        <v>2372</v>
      </c>
      <c r="C63" s="615" t="s">
        <v>221</v>
      </c>
      <c r="D63" s="615" t="s">
        <v>2368</v>
      </c>
      <c r="E63" s="1670"/>
    </row>
    <row r="64" spans="1:6" ht="14.25">
      <c r="B64" s="1663" t="s">
        <v>2373</v>
      </c>
      <c r="C64" s="615" t="s">
        <v>222</v>
      </c>
      <c r="D64" s="615" t="s">
        <v>2368</v>
      </c>
      <c r="E64" s="1670"/>
    </row>
    <row r="65" spans="2:5" ht="14.25">
      <c r="B65" s="1663" t="s">
        <v>2374</v>
      </c>
      <c r="C65" s="615" t="s">
        <v>72</v>
      </c>
      <c r="D65" s="615" t="s">
        <v>2368</v>
      </c>
      <c r="E65" s="1670"/>
    </row>
    <row r="66" spans="2:5" ht="14.25">
      <c r="B66" s="1663" t="s">
        <v>2375</v>
      </c>
      <c r="C66" s="615" t="s">
        <v>50</v>
      </c>
      <c r="D66" s="615" t="s">
        <v>2368</v>
      </c>
      <c r="E66" s="1670"/>
    </row>
    <row r="67" spans="2:5" ht="14.25">
      <c r="B67" s="1663" t="s">
        <v>2376</v>
      </c>
      <c r="C67" s="615" t="s">
        <v>223</v>
      </c>
      <c r="D67" s="615" t="s">
        <v>2368</v>
      </c>
      <c r="E67" s="1670"/>
    </row>
    <row r="68" spans="2:5" ht="14.25">
      <c r="B68" s="1663" t="s">
        <v>2377</v>
      </c>
      <c r="C68" s="615" t="s">
        <v>224</v>
      </c>
      <c r="D68" s="615" t="s">
        <v>2368</v>
      </c>
      <c r="E68" s="1670"/>
    </row>
    <row r="69" spans="2:5" ht="14.25">
      <c r="B69" s="1663" t="s">
        <v>2378</v>
      </c>
      <c r="C69" s="615" t="s">
        <v>2379</v>
      </c>
      <c r="D69" s="615" t="s">
        <v>2368</v>
      </c>
      <c r="E69" s="1670"/>
    </row>
    <row r="70" spans="2:5" ht="14.25">
      <c r="B70" s="1663" t="s">
        <v>2380</v>
      </c>
      <c r="C70" s="615" t="s">
        <v>2381</v>
      </c>
      <c r="D70" s="615" t="s">
        <v>2368</v>
      </c>
      <c r="E70" s="1670"/>
    </row>
    <row r="71" spans="2:5" ht="14.25">
      <c r="B71" s="1663" t="s">
        <v>2382</v>
      </c>
      <c r="C71" s="615" t="s">
        <v>2383</v>
      </c>
      <c r="D71" s="615" t="s">
        <v>2368</v>
      </c>
      <c r="E71" s="1670"/>
    </row>
    <row r="72" spans="2:5" ht="14.25">
      <c r="B72" s="1663" t="s">
        <v>2384</v>
      </c>
      <c r="C72" s="615" t="s">
        <v>2385</v>
      </c>
      <c r="D72" s="615" t="s">
        <v>2368</v>
      </c>
      <c r="E72" s="1670"/>
    </row>
    <row r="73" spans="2:5" ht="14.25">
      <c r="B73" s="1663" t="s">
        <v>2386</v>
      </c>
      <c r="C73" s="615" t="s">
        <v>162</v>
      </c>
      <c r="D73" s="615" t="s">
        <v>2181</v>
      </c>
      <c r="E73" s="1670"/>
    </row>
    <row r="74" spans="2:5" ht="14.25">
      <c r="B74" s="1663" t="s">
        <v>2387</v>
      </c>
      <c r="C74" s="615" t="s">
        <v>185</v>
      </c>
      <c r="D74" s="615" t="s">
        <v>2181</v>
      </c>
      <c r="E74" s="1670"/>
    </row>
    <row r="75" spans="2:5" ht="14.25">
      <c r="B75" s="1663" t="s">
        <v>2388</v>
      </c>
      <c r="C75" s="615" t="s">
        <v>186</v>
      </c>
      <c r="D75" s="615" t="s">
        <v>2181</v>
      </c>
      <c r="E75" s="1670"/>
    </row>
    <row r="76" spans="2:5" ht="14.25">
      <c r="B76" s="1663" t="s">
        <v>2389</v>
      </c>
      <c r="C76" s="615" t="s">
        <v>2390</v>
      </c>
      <c r="D76" s="615" t="s">
        <v>2181</v>
      </c>
      <c r="E76" s="1670"/>
    </row>
    <row r="77" spans="2:5" ht="14.25">
      <c r="B77" s="1663" t="s">
        <v>2391</v>
      </c>
      <c r="C77" s="615" t="s">
        <v>2392</v>
      </c>
      <c r="D77" s="615" t="s">
        <v>2181</v>
      </c>
      <c r="E77" s="1670"/>
    </row>
    <row r="78" spans="2:5" ht="14.25">
      <c r="B78" s="1663" t="s">
        <v>2393</v>
      </c>
      <c r="C78" s="615" t="s">
        <v>2394</v>
      </c>
      <c r="D78" s="615" t="s">
        <v>2181</v>
      </c>
      <c r="E78" s="1670"/>
    </row>
    <row r="79" spans="2:5" ht="14.25">
      <c r="B79" s="1663" t="s">
        <v>2395</v>
      </c>
      <c r="C79" s="615" t="s">
        <v>2396</v>
      </c>
      <c r="D79" s="615" t="s">
        <v>2181</v>
      </c>
      <c r="E79" s="1670"/>
    </row>
    <row r="80" spans="2:5" ht="14.25">
      <c r="B80" s="1663" t="s">
        <v>2397</v>
      </c>
      <c r="C80" s="615" t="s">
        <v>356</v>
      </c>
      <c r="D80" s="615" t="s">
        <v>2181</v>
      </c>
      <c r="E80" s="1670"/>
    </row>
    <row r="81" spans="2:5" ht="14.25">
      <c r="B81" s="1663" t="s">
        <v>2398</v>
      </c>
      <c r="C81" s="615" t="s">
        <v>2110</v>
      </c>
      <c r="D81" s="615" t="s">
        <v>2368</v>
      </c>
      <c r="E81" s="1670"/>
    </row>
    <row r="82" spans="2:5" ht="14.25">
      <c r="B82" s="1663" t="s">
        <v>2399</v>
      </c>
      <c r="C82" s="615" t="s">
        <v>358</v>
      </c>
      <c r="D82" s="615" t="s">
        <v>2181</v>
      </c>
      <c r="E82" s="1670"/>
    </row>
    <row r="83" spans="2:5" ht="15" thickBot="1">
      <c r="B83" s="1671" t="s">
        <v>2400</v>
      </c>
      <c r="C83" s="1672" t="s">
        <v>2111</v>
      </c>
      <c r="D83" s="1672" t="s">
        <v>2368</v>
      </c>
      <c r="E83" s="1673"/>
    </row>
    <row r="84" spans="2:5" ht="14.25"/>
    <row r="85" spans="2:5" ht="14.25"/>
    <row r="86" spans="2:5" ht="14.25"/>
    <row r="87" spans="2:5" ht="14.25"/>
    <row r="88" spans="2:5" ht="14.25"/>
    <row r="89" spans="2:5" ht="14.25"/>
    <row r="90" spans="2:5" ht="14.25"/>
    <row r="91" spans="2:5" ht="14.25"/>
    <row r="92" spans="2:5" ht="14.25"/>
    <row r="93" spans="2:5" ht="14.25"/>
    <row r="94" spans="2:5" ht="14.25"/>
    <row r="95" spans="2:5" ht="14.25"/>
    <row r="96" spans="2:5" ht="14.25"/>
    <row r="97" ht="14.25"/>
    <row r="98" ht="14.25"/>
    <row r="99" ht="14.25"/>
    <row r="100" ht="14.25"/>
    <row r="101" ht="14.25"/>
    <row r="102" ht="14.25"/>
    <row r="103" ht="14.25"/>
    <row r="104" ht="14.25"/>
    <row r="105" ht="14.25"/>
    <row r="106" ht="14.25"/>
    <row r="107" ht="14.25"/>
    <row r="108" ht="14.25"/>
    <row r="109" ht="14.25" customHeight="1"/>
    <row r="110" ht="14.25" customHeight="1"/>
    <row r="111" ht="14.25" customHeight="1"/>
    <row r="112" ht="14.25" customHeight="1"/>
  </sheetData>
  <sheetProtection algorithmName="SHA-512" hashValue="VLKiuk7NyTZp30haVpN+w5s0BJmHjQpFl7ApRTlwroQiWj15VL2PMeW8zqy+OYP/t5vfVFZaLmIw4J/E9YLPyw==" saltValue="z8YQn+FHX5mggO+Q42iLbQ==" spinCount="100000" sheet="1" objects="1" scenarios="1" autoFilter="0"/>
  <mergeCells count="29">
    <mergeCell ref="D10:E10"/>
    <mergeCell ref="B6:E6"/>
    <mergeCell ref="B3:E3"/>
    <mergeCell ref="B4:E4"/>
    <mergeCell ref="D7:E7"/>
    <mergeCell ref="D8:E8"/>
    <mergeCell ref="D9:E9"/>
    <mergeCell ref="D22:E22"/>
    <mergeCell ref="D11:E11"/>
    <mergeCell ref="D12:E12"/>
    <mergeCell ref="D13:E13"/>
    <mergeCell ref="D14:E14"/>
    <mergeCell ref="D15:E15"/>
    <mergeCell ref="D16:E16"/>
    <mergeCell ref="D17:E17"/>
    <mergeCell ref="D18:E18"/>
    <mergeCell ref="D19:E19"/>
    <mergeCell ref="D20:E20"/>
    <mergeCell ref="D21:E21"/>
    <mergeCell ref="D29:E29"/>
    <mergeCell ref="D30:E30"/>
    <mergeCell ref="D31:E31"/>
    <mergeCell ref="D32:E32"/>
    <mergeCell ref="D23:E23"/>
    <mergeCell ref="D24:E24"/>
    <mergeCell ref="D25:E25"/>
    <mergeCell ref="D26:E26"/>
    <mergeCell ref="D27:E27"/>
    <mergeCell ref="D28:E28"/>
  </mergeCells>
  <pageMargins left="0.70866141732283472" right="0.70866141732283472" top="0.74803149606299213" bottom="0.74803149606299213" header="0.31496062992125984" footer="0.31496062992125984"/>
  <pageSetup paperSize="9" scale="70" fitToHeight="0" orientation="landscape" r:id="rId1"/>
  <headerFooter>
    <oddHeader>&amp;LPage &amp;P of &amp;N &amp;CPR19 Business plan data tables - Jan 2019&amp;R&amp;G</oddHeader>
    <oddFooter>&amp;L&amp;A&amp;RPrinted: &amp;D &amp;T</oddFooter>
  </headerFooter>
  <ignoredErrors>
    <ignoredError sqref="B61:B83" numberStoredAsText="1"/>
  </ignoredErrors>
  <legacyDrawingHF r:id="rId2"/>
</worksheet>
</file>

<file path=xl/worksheets/sheet14.xml><?xml version="1.0" encoding="utf-8"?>
<worksheet xmlns="http://schemas.openxmlformats.org/spreadsheetml/2006/main" xmlns:r="http://schemas.openxmlformats.org/officeDocument/2006/relationships">
  <sheetPr codeName="Sheet10">
    <tabColor rgb="FFCA0083"/>
  </sheetPr>
  <dimension ref="A1:CE107"/>
  <sheetViews>
    <sheetView showGridLines="0" topLeftCell="H1" zoomScale="75" zoomScaleNormal="75" workbookViewId="0">
      <selection activeCell="C67" sqref="C67"/>
    </sheetView>
  </sheetViews>
  <sheetFormatPr defaultColWidth="0" defaultRowHeight="15" zeroHeight="1"/>
  <cols>
    <col min="1" max="1" width="1.625" style="1039" customWidth="1"/>
    <col min="2" max="2" width="8.375" style="1039" customWidth="1"/>
    <col min="3" max="3" width="60" style="1039" customWidth="1"/>
    <col min="4" max="4" width="13.125" style="1039" customWidth="1"/>
    <col min="5" max="5" width="15.625" style="1039" bestFit="1" customWidth="1"/>
    <col min="6" max="6" width="6" style="1039" customWidth="1"/>
    <col min="7" max="7" width="23.625" style="1039" customWidth="1"/>
    <col min="8" max="37" width="8.625" style="1039" customWidth="1"/>
    <col min="38" max="38" width="2.625" style="1039" customWidth="1"/>
    <col min="39" max="39" width="42.125" style="1039" customWidth="1"/>
    <col min="40" max="40" width="17.5" style="1039" customWidth="1"/>
    <col min="41" max="41" width="2.625" style="1039" customWidth="1"/>
    <col min="42" max="42" width="44.5" style="994" customWidth="1"/>
    <col min="43" max="43" width="3" style="994" customWidth="1"/>
    <col min="44" max="44" width="2.625" style="964" hidden="1" customWidth="1"/>
    <col min="45" max="45" width="14.5" style="963" hidden="1" customWidth="1"/>
    <col min="46" max="49" width="8.125" style="1004" hidden="1" customWidth="1"/>
    <col min="50" max="73" width="8.125" style="963" hidden="1" customWidth="1"/>
    <col min="74" max="74" width="8.625" style="984" hidden="1" customWidth="1"/>
    <col min="75" max="79" width="8.625" style="629" hidden="1" customWidth="1"/>
    <col min="80" max="80" width="1.625" style="629" hidden="1" customWidth="1"/>
    <col min="81" max="81" width="56.625" style="629" hidden="1" customWidth="1"/>
    <col min="82" max="82" width="1.625" style="964" hidden="1" customWidth="1"/>
    <col min="83" max="83" width="8.625" style="844" hidden="1" customWidth="1"/>
    <col min="84" max="16384" width="8.625" style="1039" hidden="1"/>
  </cols>
  <sheetData>
    <row r="1" spans="2:83" ht="18.75" customHeight="1">
      <c r="B1" s="624" t="s">
        <v>376</v>
      </c>
      <c r="C1" s="625"/>
      <c r="D1" s="626"/>
      <c r="E1" s="626"/>
      <c r="F1" s="627"/>
      <c r="G1" s="626"/>
      <c r="H1" s="626"/>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836" t="str">
        <f>AppValidation!$D$2</f>
        <v>South West Water</v>
      </c>
      <c r="AL1" s="628"/>
      <c r="AM1" s="1845" t="s">
        <v>377</v>
      </c>
      <c r="AN1" s="1845"/>
      <c r="AO1" s="1845"/>
      <c r="AP1" s="1845"/>
      <c r="CE1" s="1039"/>
    </row>
    <row r="2" spans="2:83" ht="6.75" customHeight="1">
      <c r="C2" s="1040"/>
      <c r="D2" s="1040"/>
      <c r="E2" s="1040"/>
      <c r="F2" s="1040"/>
      <c r="G2" s="1040"/>
      <c r="H2" s="1040"/>
      <c r="CE2" s="1039"/>
    </row>
    <row r="3" spans="2:83" ht="6.75" customHeight="1" thickBot="1">
      <c r="C3" s="1040"/>
      <c r="D3" s="1040"/>
      <c r="E3" s="1040"/>
      <c r="F3" s="1040"/>
      <c r="G3" s="1040"/>
      <c r="H3" s="1040"/>
      <c r="CE3" s="1039"/>
    </row>
    <row r="4" spans="2:83" ht="21.75" customHeight="1" thickBot="1">
      <c r="C4" s="1040"/>
      <c r="D4" s="1040"/>
      <c r="E4" s="1040"/>
      <c r="F4" s="1040"/>
      <c r="G4" s="1040"/>
      <c r="H4" s="1847" t="s">
        <v>342</v>
      </c>
      <c r="I4" s="1848"/>
      <c r="J4" s="1848"/>
      <c r="K4" s="1848"/>
      <c r="L4" s="1849"/>
      <c r="M4" s="1850" t="s">
        <v>378</v>
      </c>
      <c r="N4" s="1848"/>
      <c r="O4" s="1848"/>
      <c r="P4" s="1848"/>
      <c r="Q4" s="1849"/>
      <c r="R4" s="1851" t="s">
        <v>268</v>
      </c>
      <c r="S4" s="1851"/>
      <c r="T4" s="1851"/>
      <c r="U4" s="1851"/>
      <c r="V4" s="1851"/>
      <c r="W4" s="1851"/>
      <c r="X4" s="1851"/>
      <c r="Y4" s="1851"/>
      <c r="Z4" s="1851"/>
      <c r="AA4" s="1851"/>
      <c r="AB4" s="1851"/>
      <c r="AC4" s="1851"/>
      <c r="AD4" s="1851"/>
      <c r="AE4" s="1851"/>
      <c r="AF4" s="1851"/>
      <c r="AG4" s="1851"/>
      <c r="AH4" s="1851"/>
      <c r="AI4" s="1851"/>
      <c r="AJ4" s="1851"/>
      <c r="AK4" s="1852"/>
      <c r="AS4" s="1846" t="s">
        <v>1430</v>
      </c>
      <c r="AT4" s="1846"/>
      <c r="AU4" s="1846"/>
      <c r="AV4" s="1846"/>
      <c r="AW4" s="1846"/>
      <c r="AX4" s="1846"/>
      <c r="AY4" s="1846"/>
      <c r="AZ4" s="1846"/>
      <c r="BA4" s="1846"/>
      <c r="BB4" s="1846"/>
      <c r="BC4" s="1846"/>
      <c r="BD4" s="1846"/>
      <c r="BE4" s="1846"/>
      <c r="BF4" s="1846"/>
      <c r="BG4" s="1846"/>
      <c r="BH4" s="1846"/>
      <c r="BI4" s="1846"/>
      <c r="BJ4" s="1846"/>
      <c r="BK4" s="1846"/>
      <c r="BL4" s="1846"/>
      <c r="BM4" s="1846"/>
      <c r="BN4" s="1846"/>
      <c r="BO4" s="1846"/>
      <c r="BP4" s="1846"/>
      <c r="BQ4" s="1846"/>
      <c r="BR4" s="1846"/>
      <c r="BS4" s="1846"/>
      <c r="BT4" s="1846"/>
      <c r="BU4" s="1846"/>
      <c r="BV4" s="1846"/>
      <c r="BW4" s="1846"/>
      <c r="BX4" s="1846"/>
      <c r="BY4" s="1846"/>
      <c r="BZ4" s="1846"/>
      <c r="CA4" s="1846"/>
      <c r="CB4" s="1207"/>
      <c r="CC4" s="1207"/>
      <c r="CE4" s="1039"/>
    </row>
    <row r="5" spans="2:83" ht="33" customHeight="1" thickBot="1">
      <c r="B5" s="701" t="s">
        <v>379</v>
      </c>
      <c r="C5" s="630"/>
      <c r="D5" s="630" t="s">
        <v>380</v>
      </c>
      <c r="E5" s="630" t="s">
        <v>381</v>
      </c>
      <c r="F5" s="641" t="s">
        <v>382</v>
      </c>
      <c r="G5" s="651" t="s">
        <v>383</v>
      </c>
      <c r="H5" s="650" t="s">
        <v>192</v>
      </c>
      <c r="I5" s="631" t="s">
        <v>193</v>
      </c>
      <c r="J5" s="631" t="s">
        <v>194</v>
      </c>
      <c r="K5" s="631" t="s">
        <v>384</v>
      </c>
      <c r="L5" s="631" t="s">
        <v>385</v>
      </c>
      <c r="M5" s="631" t="s">
        <v>197</v>
      </c>
      <c r="N5" s="631" t="s">
        <v>198</v>
      </c>
      <c r="O5" s="631" t="s">
        <v>199</v>
      </c>
      <c r="P5" s="631" t="s">
        <v>200</v>
      </c>
      <c r="Q5" s="631" t="s">
        <v>201</v>
      </c>
      <c r="R5" s="632" t="s">
        <v>202</v>
      </c>
      <c r="S5" s="632" t="s">
        <v>203</v>
      </c>
      <c r="T5" s="632" t="s">
        <v>204</v>
      </c>
      <c r="U5" s="632" t="s">
        <v>205</v>
      </c>
      <c r="V5" s="632" t="s">
        <v>206</v>
      </c>
      <c r="W5" s="632" t="s">
        <v>207</v>
      </c>
      <c r="X5" s="632" t="s">
        <v>208</v>
      </c>
      <c r="Y5" s="632" t="s">
        <v>209</v>
      </c>
      <c r="Z5" s="632" t="s">
        <v>210</v>
      </c>
      <c r="AA5" s="632" t="s">
        <v>211</v>
      </c>
      <c r="AB5" s="632" t="s">
        <v>212</v>
      </c>
      <c r="AC5" s="632" t="s">
        <v>213</v>
      </c>
      <c r="AD5" s="632" t="s">
        <v>214</v>
      </c>
      <c r="AE5" s="632" t="s">
        <v>215</v>
      </c>
      <c r="AF5" s="632" t="s">
        <v>216</v>
      </c>
      <c r="AG5" s="632" t="s">
        <v>386</v>
      </c>
      <c r="AH5" s="632" t="s">
        <v>387</v>
      </c>
      <c r="AI5" s="632" t="s">
        <v>388</v>
      </c>
      <c r="AJ5" s="632" t="s">
        <v>389</v>
      </c>
      <c r="AK5" s="633" t="s">
        <v>390</v>
      </c>
      <c r="AM5" s="8" t="s">
        <v>391</v>
      </c>
      <c r="AN5" s="9" t="s">
        <v>392</v>
      </c>
      <c r="AP5" s="1053" t="s">
        <v>1429</v>
      </c>
      <c r="AS5" s="1205" t="s">
        <v>1518</v>
      </c>
      <c r="AT5" s="1006"/>
      <c r="AU5" s="1198" t="s">
        <v>1431</v>
      </c>
      <c r="AV5" s="1006"/>
      <c r="AW5" s="1006"/>
      <c r="AX5" s="966"/>
      <c r="AY5" s="966"/>
      <c r="AZ5" s="966"/>
      <c r="BA5" s="966"/>
      <c r="BB5" s="966"/>
      <c r="BC5" s="966"/>
      <c r="BD5" s="966"/>
      <c r="BE5" s="966"/>
      <c r="BF5" s="966"/>
      <c r="BG5" s="966"/>
      <c r="BH5" s="966"/>
      <c r="BI5" s="966"/>
      <c r="BJ5" s="966"/>
      <c r="BK5" s="966"/>
      <c r="BL5" s="966"/>
      <c r="BM5" s="966"/>
      <c r="BN5" s="966"/>
      <c r="BO5" s="966"/>
      <c r="BP5" s="966"/>
      <c r="BQ5" s="966"/>
      <c r="BR5" s="966"/>
      <c r="BS5" s="966"/>
      <c r="BT5" s="966"/>
      <c r="BU5" s="966"/>
      <c r="CE5" s="1039"/>
    </row>
    <row r="6" spans="2:83" ht="8.25" customHeight="1" thickBot="1">
      <c r="B6" s="629"/>
      <c r="C6" s="634"/>
      <c r="D6" s="1041"/>
      <c r="E6" s="1041"/>
      <c r="F6" s="1041"/>
      <c r="G6" s="1041"/>
      <c r="H6" s="1041"/>
      <c r="M6" s="1041"/>
      <c r="R6" s="1041"/>
      <c r="W6" s="1041"/>
      <c r="AB6" s="1041"/>
      <c r="AG6" s="1041"/>
      <c r="AP6" s="1039"/>
      <c r="AS6" s="966"/>
      <c r="AT6" s="1007"/>
      <c r="AU6" s="1007"/>
      <c r="AV6" s="1007"/>
      <c r="AW6" s="1007"/>
      <c r="AX6" s="966"/>
      <c r="AY6" s="966"/>
      <c r="AZ6" s="966"/>
      <c r="BA6" s="966"/>
      <c r="BB6" s="966"/>
      <c r="BC6" s="966"/>
      <c r="BD6" s="966"/>
      <c r="BE6" s="966"/>
      <c r="BF6" s="966"/>
      <c r="BG6" s="966"/>
      <c r="BH6" s="966"/>
      <c r="BI6" s="966"/>
      <c r="BJ6" s="966"/>
      <c r="BK6" s="966"/>
      <c r="BL6" s="966"/>
      <c r="BM6" s="966"/>
      <c r="BN6" s="966"/>
      <c r="BO6" s="966"/>
      <c r="BP6" s="966"/>
      <c r="BQ6" s="966"/>
      <c r="BR6" s="966"/>
      <c r="BS6" s="966"/>
      <c r="BT6" s="966"/>
      <c r="BU6" s="966"/>
      <c r="CE6" s="1039"/>
    </row>
    <row r="7" spans="2:83" ht="15" customHeight="1" thickBot="1">
      <c r="B7" s="639" t="s">
        <v>393</v>
      </c>
      <c r="C7" s="1334" t="s">
        <v>394</v>
      </c>
      <c r="D7" s="1335"/>
      <c r="E7" s="1335"/>
      <c r="F7" s="1336"/>
      <c r="G7" s="1045"/>
      <c r="H7" s="1042"/>
      <c r="I7" s="1042"/>
      <c r="J7" s="1042"/>
      <c r="K7" s="1042"/>
      <c r="L7" s="1042"/>
      <c r="M7" s="1042"/>
      <c r="N7" s="1042"/>
      <c r="O7" s="1042"/>
      <c r="P7" s="1042"/>
      <c r="Q7" s="1042"/>
      <c r="R7" s="1042"/>
      <c r="S7" s="1042"/>
      <c r="T7" s="1042"/>
      <c r="U7" s="1042"/>
      <c r="V7" s="1042"/>
      <c r="W7" s="1042"/>
      <c r="X7" s="1042"/>
      <c r="Y7" s="1042"/>
      <c r="Z7" s="1042"/>
      <c r="AA7" s="1042"/>
      <c r="AB7" s="1042"/>
      <c r="AC7" s="1042"/>
      <c r="AD7" s="1042"/>
      <c r="AE7" s="1042"/>
      <c r="AF7" s="1042"/>
      <c r="AG7" s="1042"/>
      <c r="AH7" s="1042"/>
      <c r="AI7" s="1042"/>
      <c r="AJ7" s="1042"/>
      <c r="AK7" s="1042"/>
      <c r="CE7" s="1039"/>
    </row>
    <row r="8" spans="2:83" ht="15" customHeight="1" thickBot="1">
      <c r="B8" s="652">
        <v>1</v>
      </c>
      <c r="C8" s="666" t="s">
        <v>395</v>
      </c>
      <c r="D8" s="656" t="s">
        <v>396</v>
      </c>
      <c r="E8" s="656" t="s">
        <v>98</v>
      </c>
      <c r="F8" s="1337">
        <v>0</v>
      </c>
      <c r="G8" s="1732" t="s">
        <v>2658</v>
      </c>
      <c r="H8" s="1215"/>
      <c r="I8" s="1066"/>
      <c r="J8" s="1066"/>
      <c r="K8" s="1066"/>
      <c r="L8" s="1066"/>
      <c r="M8" s="1066"/>
      <c r="N8" s="1066"/>
      <c r="O8" s="1066"/>
      <c r="P8" s="1066"/>
      <c r="Q8" s="1066"/>
      <c r="R8" s="1066"/>
      <c r="S8" s="1066"/>
      <c r="T8" s="1066"/>
      <c r="U8" s="1066"/>
      <c r="V8" s="1066"/>
      <c r="W8" s="1066"/>
      <c r="X8" s="1066"/>
      <c r="Y8" s="1066"/>
      <c r="Z8" s="1066"/>
      <c r="AA8" s="1066"/>
      <c r="AB8" s="1066"/>
      <c r="AC8" s="1066"/>
      <c r="AD8" s="1066"/>
      <c r="AE8" s="1066"/>
      <c r="AF8" s="1066"/>
      <c r="AG8" s="1066"/>
      <c r="AH8" s="1066"/>
      <c r="AI8" s="1066"/>
      <c r="AJ8" s="1066"/>
      <c r="AK8" s="1066"/>
      <c r="AP8" s="967">
        <f xml:space="preserve"> IF( SUM( AT8:CA8 ) = 0, 0, $AU$5 )</f>
        <v>0</v>
      </c>
      <c r="AT8" s="1007"/>
      <c r="AU8" s="1007"/>
      <c r="AV8" s="1007"/>
      <c r="AW8" s="968">
        <f xml:space="preserve"> IF( ISTEXT( G8 ), 0, 1 )</f>
        <v>0</v>
      </c>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966"/>
      <c r="BX8" s="966"/>
      <c r="BY8" s="966"/>
      <c r="BZ8" s="966"/>
      <c r="CA8" s="966"/>
      <c r="CB8" s="1007"/>
      <c r="CC8" s="1007"/>
      <c r="CE8" s="1039"/>
    </row>
    <row r="9" spans="2:83" ht="15" customHeight="1">
      <c r="B9" s="655">
        <v>2</v>
      </c>
      <c r="C9" s="667" t="s">
        <v>397</v>
      </c>
      <c r="D9" s="656" t="s">
        <v>398</v>
      </c>
      <c r="E9" s="656" t="s">
        <v>399</v>
      </c>
      <c r="F9" s="657">
        <v>1</v>
      </c>
      <c r="G9" s="1054"/>
      <c r="H9" s="1216"/>
      <c r="I9" s="877">
        <v>155.30000000000001</v>
      </c>
      <c r="J9" s="874">
        <v>153.9</v>
      </c>
      <c r="K9" s="874">
        <v>151.30000000000001</v>
      </c>
      <c r="L9" s="874">
        <v>150.9</v>
      </c>
      <c r="M9" s="874">
        <v>150.30000000000001</v>
      </c>
      <c r="N9" s="874">
        <v>151.1</v>
      </c>
      <c r="O9" s="874">
        <v>151.6</v>
      </c>
      <c r="P9" s="874">
        <v>151.9</v>
      </c>
      <c r="Q9" s="874">
        <v>152.19999999999999</v>
      </c>
      <c r="R9" s="874">
        <v>152.19999999999999</v>
      </c>
      <c r="S9" s="874">
        <v>151.1</v>
      </c>
      <c r="T9" s="874">
        <v>149.9</v>
      </c>
      <c r="U9" s="874">
        <v>141.69999999999999</v>
      </c>
      <c r="V9" s="874">
        <v>140.5</v>
      </c>
      <c r="W9" s="874">
        <v>139.80000000000001</v>
      </c>
      <c r="X9" s="874">
        <v>139.30000000000001</v>
      </c>
      <c r="Y9" s="874">
        <v>138.80000000000001</v>
      </c>
      <c r="Z9" s="874">
        <v>138.5</v>
      </c>
      <c r="AA9" s="874">
        <v>138.30000000000001</v>
      </c>
      <c r="AB9" s="874">
        <v>138.1</v>
      </c>
      <c r="AC9" s="874">
        <v>136.80000000000001</v>
      </c>
      <c r="AD9" s="874">
        <v>134.5</v>
      </c>
      <c r="AE9" s="874">
        <v>133.4</v>
      </c>
      <c r="AF9" s="874">
        <v>130.9</v>
      </c>
      <c r="AG9" s="874">
        <v>129.80000000000001</v>
      </c>
      <c r="AH9" s="874">
        <v>127.5</v>
      </c>
      <c r="AI9" s="874">
        <v>125.4</v>
      </c>
      <c r="AJ9" s="874">
        <v>123.8</v>
      </c>
      <c r="AK9" s="875">
        <v>122</v>
      </c>
      <c r="AM9" s="1071"/>
      <c r="AN9" s="1072"/>
      <c r="AP9" s="967">
        <f t="shared" ref="AP9:AP16" si="0" xml:space="preserve"> IF( SUM( AS9:CA9 ) = 0, 0, $AU$5 )</f>
        <v>0</v>
      </c>
      <c r="AS9" s="966"/>
      <c r="AT9" s="1007"/>
      <c r="AU9" s="1007"/>
      <c r="AV9" s="1007"/>
      <c r="AW9" s="1007"/>
      <c r="AX9" s="966"/>
      <c r="AY9" s="968">
        <f t="shared" ref="AY9:AY14" si="1" xml:space="preserve"> IF( ISNUMBER( I9 ), 0, 1 )</f>
        <v>0</v>
      </c>
      <c r="AZ9" s="968">
        <f t="shared" ref="AZ9:CA9" si="2" xml:space="preserve"> IF( ISNUMBER( J9 ), 0, 1 )</f>
        <v>0</v>
      </c>
      <c r="BA9" s="968">
        <f t="shared" si="2"/>
        <v>0</v>
      </c>
      <c r="BB9" s="968">
        <f t="shared" si="2"/>
        <v>0</v>
      </c>
      <c r="BC9" s="968">
        <f t="shared" si="2"/>
        <v>0</v>
      </c>
      <c r="BD9" s="968">
        <f t="shared" si="2"/>
        <v>0</v>
      </c>
      <c r="BE9" s="968">
        <f t="shared" si="2"/>
        <v>0</v>
      </c>
      <c r="BF9" s="968">
        <f t="shared" si="2"/>
        <v>0</v>
      </c>
      <c r="BG9" s="968">
        <f t="shared" si="2"/>
        <v>0</v>
      </c>
      <c r="BH9" s="968">
        <f t="shared" si="2"/>
        <v>0</v>
      </c>
      <c r="BI9" s="968">
        <f t="shared" si="2"/>
        <v>0</v>
      </c>
      <c r="BJ9" s="968">
        <f t="shared" si="2"/>
        <v>0</v>
      </c>
      <c r="BK9" s="968">
        <f t="shared" si="2"/>
        <v>0</v>
      </c>
      <c r="BL9" s="968">
        <f t="shared" si="2"/>
        <v>0</v>
      </c>
      <c r="BM9" s="968">
        <f t="shared" si="2"/>
        <v>0</v>
      </c>
      <c r="BN9" s="968">
        <f t="shared" si="2"/>
        <v>0</v>
      </c>
      <c r="BO9" s="968">
        <f t="shared" si="2"/>
        <v>0</v>
      </c>
      <c r="BP9" s="968">
        <f t="shared" si="2"/>
        <v>0</v>
      </c>
      <c r="BQ9" s="968">
        <f t="shared" si="2"/>
        <v>0</v>
      </c>
      <c r="BR9" s="968">
        <f t="shared" si="2"/>
        <v>0</v>
      </c>
      <c r="BS9" s="968">
        <f t="shared" si="2"/>
        <v>0</v>
      </c>
      <c r="BT9" s="968">
        <f t="shared" si="2"/>
        <v>0</v>
      </c>
      <c r="BU9" s="968">
        <f t="shared" si="2"/>
        <v>0</v>
      </c>
      <c r="BV9" s="968">
        <f t="shared" si="2"/>
        <v>0</v>
      </c>
      <c r="BW9" s="968">
        <f t="shared" si="2"/>
        <v>0</v>
      </c>
      <c r="BX9" s="968">
        <f t="shared" si="2"/>
        <v>0</v>
      </c>
      <c r="BY9" s="968">
        <f t="shared" si="2"/>
        <v>0</v>
      </c>
      <c r="BZ9" s="968">
        <f t="shared" si="2"/>
        <v>0</v>
      </c>
      <c r="CA9" s="968">
        <f t="shared" si="2"/>
        <v>0</v>
      </c>
      <c r="CB9" s="1007"/>
      <c r="CC9" s="1007"/>
    </row>
    <row r="10" spans="2:83" ht="15" customHeight="1">
      <c r="B10" s="655">
        <v>3</v>
      </c>
      <c r="C10" s="667" t="s">
        <v>400</v>
      </c>
      <c r="D10" s="656" t="s">
        <v>401</v>
      </c>
      <c r="E10" s="656" t="s">
        <v>399</v>
      </c>
      <c r="F10" s="657">
        <v>1</v>
      </c>
      <c r="G10" s="1054"/>
      <c r="H10" s="1216"/>
      <c r="I10" s="1340">
        <v>133</v>
      </c>
      <c r="J10" s="868">
        <v>131.4</v>
      </c>
      <c r="K10" s="868">
        <v>129.1</v>
      </c>
      <c r="L10" s="868">
        <v>127.7</v>
      </c>
      <c r="M10" s="868">
        <v>126.9</v>
      </c>
      <c r="N10" s="868">
        <v>127.2</v>
      </c>
      <c r="O10" s="868">
        <v>127.5</v>
      </c>
      <c r="P10" s="868">
        <v>127.5</v>
      </c>
      <c r="Q10" s="868">
        <v>127.5</v>
      </c>
      <c r="R10" s="868">
        <v>127.5</v>
      </c>
      <c r="S10" s="868">
        <v>126.9</v>
      </c>
      <c r="T10" s="868">
        <v>126.4</v>
      </c>
      <c r="U10" s="868">
        <v>124.7</v>
      </c>
      <c r="V10" s="868">
        <v>124.4</v>
      </c>
      <c r="W10" s="868">
        <v>124.1</v>
      </c>
      <c r="X10" s="868">
        <v>123.9</v>
      </c>
      <c r="Y10" s="868">
        <v>123.6</v>
      </c>
      <c r="Z10" s="868">
        <v>123.6</v>
      </c>
      <c r="AA10" s="868">
        <v>123.6</v>
      </c>
      <c r="AB10" s="868">
        <v>123.3</v>
      </c>
      <c r="AC10" s="868">
        <v>123</v>
      </c>
      <c r="AD10" s="868">
        <v>122.2</v>
      </c>
      <c r="AE10" s="868">
        <v>121.6</v>
      </c>
      <c r="AF10" s="868">
        <v>121.1</v>
      </c>
      <c r="AG10" s="868">
        <v>120.5</v>
      </c>
      <c r="AH10" s="868">
        <v>119.4</v>
      </c>
      <c r="AI10" s="868">
        <v>118.8</v>
      </c>
      <c r="AJ10" s="868">
        <v>117.8</v>
      </c>
      <c r="AK10" s="869">
        <v>116.8</v>
      </c>
      <c r="AM10" s="1073"/>
      <c r="AN10" s="1074"/>
      <c r="AP10" s="967">
        <f t="shared" si="0"/>
        <v>0</v>
      </c>
      <c r="AS10" s="966"/>
      <c r="AT10" s="1007"/>
      <c r="AU10" s="1007"/>
      <c r="AV10" s="1007"/>
      <c r="AW10" s="1007"/>
      <c r="AX10" s="966"/>
      <c r="AY10" s="968">
        <f t="shared" si="1"/>
        <v>0</v>
      </c>
      <c r="AZ10" s="968">
        <f t="shared" ref="AZ10:BI16" si="3" xml:space="preserve"> IF( ISNUMBER( J10 ), 0, 1 )</f>
        <v>0</v>
      </c>
      <c r="BA10" s="968">
        <f t="shared" si="3"/>
        <v>0</v>
      </c>
      <c r="BB10" s="968">
        <f t="shared" si="3"/>
        <v>0</v>
      </c>
      <c r="BC10" s="968">
        <f t="shared" si="3"/>
        <v>0</v>
      </c>
      <c r="BD10" s="968">
        <f t="shared" si="3"/>
        <v>0</v>
      </c>
      <c r="BE10" s="968">
        <f t="shared" si="3"/>
        <v>0</v>
      </c>
      <c r="BF10" s="968">
        <f t="shared" si="3"/>
        <v>0</v>
      </c>
      <c r="BG10" s="968">
        <f t="shared" si="3"/>
        <v>0</v>
      </c>
      <c r="BH10" s="968">
        <f t="shared" si="3"/>
        <v>0</v>
      </c>
      <c r="BI10" s="968">
        <f t="shared" si="3"/>
        <v>0</v>
      </c>
      <c r="BJ10" s="968">
        <f t="shared" ref="BJ10:BS14" si="4" xml:space="preserve"> IF( ISNUMBER( T10 ), 0, 1 )</f>
        <v>0</v>
      </c>
      <c r="BK10" s="968">
        <f t="shared" si="4"/>
        <v>0</v>
      </c>
      <c r="BL10" s="968">
        <f t="shared" si="4"/>
        <v>0</v>
      </c>
      <c r="BM10" s="968">
        <f t="shared" si="4"/>
        <v>0</v>
      </c>
      <c r="BN10" s="968">
        <f t="shared" si="4"/>
        <v>0</v>
      </c>
      <c r="BO10" s="968">
        <f t="shared" si="4"/>
        <v>0</v>
      </c>
      <c r="BP10" s="968">
        <f t="shared" si="4"/>
        <v>0</v>
      </c>
      <c r="BQ10" s="968">
        <f t="shared" si="4"/>
        <v>0</v>
      </c>
      <c r="BR10" s="968">
        <f t="shared" si="4"/>
        <v>0</v>
      </c>
      <c r="BS10" s="968">
        <f t="shared" si="4"/>
        <v>0</v>
      </c>
      <c r="BT10" s="968">
        <f t="shared" ref="BT10:CA14" si="5" xml:space="preserve"> IF( ISNUMBER( AD10 ), 0, 1 )</f>
        <v>0</v>
      </c>
      <c r="BU10" s="968">
        <f t="shared" si="5"/>
        <v>0</v>
      </c>
      <c r="BV10" s="968">
        <f t="shared" si="5"/>
        <v>0</v>
      </c>
      <c r="BW10" s="968">
        <f t="shared" si="5"/>
        <v>0</v>
      </c>
      <c r="BX10" s="968">
        <f t="shared" si="5"/>
        <v>0</v>
      </c>
      <c r="BY10" s="968">
        <f t="shared" si="5"/>
        <v>0</v>
      </c>
      <c r="BZ10" s="968">
        <f t="shared" si="5"/>
        <v>0</v>
      </c>
      <c r="CA10" s="968">
        <f t="shared" si="5"/>
        <v>0</v>
      </c>
      <c r="CB10" s="1007"/>
      <c r="CC10" s="1007"/>
    </row>
    <row r="11" spans="2:83" ht="15" customHeight="1">
      <c r="B11" s="655">
        <v>4</v>
      </c>
      <c r="C11" s="667" t="s">
        <v>402</v>
      </c>
      <c r="D11" s="656" t="s">
        <v>403</v>
      </c>
      <c r="E11" s="656" t="s">
        <v>399</v>
      </c>
      <c r="F11" s="657">
        <v>1</v>
      </c>
      <c r="G11" s="1054"/>
      <c r="H11" s="1216"/>
      <c r="I11" s="1340">
        <v>120.9</v>
      </c>
      <c r="J11" s="868">
        <v>121.7</v>
      </c>
      <c r="K11" s="868">
        <v>118.8</v>
      </c>
      <c r="L11" s="868">
        <v>116.7</v>
      </c>
      <c r="M11" s="868">
        <v>115.5</v>
      </c>
      <c r="N11" s="868">
        <v>114.7</v>
      </c>
      <c r="O11" s="868">
        <v>114.7</v>
      </c>
      <c r="P11" s="868">
        <v>114.7</v>
      </c>
      <c r="Q11" s="868">
        <v>114.7</v>
      </c>
      <c r="R11" s="868">
        <v>114.7</v>
      </c>
      <c r="S11" s="868">
        <v>114.7</v>
      </c>
      <c r="T11" s="868">
        <v>114.7</v>
      </c>
      <c r="U11" s="868">
        <v>114.7</v>
      </c>
      <c r="V11" s="868">
        <v>114.7</v>
      </c>
      <c r="W11" s="868">
        <v>114.7</v>
      </c>
      <c r="X11" s="868">
        <v>114.7</v>
      </c>
      <c r="Y11" s="868">
        <v>114.7</v>
      </c>
      <c r="Z11" s="868">
        <v>114.7</v>
      </c>
      <c r="AA11" s="868">
        <v>114.7</v>
      </c>
      <c r="AB11" s="868">
        <v>114.7</v>
      </c>
      <c r="AC11" s="868">
        <v>114.7</v>
      </c>
      <c r="AD11" s="868">
        <v>114.7</v>
      </c>
      <c r="AE11" s="868">
        <v>114.7</v>
      </c>
      <c r="AF11" s="868">
        <v>114.7</v>
      </c>
      <c r="AG11" s="868">
        <v>114.7</v>
      </c>
      <c r="AH11" s="868">
        <v>114.7</v>
      </c>
      <c r="AI11" s="868">
        <v>114.7</v>
      </c>
      <c r="AJ11" s="868">
        <v>114.7</v>
      </c>
      <c r="AK11" s="869">
        <v>113.6</v>
      </c>
      <c r="AM11" s="1073"/>
      <c r="AN11" s="1074"/>
      <c r="AP11" s="967">
        <f t="shared" si="0"/>
        <v>0</v>
      </c>
      <c r="AS11" s="966"/>
      <c r="AT11" s="1007"/>
      <c r="AU11" s="1007"/>
      <c r="AV11" s="1007"/>
      <c r="AW11" s="1007"/>
      <c r="AX11" s="966"/>
      <c r="AY11" s="968">
        <f t="shared" si="1"/>
        <v>0</v>
      </c>
      <c r="AZ11" s="968">
        <f t="shared" si="3"/>
        <v>0</v>
      </c>
      <c r="BA11" s="968">
        <f t="shared" si="3"/>
        <v>0</v>
      </c>
      <c r="BB11" s="968">
        <f t="shared" si="3"/>
        <v>0</v>
      </c>
      <c r="BC11" s="968">
        <f t="shared" si="3"/>
        <v>0</v>
      </c>
      <c r="BD11" s="968">
        <f t="shared" si="3"/>
        <v>0</v>
      </c>
      <c r="BE11" s="968">
        <f t="shared" si="3"/>
        <v>0</v>
      </c>
      <c r="BF11" s="968">
        <f t="shared" si="3"/>
        <v>0</v>
      </c>
      <c r="BG11" s="968">
        <f t="shared" si="3"/>
        <v>0</v>
      </c>
      <c r="BH11" s="968">
        <f t="shared" si="3"/>
        <v>0</v>
      </c>
      <c r="BI11" s="968">
        <f t="shared" si="3"/>
        <v>0</v>
      </c>
      <c r="BJ11" s="968">
        <f t="shared" si="4"/>
        <v>0</v>
      </c>
      <c r="BK11" s="968">
        <f t="shared" si="4"/>
        <v>0</v>
      </c>
      <c r="BL11" s="968">
        <f t="shared" si="4"/>
        <v>0</v>
      </c>
      <c r="BM11" s="968">
        <f t="shared" si="4"/>
        <v>0</v>
      </c>
      <c r="BN11" s="968">
        <f t="shared" si="4"/>
        <v>0</v>
      </c>
      <c r="BO11" s="968">
        <f t="shared" si="4"/>
        <v>0</v>
      </c>
      <c r="BP11" s="968">
        <f t="shared" si="4"/>
        <v>0</v>
      </c>
      <c r="BQ11" s="968">
        <f t="shared" si="4"/>
        <v>0</v>
      </c>
      <c r="BR11" s="968">
        <f t="shared" si="4"/>
        <v>0</v>
      </c>
      <c r="BS11" s="968">
        <f t="shared" si="4"/>
        <v>0</v>
      </c>
      <c r="BT11" s="968">
        <f t="shared" si="5"/>
        <v>0</v>
      </c>
      <c r="BU11" s="968">
        <f t="shared" si="5"/>
        <v>0</v>
      </c>
      <c r="BV11" s="968">
        <f t="shared" si="5"/>
        <v>0</v>
      </c>
      <c r="BW11" s="968">
        <f t="shared" si="5"/>
        <v>0</v>
      </c>
      <c r="BX11" s="968">
        <f t="shared" si="5"/>
        <v>0</v>
      </c>
      <c r="BY11" s="968">
        <f t="shared" si="5"/>
        <v>0</v>
      </c>
      <c r="BZ11" s="968">
        <f t="shared" si="5"/>
        <v>0</v>
      </c>
      <c r="CA11" s="968">
        <f t="shared" si="5"/>
        <v>0</v>
      </c>
      <c r="CB11" s="1007"/>
      <c r="CC11" s="1007"/>
    </row>
    <row r="12" spans="2:83" ht="15" customHeight="1">
      <c r="B12" s="655">
        <v>5</v>
      </c>
      <c r="C12" s="667" t="s">
        <v>404</v>
      </c>
      <c r="D12" s="656" t="s">
        <v>405</v>
      </c>
      <c r="E12" s="656" t="s">
        <v>399</v>
      </c>
      <c r="F12" s="657">
        <v>1</v>
      </c>
      <c r="G12" s="1054"/>
      <c r="H12" s="1216"/>
      <c r="I12" s="1340">
        <v>119.5</v>
      </c>
      <c r="J12" s="868">
        <v>124.7</v>
      </c>
      <c r="K12" s="868">
        <v>117.5</v>
      </c>
      <c r="L12" s="868">
        <v>116.2</v>
      </c>
      <c r="M12" s="868">
        <v>114.3</v>
      </c>
      <c r="N12" s="868">
        <v>110.8</v>
      </c>
      <c r="O12" s="868">
        <v>107.2</v>
      </c>
      <c r="P12" s="868">
        <v>103.7</v>
      </c>
      <c r="Q12" s="868">
        <v>100.2</v>
      </c>
      <c r="R12" s="868">
        <v>99.6</v>
      </c>
      <c r="S12" s="868">
        <v>99.1</v>
      </c>
      <c r="T12" s="868">
        <v>98.5</v>
      </c>
      <c r="U12" s="868">
        <v>98</v>
      </c>
      <c r="V12" s="868">
        <v>97.4</v>
      </c>
      <c r="W12" s="868">
        <v>96.9</v>
      </c>
      <c r="X12" s="868">
        <v>96.4</v>
      </c>
      <c r="Y12" s="868">
        <v>95.8</v>
      </c>
      <c r="Z12" s="868">
        <v>95.3</v>
      </c>
      <c r="AA12" s="868">
        <v>94.7</v>
      </c>
      <c r="AB12" s="868">
        <v>94.2</v>
      </c>
      <c r="AC12" s="868">
        <v>93.6</v>
      </c>
      <c r="AD12" s="868">
        <v>93.1</v>
      </c>
      <c r="AE12" s="868">
        <v>92.5</v>
      </c>
      <c r="AF12" s="868">
        <v>92</v>
      </c>
      <c r="AG12" s="868">
        <v>91.5</v>
      </c>
      <c r="AH12" s="868">
        <v>90.9</v>
      </c>
      <c r="AI12" s="868">
        <v>90.4</v>
      </c>
      <c r="AJ12" s="868">
        <v>89.8</v>
      </c>
      <c r="AK12" s="869">
        <v>89.3</v>
      </c>
      <c r="AM12" s="1073"/>
      <c r="AN12" s="1074"/>
      <c r="AP12" s="967">
        <f t="shared" si="0"/>
        <v>0</v>
      </c>
      <c r="AS12" s="966"/>
      <c r="AT12" s="1007"/>
      <c r="AU12" s="1007"/>
      <c r="AV12" s="1007"/>
      <c r="AW12" s="1007"/>
      <c r="AX12" s="966"/>
      <c r="AY12" s="968">
        <f t="shared" si="1"/>
        <v>0</v>
      </c>
      <c r="AZ12" s="968">
        <f t="shared" si="3"/>
        <v>0</v>
      </c>
      <c r="BA12" s="968">
        <f t="shared" si="3"/>
        <v>0</v>
      </c>
      <c r="BB12" s="968">
        <f t="shared" si="3"/>
        <v>0</v>
      </c>
      <c r="BC12" s="968">
        <f t="shared" si="3"/>
        <v>0</v>
      </c>
      <c r="BD12" s="968">
        <f t="shared" si="3"/>
        <v>0</v>
      </c>
      <c r="BE12" s="968">
        <f t="shared" si="3"/>
        <v>0</v>
      </c>
      <c r="BF12" s="968">
        <f t="shared" si="3"/>
        <v>0</v>
      </c>
      <c r="BG12" s="968">
        <f t="shared" si="3"/>
        <v>0</v>
      </c>
      <c r="BH12" s="968">
        <f t="shared" si="3"/>
        <v>0</v>
      </c>
      <c r="BI12" s="968">
        <f t="shared" si="3"/>
        <v>0</v>
      </c>
      <c r="BJ12" s="968">
        <f t="shared" si="4"/>
        <v>0</v>
      </c>
      <c r="BK12" s="968">
        <f t="shared" si="4"/>
        <v>0</v>
      </c>
      <c r="BL12" s="968">
        <f t="shared" si="4"/>
        <v>0</v>
      </c>
      <c r="BM12" s="968">
        <f t="shared" si="4"/>
        <v>0</v>
      </c>
      <c r="BN12" s="968">
        <f t="shared" si="4"/>
        <v>0</v>
      </c>
      <c r="BO12" s="968">
        <f t="shared" si="4"/>
        <v>0</v>
      </c>
      <c r="BP12" s="968">
        <f t="shared" si="4"/>
        <v>0</v>
      </c>
      <c r="BQ12" s="968">
        <f t="shared" si="4"/>
        <v>0</v>
      </c>
      <c r="BR12" s="968">
        <f t="shared" si="4"/>
        <v>0</v>
      </c>
      <c r="BS12" s="968">
        <f t="shared" si="4"/>
        <v>0</v>
      </c>
      <c r="BT12" s="968">
        <f t="shared" si="5"/>
        <v>0</v>
      </c>
      <c r="BU12" s="968">
        <f t="shared" si="5"/>
        <v>0</v>
      </c>
      <c r="BV12" s="968">
        <f t="shared" si="5"/>
        <v>0</v>
      </c>
      <c r="BW12" s="968">
        <f t="shared" si="5"/>
        <v>0</v>
      </c>
      <c r="BX12" s="968">
        <f t="shared" si="5"/>
        <v>0</v>
      </c>
      <c r="BY12" s="968">
        <f t="shared" si="5"/>
        <v>0</v>
      </c>
      <c r="BZ12" s="968">
        <f t="shared" si="5"/>
        <v>0</v>
      </c>
      <c r="CA12" s="968">
        <f t="shared" si="5"/>
        <v>0</v>
      </c>
      <c r="CB12" s="1007"/>
      <c r="CC12" s="1007"/>
    </row>
    <row r="13" spans="2:83" ht="15" customHeight="1">
      <c r="B13" s="655">
        <v>6</v>
      </c>
      <c r="C13" s="667" t="s">
        <v>406</v>
      </c>
      <c r="D13" s="656" t="s">
        <v>407</v>
      </c>
      <c r="E13" s="656" t="s">
        <v>1558</v>
      </c>
      <c r="F13" s="657">
        <v>1</v>
      </c>
      <c r="G13" s="1054"/>
      <c r="H13" s="1216"/>
      <c r="I13" s="1340">
        <v>117.2</v>
      </c>
      <c r="J13" s="868">
        <v>120.5</v>
      </c>
      <c r="K13" s="868">
        <v>111.4</v>
      </c>
      <c r="L13" s="868">
        <v>109.2</v>
      </c>
      <c r="M13" s="868">
        <v>106.5</v>
      </c>
      <c r="N13" s="868">
        <v>102.4</v>
      </c>
      <c r="O13" s="868">
        <v>98.2</v>
      </c>
      <c r="P13" s="868">
        <v>94.2</v>
      </c>
      <c r="Q13" s="868">
        <v>90.3</v>
      </c>
      <c r="R13" s="868">
        <v>89</v>
      </c>
      <c r="S13" s="868">
        <v>87.8</v>
      </c>
      <c r="T13" s="868">
        <v>86.6</v>
      </c>
      <c r="U13" s="868">
        <v>85.4</v>
      </c>
      <c r="V13" s="868">
        <v>84.2</v>
      </c>
      <c r="W13" s="868">
        <v>83.1</v>
      </c>
      <c r="X13" s="868">
        <v>82.1</v>
      </c>
      <c r="Y13" s="868">
        <v>81</v>
      </c>
      <c r="Z13" s="868">
        <v>80</v>
      </c>
      <c r="AA13" s="868">
        <v>78.900000000000006</v>
      </c>
      <c r="AB13" s="868">
        <v>78</v>
      </c>
      <c r="AC13" s="868">
        <v>77</v>
      </c>
      <c r="AD13" s="868">
        <v>76.099999999999994</v>
      </c>
      <c r="AE13" s="868">
        <v>75.099999999999994</v>
      </c>
      <c r="AF13" s="868">
        <v>74.3</v>
      </c>
      <c r="AG13" s="868">
        <v>73.400000000000006</v>
      </c>
      <c r="AH13" s="868">
        <v>72.5</v>
      </c>
      <c r="AI13" s="868">
        <v>71.7</v>
      </c>
      <c r="AJ13" s="868">
        <v>70.7</v>
      </c>
      <c r="AK13" s="869">
        <v>69.900000000000006</v>
      </c>
      <c r="AM13" s="1073"/>
      <c r="AN13" s="1074"/>
      <c r="AP13" s="967">
        <f t="shared" si="0"/>
        <v>0</v>
      </c>
      <c r="AS13" s="966"/>
      <c r="AT13" s="1007"/>
      <c r="AU13" s="1007"/>
      <c r="AV13" s="1007"/>
      <c r="AW13" s="1007"/>
      <c r="AX13" s="966"/>
      <c r="AY13" s="968">
        <f t="shared" si="1"/>
        <v>0</v>
      </c>
      <c r="AZ13" s="968">
        <f t="shared" si="3"/>
        <v>0</v>
      </c>
      <c r="BA13" s="968">
        <f t="shared" si="3"/>
        <v>0</v>
      </c>
      <c r="BB13" s="968">
        <f t="shared" si="3"/>
        <v>0</v>
      </c>
      <c r="BC13" s="968">
        <f t="shared" si="3"/>
        <v>0</v>
      </c>
      <c r="BD13" s="968">
        <f t="shared" si="3"/>
        <v>0</v>
      </c>
      <c r="BE13" s="968">
        <f t="shared" si="3"/>
        <v>0</v>
      </c>
      <c r="BF13" s="968">
        <f t="shared" si="3"/>
        <v>0</v>
      </c>
      <c r="BG13" s="968">
        <f t="shared" si="3"/>
        <v>0</v>
      </c>
      <c r="BH13" s="968">
        <f t="shared" si="3"/>
        <v>0</v>
      </c>
      <c r="BI13" s="968">
        <f t="shared" si="3"/>
        <v>0</v>
      </c>
      <c r="BJ13" s="968">
        <f t="shared" si="4"/>
        <v>0</v>
      </c>
      <c r="BK13" s="968">
        <f t="shared" si="4"/>
        <v>0</v>
      </c>
      <c r="BL13" s="968">
        <f t="shared" si="4"/>
        <v>0</v>
      </c>
      <c r="BM13" s="968">
        <f t="shared" si="4"/>
        <v>0</v>
      </c>
      <c r="BN13" s="968">
        <f t="shared" si="4"/>
        <v>0</v>
      </c>
      <c r="BO13" s="968">
        <f t="shared" si="4"/>
        <v>0</v>
      </c>
      <c r="BP13" s="968">
        <f t="shared" si="4"/>
        <v>0</v>
      </c>
      <c r="BQ13" s="968">
        <f t="shared" si="4"/>
        <v>0</v>
      </c>
      <c r="BR13" s="968">
        <f t="shared" si="4"/>
        <v>0</v>
      </c>
      <c r="BS13" s="968">
        <f t="shared" si="4"/>
        <v>0</v>
      </c>
      <c r="BT13" s="968">
        <f t="shared" si="5"/>
        <v>0</v>
      </c>
      <c r="BU13" s="968">
        <f t="shared" si="5"/>
        <v>0</v>
      </c>
      <c r="BV13" s="968">
        <f t="shared" si="5"/>
        <v>0</v>
      </c>
      <c r="BW13" s="968">
        <f t="shared" si="5"/>
        <v>0</v>
      </c>
      <c r="BX13" s="968">
        <f t="shared" si="5"/>
        <v>0</v>
      </c>
      <c r="BY13" s="968">
        <f t="shared" si="5"/>
        <v>0</v>
      </c>
      <c r="BZ13" s="968">
        <f t="shared" si="5"/>
        <v>0</v>
      </c>
      <c r="CA13" s="968">
        <f t="shared" si="5"/>
        <v>0</v>
      </c>
      <c r="CB13" s="1007"/>
      <c r="CC13" s="1007"/>
    </row>
    <row r="14" spans="2:83" ht="15" customHeight="1" thickBot="1">
      <c r="B14" s="655">
        <v>7</v>
      </c>
      <c r="C14" s="667" t="s">
        <v>408</v>
      </c>
      <c r="D14" s="656" t="s">
        <v>409</v>
      </c>
      <c r="E14" s="656" t="s">
        <v>1559</v>
      </c>
      <c r="F14" s="657">
        <v>1</v>
      </c>
      <c r="G14" s="1054"/>
      <c r="H14" s="1216"/>
      <c r="I14" s="1351">
        <v>6.6</v>
      </c>
      <c r="J14" s="868">
        <v>6.8</v>
      </c>
      <c r="K14" s="868">
        <v>6.4</v>
      </c>
      <c r="L14" s="868">
        <v>6.3</v>
      </c>
      <c r="M14" s="868">
        <v>6.2</v>
      </c>
      <c r="N14" s="868">
        <v>6</v>
      </c>
      <c r="O14" s="868">
        <v>5.8</v>
      </c>
      <c r="P14" s="868">
        <v>5.6</v>
      </c>
      <c r="Q14" s="868">
        <v>5.4</v>
      </c>
      <c r="R14" s="870">
        <v>5.3</v>
      </c>
      <c r="S14" s="870">
        <v>5.3</v>
      </c>
      <c r="T14" s="870">
        <v>5.3</v>
      </c>
      <c r="U14" s="870">
        <v>5.2</v>
      </c>
      <c r="V14" s="870">
        <v>5.2</v>
      </c>
      <c r="W14" s="870">
        <v>5.0999999999999996</v>
      </c>
      <c r="X14" s="870">
        <v>5.0999999999999996</v>
      </c>
      <c r="Y14" s="870">
        <v>5</v>
      </c>
      <c r="Z14" s="870">
        <v>5</v>
      </c>
      <c r="AA14" s="870">
        <v>5</v>
      </c>
      <c r="AB14" s="870">
        <v>4.9000000000000004</v>
      </c>
      <c r="AC14" s="870">
        <v>4.9000000000000004</v>
      </c>
      <c r="AD14" s="870">
        <v>4.8</v>
      </c>
      <c r="AE14" s="870">
        <v>4.8</v>
      </c>
      <c r="AF14" s="870">
        <v>4.8</v>
      </c>
      <c r="AG14" s="870">
        <v>4.7</v>
      </c>
      <c r="AH14" s="870">
        <v>4.7</v>
      </c>
      <c r="AI14" s="870">
        <v>4.5999999999999996</v>
      </c>
      <c r="AJ14" s="870">
        <v>4.5999999999999996</v>
      </c>
      <c r="AK14" s="871">
        <v>4.5999999999999996</v>
      </c>
      <c r="AM14" s="1073"/>
      <c r="AN14" s="1074"/>
      <c r="AP14" s="967">
        <f t="shared" si="0"/>
        <v>0</v>
      </c>
      <c r="AS14" s="966"/>
      <c r="AT14" s="1007"/>
      <c r="AU14" s="1007"/>
      <c r="AV14" s="1007"/>
      <c r="AW14" s="1007"/>
      <c r="AX14" s="966"/>
      <c r="AY14" s="968">
        <f t="shared" si="1"/>
        <v>0</v>
      </c>
      <c r="AZ14" s="968">
        <f t="shared" si="3"/>
        <v>0</v>
      </c>
      <c r="BA14" s="968">
        <f t="shared" si="3"/>
        <v>0</v>
      </c>
      <c r="BB14" s="968">
        <f t="shared" si="3"/>
        <v>0</v>
      </c>
      <c r="BC14" s="968">
        <f t="shared" si="3"/>
        <v>0</v>
      </c>
      <c r="BD14" s="968">
        <f t="shared" si="3"/>
        <v>0</v>
      </c>
      <c r="BE14" s="968">
        <f t="shared" si="3"/>
        <v>0</v>
      </c>
      <c r="BF14" s="968">
        <f t="shared" si="3"/>
        <v>0</v>
      </c>
      <c r="BG14" s="968">
        <f t="shared" si="3"/>
        <v>0</v>
      </c>
      <c r="BH14" s="968">
        <f t="shared" si="3"/>
        <v>0</v>
      </c>
      <c r="BI14" s="968">
        <f t="shared" si="3"/>
        <v>0</v>
      </c>
      <c r="BJ14" s="968">
        <f t="shared" si="4"/>
        <v>0</v>
      </c>
      <c r="BK14" s="968">
        <f t="shared" si="4"/>
        <v>0</v>
      </c>
      <c r="BL14" s="968">
        <f t="shared" si="4"/>
        <v>0</v>
      </c>
      <c r="BM14" s="968">
        <f t="shared" si="4"/>
        <v>0</v>
      </c>
      <c r="BN14" s="968">
        <f t="shared" si="4"/>
        <v>0</v>
      </c>
      <c r="BO14" s="968">
        <f t="shared" si="4"/>
        <v>0</v>
      </c>
      <c r="BP14" s="968">
        <f t="shared" si="4"/>
        <v>0</v>
      </c>
      <c r="BQ14" s="968">
        <f t="shared" si="4"/>
        <v>0</v>
      </c>
      <c r="BR14" s="968">
        <f t="shared" si="4"/>
        <v>0</v>
      </c>
      <c r="BS14" s="968">
        <f t="shared" si="4"/>
        <v>0</v>
      </c>
      <c r="BT14" s="968">
        <f t="shared" si="5"/>
        <v>0</v>
      </c>
      <c r="BU14" s="968">
        <f t="shared" si="5"/>
        <v>0</v>
      </c>
      <c r="BV14" s="968">
        <f t="shared" si="5"/>
        <v>0</v>
      </c>
      <c r="BW14" s="968">
        <f t="shared" si="5"/>
        <v>0</v>
      </c>
      <c r="BX14" s="968">
        <f t="shared" si="5"/>
        <v>0</v>
      </c>
      <c r="BY14" s="968">
        <f t="shared" si="5"/>
        <v>0</v>
      </c>
      <c r="BZ14" s="968">
        <f t="shared" si="5"/>
        <v>0</v>
      </c>
      <c r="CA14" s="968">
        <f t="shared" si="5"/>
        <v>0</v>
      </c>
      <c r="CB14" s="1007"/>
      <c r="CC14" s="1007"/>
    </row>
    <row r="15" spans="2:83" ht="15" customHeight="1">
      <c r="B15" s="662">
        <v>8</v>
      </c>
      <c r="C15" s="669" t="s">
        <v>1383</v>
      </c>
      <c r="D15" s="1367" t="s">
        <v>2129</v>
      </c>
      <c r="E15" s="1339" t="s">
        <v>1561</v>
      </c>
      <c r="F15" s="1332">
        <v>3</v>
      </c>
      <c r="G15" s="1056"/>
      <c r="H15" s="1216"/>
      <c r="I15" s="1352"/>
      <c r="J15" s="1349">
        <v>1044.365</v>
      </c>
      <c r="K15" s="1341">
        <v>1054.4031361593572</v>
      </c>
      <c r="L15" s="1341">
        <v>1063.8108126299949</v>
      </c>
      <c r="M15" s="1341">
        <v>1073.1705523357161</v>
      </c>
      <c r="N15" s="1341">
        <v>1082.4430438330533</v>
      </c>
      <c r="O15" s="1341">
        <v>1091.6621181744997</v>
      </c>
      <c r="P15" s="1341">
        <v>1100.8640036034699</v>
      </c>
      <c r="Q15" s="1354">
        <v>1109.9427233026856</v>
      </c>
      <c r="R15" s="1356"/>
      <c r="S15" s="1357"/>
      <c r="T15" s="1357"/>
      <c r="U15" s="1357"/>
      <c r="V15" s="1357"/>
      <c r="W15" s="1357"/>
      <c r="X15" s="1357"/>
      <c r="Y15" s="1357"/>
      <c r="Z15" s="1357"/>
      <c r="AA15" s="1357"/>
      <c r="AB15" s="1357"/>
      <c r="AC15" s="1357"/>
      <c r="AD15" s="1357"/>
      <c r="AE15" s="1357"/>
      <c r="AF15" s="1357"/>
      <c r="AG15" s="1357"/>
      <c r="AH15" s="1357"/>
      <c r="AI15" s="1357"/>
      <c r="AJ15" s="1357"/>
      <c r="AK15" s="1357"/>
      <c r="AM15" s="1073"/>
      <c r="AN15" s="1074"/>
      <c r="AP15" s="1301">
        <f t="shared" si="0"/>
        <v>0</v>
      </c>
      <c r="AQ15" s="1298"/>
      <c r="AR15" s="1005"/>
      <c r="AS15" s="1300"/>
      <c r="AT15" s="1300"/>
      <c r="AU15" s="1300"/>
      <c r="AV15" s="1300"/>
      <c r="AW15" s="1300"/>
      <c r="AX15" s="1300"/>
      <c r="AY15" s="1009"/>
      <c r="AZ15" s="1009">
        <f t="shared" si="3"/>
        <v>0</v>
      </c>
      <c r="BA15" s="1009">
        <f t="shared" ref="BA15:BG16" si="6" xml:space="preserve"> IF( ISNUMBER( K15 ), 0, 1 )</f>
        <v>0</v>
      </c>
      <c r="BB15" s="1009">
        <f t="shared" si="6"/>
        <v>0</v>
      </c>
      <c r="BC15" s="1009">
        <f t="shared" si="6"/>
        <v>0</v>
      </c>
      <c r="BD15" s="1009">
        <f t="shared" si="6"/>
        <v>0</v>
      </c>
      <c r="BE15" s="1009">
        <f t="shared" si="6"/>
        <v>0</v>
      </c>
      <c r="BF15" s="1009">
        <f t="shared" si="6"/>
        <v>0</v>
      </c>
      <c r="BG15" s="1009">
        <f t="shared" si="6"/>
        <v>0</v>
      </c>
      <c r="BH15" s="1009"/>
      <c r="BI15" s="1009"/>
      <c r="BJ15" s="1009"/>
      <c r="BK15" s="1009"/>
      <c r="BL15" s="1009"/>
      <c r="BM15" s="1009"/>
      <c r="BN15" s="1009"/>
      <c r="BO15" s="1009"/>
      <c r="BP15" s="1009"/>
      <c r="BQ15" s="1009"/>
      <c r="BR15" s="1009"/>
      <c r="BS15" s="1009"/>
      <c r="BT15" s="1009"/>
      <c r="BU15" s="1009"/>
      <c r="BV15" s="1009"/>
      <c r="BW15" s="1009"/>
      <c r="BX15" s="1009"/>
      <c r="BY15" s="1009"/>
      <c r="BZ15" s="1009"/>
      <c r="CA15" s="1009"/>
      <c r="CB15" s="1300"/>
      <c r="CC15" s="1300"/>
      <c r="CD15" s="1005"/>
      <c r="CE15" s="1299"/>
    </row>
    <row r="16" spans="2:83" ht="15" customHeight="1" thickBot="1">
      <c r="B16" s="658">
        <v>9</v>
      </c>
      <c r="C16" s="665" t="s">
        <v>1390</v>
      </c>
      <c r="D16" s="659" t="s">
        <v>2130</v>
      </c>
      <c r="E16" s="1338" t="s">
        <v>1386</v>
      </c>
      <c r="F16" s="660">
        <v>0</v>
      </c>
      <c r="G16" s="1055"/>
      <c r="H16" s="1216"/>
      <c r="I16" s="1353"/>
      <c r="J16" s="1350">
        <v>18232.77</v>
      </c>
      <c r="K16" s="1342">
        <v>18288.218333333331</v>
      </c>
      <c r="L16" s="1342">
        <v>18336.711666666662</v>
      </c>
      <c r="M16" s="1342">
        <v>18386.054999999997</v>
      </c>
      <c r="N16" s="1342">
        <v>18435.398333333331</v>
      </c>
      <c r="O16" s="1342">
        <v>18491.991666666661</v>
      </c>
      <c r="P16" s="1342">
        <v>18543.084999999995</v>
      </c>
      <c r="Q16" s="1355">
        <v>18591.67833333333</v>
      </c>
      <c r="R16" s="1358"/>
      <c r="S16" s="1359"/>
      <c r="T16" s="1359"/>
      <c r="U16" s="1359"/>
      <c r="V16" s="1359"/>
      <c r="W16" s="1359"/>
      <c r="X16" s="1359"/>
      <c r="Y16" s="1359"/>
      <c r="Z16" s="1359"/>
      <c r="AA16" s="1359"/>
      <c r="AB16" s="1359"/>
      <c r="AC16" s="1359"/>
      <c r="AD16" s="1359"/>
      <c r="AE16" s="1359"/>
      <c r="AF16" s="1359"/>
      <c r="AG16" s="1359"/>
      <c r="AH16" s="1359"/>
      <c r="AI16" s="1359"/>
      <c r="AJ16" s="1359"/>
      <c r="AK16" s="1359"/>
      <c r="AM16" s="1075"/>
      <c r="AN16" s="1076"/>
      <c r="AP16" s="1301">
        <f t="shared" si="0"/>
        <v>0</v>
      </c>
      <c r="AQ16" s="1298"/>
      <c r="AR16" s="1005"/>
      <c r="AS16" s="1300"/>
      <c r="AT16" s="1300"/>
      <c r="AU16" s="1300"/>
      <c r="AV16" s="1300"/>
      <c r="AW16" s="1300"/>
      <c r="AX16" s="1300"/>
      <c r="AY16" s="1009"/>
      <c r="AZ16" s="1009">
        <f t="shared" si="3"/>
        <v>0</v>
      </c>
      <c r="BA16" s="1009">
        <f t="shared" si="6"/>
        <v>0</v>
      </c>
      <c r="BB16" s="1009">
        <f t="shared" si="6"/>
        <v>0</v>
      </c>
      <c r="BC16" s="1009">
        <f t="shared" si="6"/>
        <v>0</v>
      </c>
      <c r="BD16" s="1009">
        <f t="shared" si="6"/>
        <v>0</v>
      </c>
      <c r="BE16" s="1009">
        <f t="shared" si="6"/>
        <v>0</v>
      </c>
      <c r="BF16" s="1009">
        <f t="shared" si="6"/>
        <v>0</v>
      </c>
      <c r="BG16" s="1009">
        <f t="shared" si="6"/>
        <v>0</v>
      </c>
      <c r="BH16" s="1009"/>
      <c r="BI16" s="1009"/>
      <c r="BJ16" s="1009"/>
      <c r="BK16" s="1009"/>
      <c r="BL16" s="1009"/>
      <c r="BM16" s="1009"/>
      <c r="BN16" s="1009"/>
      <c r="BO16" s="1009"/>
      <c r="BP16" s="1009"/>
      <c r="BQ16" s="1009"/>
      <c r="BR16" s="1009"/>
      <c r="BS16" s="1009"/>
      <c r="BT16" s="1009"/>
      <c r="BU16" s="1009"/>
      <c r="BV16" s="1009"/>
      <c r="BW16" s="1009"/>
      <c r="BX16" s="1009"/>
      <c r="BY16" s="1009"/>
      <c r="BZ16" s="1009"/>
      <c r="CA16" s="1009"/>
      <c r="CB16" s="1300"/>
      <c r="CC16" s="1300"/>
      <c r="CD16" s="1005"/>
      <c r="CE16" s="1299"/>
    </row>
    <row r="17" spans="2:83" ht="15" customHeight="1" thickBot="1">
      <c r="B17" s="652">
        <v>10</v>
      </c>
      <c r="C17" s="666" t="s">
        <v>410</v>
      </c>
      <c r="D17" s="656" t="s">
        <v>411</v>
      </c>
      <c r="E17" s="656" t="s">
        <v>98</v>
      </c>
      <c r="F17" s="1337">
        <v>0</v>
      </c>
      <c r="G17" s="1333"/>
      <c r="H17" s="1215"/>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c r="AK17" s="1066"/>
      <c r="AP17" s="1301"/>
      <c r="AQ17" s="1298"/>
      <c r="AR17" s="1005"/>
      <c r="AS17" s="1004"/>
      <c r="AT17" s="1300"/>
      <c r="AU17" s="1300"/>
      <c r="AV17" s="1300"/>
      <c r="AW17" s="1009"/>
      <c r="AX17" s="1300"/>
      <c r="AY17" s="1300"/>
      <c r="AZ17" s="1300"/>
      <c r="BA17" s="1300"/>
      <c r="BB17" s="1300"/>
      <c r="BC17" s="1300"/>
      <c r="BD17" s="1300"/>
      <c r="BE17" s="1300"/>
      <c r="BF17" s="1300"/>
      <c r="BG17" s="1300"/>
      <c r="BH17" s="1300"/>
      <c r="BI17" s="1300"/>
      <c r="BJ17" s="1300"/>
      <c r="BK17" s="1300"/>
      <c r="BL17" s="1300"/>
      <c r="BM17" s="1300"/>
      <c r="BN17" s="1300"/>
      <c r="BO17" s="1300"/>
      <c r="BP17" s="1300"/>
      <c r="BQ17" s="1300"/>
      <c r="BR17" s="1300"/>
      <c r="BS17" s="1300"/>
      <c r="BT17" s="1300"/>
      <c r="BU17" s="1300"/>
      <c r="BV17" s="1300"/>
      <c r="BW17" s="1300"/>
      <c r="BX17" s="1300"/>
      <c r="BY17" s="1300"/>
      <c r="BZ17" s="1300"/>
      <c r="CA17" s="1300"/>
      <c r="CB17" s="1300"/>
      <c r="CC17" s="1300"/>
      <c r="CD17" s="1005"/>
      <c r="CE17" s="1039"/>
    </row>
    <row r="18" spans="2:83" ht="15" customHeight="1">
      <c r="B18" s="655">
        <v>11</v>
      </c>
      <c r="C18" s="667" t="s">
        <v>397</v>
      </c>
      <c r="D18" s="656" t="s">
        <v>412</v>
      </c>
      <c r="E18" s="656" t="s">
        <v>399</v>
      </c>
      <c r="F18" s="657">
        <v>1</v>
      </c>
      <c r="G18" s="1054"/>
      <c r="H18" s="1216"/>
      <c r="I18" s="877"/>
      <c r="J18" s="874"/>
      <c r="K18" s="874"/>
      <c r="L18" s="874"/>
      <c r="M18" s="874"/>
      <c r="N18" s="874"/>
      <c r="O18" s="874"/>
      <c r="P18" s="874"/>
      <c r="Q18" s="874"/>
      <c r="R18" s="874"/>
      <c r="S18" s="874"/>
      <c r="T18" s="874"/>
      <c r="U18" s="874"/>
      <c r="V18" s="874"/>
      <c r="W18" s="874"/>
      <c r="X18" s="874"/>
      <c r="Y18" s="874"/>
      <c r="Z18" s="874"/>
      <c r="AA18" s="874"/>
      <c r="AB18" s="874"/>
      <c r="AC18" s="874"/>
      <c r="AD18" s="874"/>
      <c r="AE18" s="874"/>
      <c r="AF18" s="874"/>
      <c r="AG18" s="874"/>
      <c r="AH18" s="874"/>
      <c r="AI18" s="874"/>
      <c r="AJ18" s="874"/>
      <c r="AK18" s="875"/>
      <c r="AM18" s="1071"/>
      <c r="AN18" s="1072"/>
      <c r="AP18" s="1301"/>
      <c r="AQ18" s="1298"/>
      <c r="AR18" s="1005"/>
      <c r="AS18" s="1300"/>
      <c r="AT18" s="1300"/>
      <c r="AU18" s="1300"/>
      <c r="AV18" s="1300"/>
      <c r="AW18" s="1300"/>
      <c r="AX18" s="1300"/>
      <c r="AY18" s="1009"/>
      <c r="AZ18" s="1009"/>
      <c r="BA18" s="1009"/>
      <c r="BB18" s="1009"/>
      <c r="BC18" s="1009"/>
      <c r="BD18" s="1009"/>
      <c r="BE18" s="1009"/>
      <c r="BF18" s="1009"/>
      <c r="BG18" s="1009"/>
      <c r="BH18" s="1009"/>
      <c r="BI18" s="1009"/>
      <c r="BJ18" s="1009"/>
      <c r="BK18" s="1009"/>
      <c r="BL18" s="1009"/>
      <c r="BM18" s="1009"/>
      <c r="BN18" s="1009"/>
      <c r="BO18" s="1009"/>
      <c r="BP18" s="1009"/>
      <c r="BQ18" s="1009"/>
      <c r="BR18" s="1009"/>
      <c r="BS18" s="1009"/>
      <c r="BT18" s="1009"/>
      <c r="BU18" s="1009"/>
      <c r="BV18" s="1009"/>
      <c r="BW18" s="1009"/>
      <c r="BX18" s="1009"/>
      <c r="BY18" s="1009"/>
      <c r="BZ18" s="1009"/>
      <c r="CA18" s="1009"/>
      <c r="CB18" s="1300"/>
      <c r="CC18" s="1300"/>
      <c r="CD18" s="1005"/>
      <c r="CE18" s="1299"/>
    </row>
    <row r="19" spans="2:83" ht="15" customHeight="1">
      <c r="B19" s="655">
        <v>12</v>
      </c>
      <c r="C19" s="667" t="s">
        <v>400</v>
      </c>
      <c r="D19" s="656" t="s">
        <v>413</v>
      </c>
      <c r="E19" s="656" t="s">
        <v>399</v>
      </c>
      <c r="F19" s="657">
        <v>1</v>
      </c>
      <c r="G19" s="1054"/>
      <c r="H19" s="1216"/>
      <c r="I19" s="1340"/>
      <c r="J19" s="868"/>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9"/>
      <c r="AM19" s="1073"/>
      <c r="AN19" s="1074"/>
      <c r="AP19" s="1301"/>
      <c r="AQ19" s="1298"/>
      <c r="AR19" s="1005"/>
      <c r="AS19" s="1300"/>
      <c r="AT19" s="1300"/>
      <c r="AU19" s="1300"/>
      <c r="AV19" s="1300"/>
      <c r="AW19" s="1300"/>
      <c r="AX19" s="1300"/>
      <c r="AY19" s="1009"/>
      <c r="AZ19" s="1009"/>
      <c r="BA19" s="1009"/>
      <c r="BB19" s="1009"/>
      <c r="BC19" s="1009"/>
      <c r="BD19" s="1009"/>
      <c r="BE19" s="1009"/>
      <c r="BF19" s="1009"/>
      <c r="BG19" s="1009"/>
      <c r="BH19" s="1009"/>
      <c r="BI19" s="1009"/>
      <c r="BJ19" s="1009"/>
      <c r="BK19" s="1009"/>
      <c r="BL19" s="1009"/>
      <c r="BM19" s="1009"/>
      <c r="BN19" s="1009"/>
      <c r="BO19" s="1009"/>
      <c r="BP19" s="1009"/>
      <c r="BQ19" s="1009"/>
      <c r="BR19" s="1009"/>
      <c r="BS19" s="1009"/>
      <c r="BT19" s="1009"/>
      <c r="BU19" s="1009"/>
      <c r="BV19" s="1009"/>
      <c r="BW19" s="1009"/>
      <c r="BX19" s="1009"/>
      <c r="BY19" s="1009"/>
      <c r="BZ19" s="1009"/>
      <c r="CA19" s="1009"/>
      <c r="CB19" s="1300"/>
      <c r="CC19" s="1300"/>
      <c r="CD19" s="1005"/>
      <c r="CE19" s="1299"/>
    </row>
    <row r="20" spans="2:83" ht="15" customHeight="1">
      <c r="B20" s="655">
        <v>13</v>
      </c>
      <c r="C20" s="667" t="s">
        <v>402</v>
      </c>
      <c r="D20" s="656" t="s">
        <v>414</v>
      </c>
      <c r="E20" s="656" t="s">
        <v>399</v>
      </c>
      <c r="F20" s="657">
        <v>1</v>
      </c>
      <c r="G20" s="1054"/>
      <c r="H20" s="1216"/>
      <c r="I20" s="1340"/>
      <c r="J20" s="868"/>
      <c r="K20" s="868"/>
      <c r="L20" s="868"/>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9"/>
      <c r="AM20" s="1073"/>
      <c r="AN20" s="1074"/>
      <c r="AP20" s="1301"/>
      <c r="AQ20" s="1298"/>
      <c r="AR20" s="1005"/>
      <c r="AS20" s="1300"/>
      <c r="AT20" s="1300"/>
      <c r="AU20" s="1300"/>
      <c r="AV20" s="1300"/>
      <c r="AW20" s="1300"/>
      <c r="AX20" s="1300"/>
      <c r="AY20" s="1009"/>
      <c r="AZ20" s="1009"/>
      <c r="BA20" s="1009"/>
      <c r="BB20" s="1009"/>
      <c r="BC20" s="1009"/>
      <c r="BD20" s="1009"/>
      <c r="BE20" s="1009"/>
      <c r="BF20" s="1009"/>
      <c r="BG20" s="1009"/>
      <c r="BH20" s="1009"/>
      <c r="BI20" s="1009"/>
      <c r="BJ20" s="1009"/>
      <c r="BK20" s="1009"/>
      <c r="BL20" s="1009"/>
      <c r="BM20" s="1009"/>
      <c r="BN20" s="1009"/>
      <c r="BO20" s="1009"/>
      <c r="BP20" s="1009"/>
      <c r="BQ20" s="1009"/>
      <c r="BR20" s="1009"/>
      <c r="BS20" s="1009"/>
      <c r="BT20" s="1009"/>
      <c r="BU20" s="1009"/>
      <c r="BV20" s="1009"/>
      <c r="BW20" s="1009"/>
      <c r="BX20" s="1009"/>
      <c r="BY20" s="1009"/>
      <c r="BZ20" s="1009"/>
      <c r="CA20" s="1009"/>
      <c r="CB20" s="1300"/>
      <c r="CC20" s="1300"/>
      <c r="CD20" s="1005"/>
      <c r="CE20" s="1299"/>
    </row>
    <row r="21" spans="2:83" ht="15" customHeight="1">
      <c r="B21" s="655">
        <v>14</v>
      </c>
      <c r="C21" s="667" t="s">
        <v>404</v>
      </c>
      <c r="D21" s="656" t="s">
        <v>415</v>
      </c>
      <c r="E21" s="656" t="s">
        <v>399</v>
      </c>
      <c r="F21" s="657">
        <v>1</v>
      </c>
      <c r="G21" s="1054"/>
      <c r="H21" s="1216"/>
      <c r="I21" s="1340"/>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9"/>
      <c r="AM21" s="1073"/>
      <c r="AN21" s="1074"/>
      <c r="AP21" s="1301"/>
      <c r="AQ21" s="1298"/>
      <c r="AR21" s="1005"/>
      <c r="AS21" s="1300"/>
      <c r="AT21" s="1300"/>
      <c r="AU21" s="1300"/>
      <c r="AV21" s="1300"/>
      <c r="AW21" s="1300"/>
      <c r="AX21" s="1300"/>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300"/>
      <c r="CC21" s="1300"/>
      <c r="CD21" s="1005"/>
      <c r="CE21" s="1299"/>
    </row>
    <row r="22" spans="2:83" ht="15" customHeight="1">
      <c r="B22" s="655">
        <v>15</v>
      </c>
      <c r="C22" s="667" t="s">
        <v>406</v>
      </c>
      <c r="D22" s="656" t="s">
        <v>416</v>
      </c>
      <c r="E22" s="656" t="s">
        <v>1558</v>
      </c>
      <c r="F22" s="657">
        <v>1</v>
      </c>
      <c r="G22" s="1054"/>
      <c r="H22" s="1216"/>
      <c r="I22" s="1340"/>
      <c r="J22" s="868"/>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9"/>
      <c r="AM22" s="1073"/>
      <c r="AN22" s="1074"/>
      <c r="AP22" s="1301"/>
      <c r="AQ22" s="1298"/>
      <c r="AR22" s="1005"/>
      <c r="AS22" s="1300"/>
      <c r="AT22" s="1300"/>
      <c r="AU22" s="1300"/>
      <c r="AV22" s="1300"/>
      <c r="AW22" s="1300"/>
      <c r="AX22" s="1300"/>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300"/>
      <c r="CC22" s="1300"/>
      <c r="CD22" s="1005"/>
      <c r="CE22" s="1299"/>
    </row>
    <row r="23" spans="2:83" ht="15" customHeight="1" thickBot="1">
      <c r="B23" s="655">
        <v>16</v>
      </c>
      <c r="C23" s="667" t="s">
        <v>408</v>
      </c>
      <c r="D23" s="656" t="s">
        <v>417</v>
      </c>
      <c r="E23" s="656" t="s">
        <v>1559</v>
      </c>
      <c r="F23" s="657">
        <v>1</v>
      </c>
      <c r="G23" s="1054"/>
      <c r="H23" s="1216"/>
      <c r="I23" s="1351"/>
      <c r="J23" s="868"/>
      <c r="K23" s="868"/>
      <c r="L23" s="868"/>
      <c r="M23" s="868"/>
      <c r="N23" s="868"/>
      <c r="O23" s="868"/>
      <c r="P23" s="868"/>
      <c r="Q23" s="868"/>
      <c r="R23" s="870"/>
      <c r="S23" s="870"/>
      <c r="T23" s="870"/>
      <c r="U23" s="870"/>
      <c r="V23" s="870"/>
      <c r="W23" s="870"/>
      <c r="X23" s="870"/>
      <c r="Y23" s="870"/>
      <c r="Z23" s="870"/>
      <c r="AA23" s="870"/>
      <c r="AB23" s="870"/>
      <c r="AC23" s="870"/>
      <c r="AD23" s="870"/>
      <c r="AE23" s="870"/>
      <c r="AF23" s="870"/>
      <c r="AG23" s="870"/>
      <c r="AH23" s="870"/>
      <c r="AI23" s="870"/>
      <c r="AJ23" s="870"/>
      <c r="AK23" s="871"/>
      <c r="AM23" s="1073"/>
      <c r="AN23" s="1074"/>
      <c r="AP23" s="1301"/>
      <c r="AQ23" s="1298"/>
      <c r="AR23" s="1005"/>
      <c r="AS23" s="1300"/>
      <c r="AT23" s="1300"/>
      <c r="AU23" s="1300"/>
      <c r="AV23" s="1300"/>
      <c r="AW23" s="1300"/>
      <c r="AX23" s="1300"/>
      <c r="AY23" s="1009"/>
      <c r="AZ23" s="1009"/>
      <c r="BA23" s="1009"/>
      <c r="BB23" s="1009"/>
      <c r="BC23" s="1009"/>
      <c r="BD23" s="1009"/>
      <c r="BE23" s="1009"/>
      <c r="BF23" s="1009"/>
      <c r="BG23" s="1009"/>
      <c r="BH23" s="1009"/>
      <c r="BI23" s="1009"/>
      <c r="BJ23" s="1009"/>
      <c r="BK23" s="1009"/>
      <c r="BL23" s="1009"/>
      <c r="BM23" s="1009"/>
      <c r="BN23" s="1009"/>
      <c r="BO23" s="1009"/>
      <c r="BP23" s="1009"/>
      <c r="BQ23" s="1009"/>
      <c r="BR23" s="1009"/>
      <c r="BS23" s="1009"/>
      <c r="BT23" s="1009"/>
      <c r="BU23" s="1009"/>
      <c r="BV23" s="1009"/>
      <c r="BW23" s="1009"/>
      <c r="BX23" s="1009"/>
      <c r="BY23" s="1009"/>
      <c r="BZ23" s="1009"/>
      <c r="CA23" s="1009"/>
      <c r="CB23" s="1300"/>
      <c r="CC23" s="1300"/>
      <c r="CD23" s="1005"/>
      <c r="CE23" s="1299"/>
    </row>
    <row r="24" spans="2:83" ht="15" customHeight="1">
      <c r="B24" s="662">
        <v>17</v>
      </c>
      <c r="C24" s="669" t="s">
        <v>1383</v>
      </c>
      <c r="D24" s="1367" t="s">
        <v>2131</v>
      </c>
      <c r="E24" s="1339" t="s">
        <v>1561</v>
      </c>
      <c r="F24" s="1332">
        <v>3</v>
      </c>
      <c r="G24" s="1056"/>
      <c r="H24" s="1216"/>
      <c r="I24" s="1352"/>
      <c r="J24" s="1349"/>
      <c r="K24" s="1341"/>
      <c r="L24" s="1341"/>
      <c r="M24" s="1341"/>
      <c r="N24" s="1341"/>
      <c r="O24" s="1341"/>
      <c r="P24" s="1341"/>
      <c r="Q24" s="1354"/>
      <c r="R24" s="1356"/>
      <c r="S24" s="1357"/>
      <c r="T24" s="1357"/>
      <c r="U24" s="1357"/>
      <c r="V24" s="1357"/>
      <c r="W24" s="1357"/>
      <c r="X24" s="1357"/>
      <c r="Y24" s="1357"/>
      <c r="Z24" s="1357"/>
      <c r="AA24" s="1357"/>
      <c r="AB24" s="1357"/>
      <c r="AC24" s="1357"/>
      <c r="AD24" s="1357"/>
      <c r="AE24" s="1357"/>
      <c r="AF24" s="1357"/>
      <c r="AG24" s="1357"/>
      <c r="AH24" s="1357"/>
      <c r="AI24" s="1357"/>
      <c r="AJ24" s="1357"/>
      <c r="AK24" s="1357"/>
      <c r="AM24" s="1073"/>
      <c r="AN24" s="1074"/>
      <c r="AP24" s="1301"/>
      <c r="AQ24" s="1298"/>
      <c r="AR24" s="1005"/>
      <c r="AS24" s="1300"/>
      <c r="AT24" s="1300"/>
      <c r="AU24" s="1300"/>
      <c r="AV24" s="1300"/>
      <c r="AW24" s="1300"/>
      <c r="AX24" s="1300"/>
      <c r="AY24" s="1009"/>
      <c r="AZ24" s="1009"/>
      <c r="BA24" s="1009"/>
      <c r="BB24" s="1009"/>
      <c r="BC24" s="1009"/>
      <c r="BD24" s="1009"/>
      <c r="BE24" s="1009"/>
      <c r="BF24" s="1009"/>
      <c r="BG24" s="1009"/>
      <c r="BH24" s="1009"/>
      <c r="BI24" s="1009"/>
      <c r="BJ24" s="1009"/>
      <c r="BK24" s="1009"/>
      <c r="BL24" s="1009"/>
      <c r="BM24" s="1009"/>
      <c r="BN24" s="1009"/>
      <c r="BO24" s="1009"/>
      <c r="BP24" s="1009"/>
      <c r="BQ24" s="1009"/>
      <c r="BR24" s="1009"/>
      <c r="BS24" s="1009"/>
      <c r="BT24" s="1009"/>
      <c r="BU24" s="1009"/>
      <c r="BV24" s="1009"/>
      <c r="BW24" s="1009"/>
      <c r="BX24" s="1009"/>
      <c r="BY24" s="1009"/>
      <c r="BZ24" s="1009"/>
      <c r="CA24" s="1009"/>
      <c r="CB24" s="1300"/>
      <c r="CC24" s="1300"/>
      <c r="CD24" s="1005"/>
      <c r="CE24" s="1299"/>
    </row>
    <row r="25" spans="2:83" ht="15" customHeight="1" thickBot="1">
      <c r="B25" s="658">
        <v>18</v>
      </c>
      <c r="C25" s="665" t="s">
        <v>1390</v>
      </c>
      <c r="D25" s="659" t="s">
        <v>2132</v>
      </c>
      <c r="E25" s="1338" t="s">
        <v>1386</v>
      </c>
      <c r="F25" s="660">
        <v>0</v>
      </c>
      <c r="G25" s="1055"/>
      <c r="H25" s="1216"/>
      <c r="I25" s="1353"/>
      <c r="J25" s="1350"/>
      <c r="K25" s="1342"/>
      <c r="L25" s="1342"/>
      <c r="M25" s="1342"/>
      <c r="N25" s="1342"/>
      <c r="O25" s="1342"/>
      <c r="P25" s="1342"/>
      <c r="Q25" s="1355"/>
      <c r="R25" s="1358"/>
      <c r="S25" s="1359"/>
      <c r="T25" s="1359"/>
      <c r="U25" s="1359"/>
      <c r="V25" s="1359"/>
      <c r="W25" s="1359"/>
      <c r="X25" s="1359"/>
      <c r="Y25" s="1359"/>
      <c r="Z25" s="1359"/>
      <c r="AA25" s="1359"/>
      <c r="AB25" s="1359"/>
      <c r="AC25" s="1359"/>
      <c r="AD25" s="1359"/>
      <c r="AE25" s="1359"/>
      <c r="AF25" s="1359"/>
      <c r="AG25" s="1359"/>
      <c r="AH25" s="1359"/>
      <c r="AI25" s="1359"/>
      <c r="AJ25" s="1359"/>
      <c r="AK25" s="1359"/>
      <c r="AM25" s="1075"/>
      <c r="AN25" s="1076"/>
      <c r="AP25" s="1301"/>
      <c r="AQ25" s="1298"/>
      <c r="AR25" s="1005"/>
      <c r="AS25" s="1300"/>
      <c r="AT25" s="1300"/>
      <c r="AU25" s="1300"/>
      <c r="AV25" s="1300"/>
      <c r="AW25" s="1300"/>
      <c r="AX25" s="1300"/>
      <c r="AY25" s="1009"/>
      <c r="AZ25" s="1009"/>
      <c r="BA25" s="1009"/>
      <c r="BB25" s="1009"/>
      <c r="BC25" s="1009"/>
      <c r="BD25" s="1009"/>
      <c r="BE25" s="1009"/>
      <c r="BF25" s="1009"/>
      <c r="BG25" s="1009"/>
      <c r="BH25" s="1009"/>
      <c r="BI25" s="1009"/>
      <c r="BJ25" s="1009"/>
      <c r="BK25" s="1009"/>
      <c r="BL25" s="1009"/>
      <c r="BM25" s="1009"/>
      <c r="BN25" s="1009"/>
      <c r="BO25" s="1009"/>
      <c r="BP25" s="1009"/>
      <c r="BQ25" s="1009"/>
      <c r="BR25" s="1009"/>
      <c r="BS25" s="1009"/>
      <c r="BT25" s="1009"/>
      <c r="BU25" s="1009"/>
      <c r="BV25" s="1009"/>
      <c r="BW25" s="1009"/>
      <c r="BX25" s="1009"/>
      <c r="BY25" s="1009"/>
      <c r="BZ25" s="1009"/>
      <c r="CA25" s="1009"/>
      <c r="CB25" s="1300"/>
      <c r="CC25" s="1300"/>
      <c r="CD25" s="1005"/>
      <c r="CE25" s="1299"/>
    </row>
    <row r="26" spans="2:83" ht="15" customHeight="1" thickBot="1">
      <c r="B26" s="652">
        <v>19</v>
      </c>
      <c r="C26" s="666" t="s">
        <v>418</v>
      </c>
      <c r="D26" s="656" t="s">
        <v>419</v>
      </c>
      <c r="E26" s="656" t="s">
        <v>98</v>
      </c>
      <c r="F26" s="1337">
        <v>0</v>
      </c>
      <c r="G26" s="1333"/>
      <c r="H26" s="1215"/>
      <c r="I26" s="1066"/>
      <c r="J26" s="1066"/>
      <c r="K26" s="1066"/>
      <c r="L26" s="1066"/>
      <c r="M26" s="1066"/>
      <c r="N26" s="1066"/>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c r="AK26" s="1066"/>
      <c r="AP26" s="1301"/>
      <c r="AQ26" s="1298"/>
      <c r="AR26" s="1005"/>
      <c r="AS26" s="1004"/>
      <c r="AT26" s="1300"/>
      <c r="AU26" s="1300"/>
      <c r="AV26" s="1300"/>
      <c r="AW26" s="1009"/>
      <c r="AX26" s="1300"/>
      <c r="AY26" s="1300"/>
      <c r="AZ26" s="1300"/>
      <c r="BA26" s="1300"/>
      <c r="BB26" s="1300"/>
      <c r="BC26" s="1300"/>
      <c r="BD26" s="1300"/>
      <c r="BE26" s="1300"/>
      <c r="BF26" s="1300"/>
      <c r="BG26" s="1300"/>
      <c r="BH26" s="1300"/>
      <c r="BI26" s="1300"/>
      <c r="BJ26" s="1300"/>
      <c r="BK26" s="1300"/>
      <c r="BL26" s="1300"/>
      <c r="BM26" s="1300"/>
      <c r="BN26" s="1300"/>
      <c r="BO26" s="1300"/>
      <c r="BP26" s="1300"/>
      <c r="BQ26" s="1300"/>
      <c r="BR26" s="1300"/>
      <c r="BS26" s="1300"/>
      <c r="BT26" s="1300"/>
      <c r="BU26" s="1300"/>
      <c r="BV26" s="1300"/>
      <c r="BW26" s="1300"/>
      <c r="BX26" s="1300"/>
      <c r="BY26" s="1300"/>
      <c r="BZ26" s="1300"/>
      <c r="CA26" s="1300"/>
      <c r="CB26" s="1300"/>
      <c r="CC26" s="1300"/>
      <c r="CD26" s="1005"/>
      <c r="CE26" s="1039"/>
    </row>
    <row r="27" spans="2:83" ht="15" customHeight="1">
      <c r="B27" s="655">
        <v>20</v>
      </c>
      <c r="C27" s="667" t="s">
        <v>397</v>
      </c>
      <c r="D27" s="656" t="s">
        <v>420</v>
      </c>
      <c r="E27" s="656" t="s">
        <v>399</v>
      </c>
      <c r="F27" s="657">
        <v>1</v>
      </c>
      <c r="G27" s="1054"/>
      <c r="H27" s="1216"/>
      <c r="I27" s="877"/>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74"/>
      <c r="AG27" s="874"/>
      <c r="AH27" s="874"/>
      <c r="AI27" s="874"/>
      <c r="AJ27" s="874"/>
      <c r="AK27" s="875"/>
      <c r="AM27" s="1071"/>
      <c r="AN27" s="1072"/>
      <c r="AP27" s="1301"/>
      <c r="AQ27" s="1298"/>
      <c r="AR27" s="1005"/>
      <c r="AS27" s="1300"/>
      <c r="AT27" s="1300"/>
      <c r="AU27" s="1300"/>
      <c r="AV27" s="1300"/>
      <c r="AW27" s="1300"/>
      <c r="AX27" s="1300"/>
      <c r="AY27" s="1009"/>
      <c r="AZ27" s="1009"/>
      <c r="BA27" s="1009"/>
      <c r="BB27" s="1009"/>
      <c r="BC27" s="1009"/>
      <c r="BD27" s="1009"/>
      <c r="BE27" s="1009"/>
      <c r="BF27" s="1009"/>
      <c r="BG27" s="1009"/>
      <c r="BH27" s="1009"/>
      <c r="BI27" s="1009"/>
      <c r="BJ27" s="1009"/>
      <c r="BK27" s="1009"/>
      <c r="BL27" s="1009"/>
      <c r="BM27" s="1009"/>
      <c r="BN27" s="1009"/>
      <c r="BO27" s="1009"/>
      <c r="BP27" s="1009"/>
      <c r="BQ27" s="1009"/>
      <c r="BR27" s="1009"/>
      <c r="BS27" s="1009"/>
      <c r="BT27" s="1009"/>
      <c r="BU27" s="1009"/>
      <c r="BV27" s="1009"/>
      <c r="BW27" s="1009"/>
      <c r="BX27" s="1009"/>
      <c r="BY27" s="1009"/>
      <c r="BZ27" s="1009"/>
      <c r="CA27" s="1009"/>
      <c r="CB27" s="1300"/>
      <c r="CC27" s="1300"/>
      <c r="CD27" s="1005"/>
      <c r="CE27" s="1299"/>
    </row>
    <row r="28" spans="2:83" ht="15" customHeight="1">
      <c r="B28" s="655">
        <v>21</v>
      </c>
      <c r="C28" s="667" t="s">
        <v>400</v>
      </c>
      <c r="D28" s="656" t="s">
        <v>421</v>
      </c>
      <c r="E28" s="656" t="s">
        <v>399</v>
      </c>
      <c r="F28" s="657">
        <v>1</v>
      </c>
      <c r="G28" s="1054"/>
      <c r="H28" s="1216"/>
      <c r="I28" s="1340"/>
      <c r="J28" s="868"/>
      <c r="K28" s="868"/>
      <c r="L28" s="868"/>
      <c r="M28" s="868"/>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9"/>
      <c r="AM28" s="1073"/>
      <c r="AN28" s="1074"/>
      <c r="AP28" s="1301"/>
      <c r="AQ28" s="1298"/>
      <c r="AR28" s="1005"/>
      <c r="AS28" s="1300"/>
      <c r="AT28" s="1300"/>
      <c r="AU28" s="1300"/>
      <c r="AV28" s="1300"/>
      <c r="AW28" s="1300"/>
      <c r="AX28" s="1300"/>
      <c r="AY28" s="1009"/>
      <c r="AZ28" s="1009"/>
      <c r="BA28" s="1009"/>
      <c r="BB28" s="1009"/>
      <c r="BC28" s="1009"/>
      <c r="BD28" s="1009"/>
      <c r="BE28" s="1009"/>
      <c r="BF28" s="1009"/>
      <c r="BG28" s="1009"/>
      <c r="BH28" s="1009"/>
      <c r="BI28" s="1009"/>
      <c r="BJ28" s="1009"/>
      <c r="BK28" s="1009"/>
      <c r="BL28" s="1009"/>
      <c r="BM28" s="1009"/>
      <c r="BN28" s="1009"/>
      <c r="BO28" s="1009"/>
      <c r="BP28" s="1009"/>
      <c r="BQ28" s="1009"/>
      <c r="BR28" s="1009"/>
      <c r="BS28" s="1009"/>
      <c r="BT28" s="1009"/>
      <c r="BU28" s="1009"/>
      <c r="BV28" s="1009"/>
      <c r="BW28" s="1009"/>
      <c r="BX28" s="1009"/>
      <c r="BY28" s="1009"/>
      <c r="BZ28" s="1009"/>
      <c r="CA28" s="1009"/>
      <c r="CB28" s="1300"/>
      <c r="CC28" s="1300"/>
      <c r="CD28" s="1005"/>
      <c r="CE28" s="1299"/>
    </row>
    <row r="29" spans="2:83" ht="15" customHeight="1">
      <c r="B29" s="655">
        <v>22</v>
      </c>
      <c r="C29" s="667" t="s">
        <v>402</v>
      </c>
      <c r="D29" s="656" t="s">
        <v>422</v>
      </c>
      <c r="E29" s="656" t="s">
        <v>399</v>
      </c>
      <c r="F29" s="657">
        <v>1</v>
      </c>
      <c r="G29" s="1054"/>
      <c r="H29" s="1216"/>
      <c r="I29" s="1340"/>
      <c r="J29" s="868"/>
      <c r="K29" s="868"/>
      <c r="L29" s="868"/>
      <c r="M29" s="868"/>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9"/>
      <c r="AM29" s="1073"/>
      <c r="AN29" s="1074"/>
      <c r="AP29" s="1301"/>
      <c r="AQ29" s="1298"/>
      <c r="AR29" s="1005"/>
      <c r="AS29" s="1300"/>
      <c r="AT29" s="1300"/>
      <c r="AU29" s="1300"/>
      <c r="AV29" s="1300"/>
      <c r="AW29" s="1300"/>
      <c r="AX29" s="1300"/>
      <c r="AY29" s="1009"/>
      <c r="AZ29" s="1009"/>
      <c r="BA29" s="1009"/>
      <c r="BB29" s="1009"/>
      <c r="BC29" s="1009"/>
      <c r="BD29" s="1009"/>
      <c r="BE29" s="1009"/>
      <c r="BF29" s="1009"/>
      <c r="BG29" s="1009"/>
      <c r="BH29" s="1009"/>
      <c r="BI29" s="1009"/>
      <c r="BJ29" s="1009"/>
      <c r="BK29" s="1009"/>
      <c r="BL29" s="1009"/>
      <c r="BM29" s="1009"/>
      <c r="BN29" s="1009"/>
      <c r="BO29" s="1009"/>
      <c r="BP29" s="1009"/>
      <c r="BQ29" s="1009"/>
      <c r="BR29" s="1009"/>
      <c r="BS29" s="1009"/>
      <c r="BT29" s="1009"/>
      <c r="BU29" s="1009"/>
      <c r="BV29" s="1009"/>
      <c r="BW29" s="1009"/>
      <c r="BX29" s="1009"/>
      <c r="BY29" s="1009"/>
      <c r="BZ29" s="1009"/>
      <c r="CA29" s="1009"/>
      <c r="CB29" s="1300"/>
      <c r="CC29" s="1300"/>
      <c r="CD29" s="1005"/>
      <c r="CE29" s="1299"/>
    </row>
    <row r="30" spans="2:83" ht="15" customHeight="1">
      <c r="B30" s="655">
        <v>23</v>
      </c>
      <c r="C30" s="667" t="s">
        <v>404</v>
      </c>
      <c r="D30" s="656" t="s">
        <v>423</v>
      </c>
      <c r="E30" s="656" t="s">
        <v>399</v>
      </c>
      <c r="F30" s="657">
        <v>1</v>
      </c>
      <c r="G30" s="1054"/>
      <c r="H30" s="1216"/>
      <c r="I30" s="1340"/>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9"/>
      <c r="AM30" s="1073"/>
      <c r="AN30" s="1074"/>
      <c r="AP30" s="1301"/>
      <c r="AQ30" s="1298"/>
      <c r="AR30" s="1005"/>
      <c r="AS30" s="1300"/>
      <c r="AT30" s="1300"/>
      <c r="AU30" s="1300"/>
      <c r="AV30" s="1300"/>
      <c r="AW30" s="1300"/>
      <c r="AX30" s="1300"/>
      <c r="AY30" s="1009"/>
      <c r="AZ30" s="1009"/>
      <c r="BA30" s="1009"/>
      <c r="BB30" s="1009"/>
      <c r="BC30" s="1009"/>
      <c r="BD30" s="1009"/>
      <c r="BE30" s="1009"/>
      <c r="BF30" s="1009"/>
      <c r="BG30" s="1009"/>
      <c r="BH30" s="1009"/>
      <c r="BI30" s="1009"/>
      <c r="BJ30" s="1009"/>
      <c r="BK30" s="1009"/>
      <c r="BL30" s="1009"/>
      <c r="BM30" s="1009"/>
      <c r="BN30" s="1009"/>
      <c r="BO30" s="1009"/>
      <c r="BP30" s="1009"/>
      <c r="BQ30" s="1009"/>
      <c r="BR30" s="1009"/>
      <c r="BS30" s="1009"/>
      <c r="BT30" s="1009"/>
      <c r="BU30" s="1009"/>
      <c r="BV30" s="1009"/>
      <c r="BW30" s="1009"/>
      <c r="BX30" s="1009"/>
      <c r="BY30" s="1009"/>
      <c r="BZ30" s="1009"/>
      <c r="CA30" s="1009"/>
      <c r="CB30" s="1300"/>
      <c r="CC30" s="1300"/>
      <c r="CD30" s="1005"/>
      <c r="CE30" s="1299"/>
    </row>
    <row r="31" spans="2:83" ht="15" customHeight="1">
      <c r="B31" s="655">
        <v>24</v>
      </c>
      <c r="C31" s="667" t="s">
        <v>406</v>
      </c>
      <c r="D31" s="656" t="s">
        <v>424</v>
      </c>
      <c r="E31" s="656" t="s">
        <v>1558</v>
      </c>
      <c r="F31" s="657">
        <v>1</v>
      </c>
      <c r="G31" s="1054"/>
      <c r="H31" s="1216"/>
      <c r="I31" s="1340"/>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9"/>
      <c r="AM31" s="1073"/>
      <c r="AN31" s="1074"/>
      <c r="AP31" s="1301"/>
      <c r="AQ31" s="1298"/>
      <c r="AR31" s="1005"/>
      <c r="AS31" s="1300"/>
      <c r="AT31" s="1300"/>
      <c r="AU31" s="1300"/>
      <c r="AV31" s="1300"/>
      <c r="AW31" s="1300"/>
      <c r="AX31" s="1300"/>
      <c r="AY31" s="1009"/>
      <c r="AZ31" s="1009"/>
      <c r="BA31" s="1009"/>
      <c r="BB31" s="1009"/>
      <c r="BC31" s="1009"/>
      <c r="BD31" s="1009"/>
      <c r="BE31" s="1009"/>
      <c r="BF31" s="1009"/>
      <c r="BG31" s="1009"/>
      <c r="BH31" s="1009"/>
      <c r="BI31" s="1009"/>
      <c r="BJ31" s="1009"/>
      <c r="BK31" s="1009"/>
      <c r="BL31" s="1009"/>
      <c r="BM31" s="1009"/>
      <c r="BN31" s="1009"/>
      <c r="BO31" s="1009"/>
      <c r="BP31" s="1009"/>
      <c r="BQ31" s="1009"/>
      <c r="BR31" s="1009"/>
      <c r="BS31" s="1009"/>
      <c r="BT31" s="1009"/>
      <c r="BU31" s="1009"/>
      <c r="BV31" s="1009"/>
      <c r="BW31" s="1009"/>
      <c r="BX31" s="1009"/>
      <c r="BY31" s="1009"/>
      <c r="BZ31" s="1009"/>
      <c r="CA31" s="1009"/>
      <c r="CB31" s="1300"/>
      <c r="CC31" s="1300"/>
      <c r="CD31" s="1005"/>
      <c r="CE31" s="1299"/>
    </row>
    <row r="32" spans="2:83" ht="15" customHeight="1" thickBot="1">
      <c r="B32" s="655">
        <v>25</v>
      </c>
      <c r="C32" s="667" t="s">
        <v>408</v>
      </c>
      <c r="D32" s="656" t="s">
        <v>425</v>
      </c>
      <c r="E32" s="656" t="s">
        <v>1559</v>
      </c>
      <c r="F32" s="657">
        <v>1</v>
      </c>
      <c r="G32" s="1054"/>
      <c r="H32" s="1216"/>
      <c r="I32" s="1351"/>
      <c r="J32" s="868"/>
      <c r="K32" s="868"/>
      <c r="L32" s="868"/>
      <c r="M32" s="868"/>
      <c r="N32" s="868"/>
      <c r="O32" s="868"/>
      <c r="P32" s="868"/>
      <c r="Q32" s="868"/>
      <c r="R32" s="870"/>
      <c r="S32" s="870"/>
      <c r="T32" s="870"/>
      <c r="U32" s="870"/>
      <c r="V32" s="870"/>
      <c r="W32" s="870"/>
      <c r="X32" s="870"/>
      <c r="Y32" s="870"/>
      <c r="Z32" s="870"/>
      <c r="AA32" s="870"/>
      <c r="AB32" s="870"/>
      <c r="AC32" s="870"/>
      <c r="AD32" s="870"/>
      <c r="AE32" s="870"/>
      <c r="AF32" s="870"/>
      <c r="AG32" s="870"/>
      <c r="AH32" s="870"/>
      <c r="AI32" s="870"/>
      <c r="AJ32" s="870"/>
      <c r="AK32" s="871"/>
      <c r="AM32" s="1073"/>
      <c r="AN32" s="1074"/>
      <c r="AP32" s="1301"/>
      <c r="AQ32" s="1298"/>
      <c r="AR32" s="1005"/>
      <c r="AS32" s="1300"/>
      <c r="AT32" s="1300"/>
      <c r="AU32" s="1300"/>
      <c r="AV32" s="1300"/>
      <c r="AW32" s="1300"/>
      <c r="AX32" s="1300"/>
      <c r="AY32" s="1009"/>
      <c r="AZ32" s="1009"/>
      <c r="BA32" s="1009"/>
      <c r="BB32" s="1009"/>
      <c r="BC32" s="1009"/>
      <c r="BD32" s="1009"/>
      <c r="BE32" s="1009"/>
      <c r="BF32" s="1009"/>
      <c r="BG32" s="1009"/>
      <c r="BH32" s="1009"/>
      <c r="BI32" s="1009"/>
      <c r="BJ32" s="1009"/>
      <c r="BK32" s="1009"/>
      <c r="BL32" s="1009"/>
      <c r="BM32" s="1009"/>
      <c r="BN32" s="1009"/>
      <c r="BO32" s="1009"/>
      <c r="BP32" s="1009"/>
      <c r="BQ32" s="1009"/>
      <c r="BR32" s="1009"/>
      <c r="BS32" s="1009"/>
      <c r="BT32" s="1009"/>
      <c r="BU32" s="1009"/>
      <c r="BV32" s="1009"/>
      <c r="BW32" s="1009"/>
      <c r="BX32" s="1009"/>
      <c r="BY32" s="1009"/>
      <c r="BZ32" s="1009"/>
      <c r="CA32" s="1009"/>
      <c r="CB32" s="1300"/>
      <c r="CC32" s="1300"/>
      <c r="CD32" s="1005"/>
      <c r="CE32" s="1299"/>
    </row>
    <row r="33" spans="2:83" ht="15" customHeight="1">
      <c r="B33" s="662">
        <v>26</v>
      </c>
      <c r="C33" s="669" t="s">
        <v>1383</v>
      </c>
      <c r="D33" s="1367" t="s">
        <v>2133</v>
      </c>
      <c r="E33" s="1339" t="s">
        <v>1561</v>
      </c>
      <c r="F33" s="1332">
        <v>3</v>
      </c>
      <c r="G33" s="1056"/>
      <c r="H33" s="1216"/>
      <c r="I33" s="1352"/>
      <c r="J33" s="1349"/>
      <c r="K33" s="1341"/>
      <c r="L33" s="1341"/>
      <c r="M33" s="1341"/>
      <c r="N33" s="1341"/>
      <c r="O33" s="1341"/>
      <c r="P33" s="1341"/>
      <c r="Q33" s="1354"/>
      <c r="R33" s="1356"/>
      <c r="S33" s="1357"/>
      <c r="T33" s="1357"/>
      <c r="U33" s="1357"/>
      <c r="V33" s="1357"/>
      <c r="W33" s="1357"/>
      <c r="X33" s="1357"/>
      <c r="Y33" s="1357"/>
      <c r="Z33" s="1357"/>
      <c r="AA33" s="1357"/>
      <c r="AB33" s="1357"/>
      <c r="AC33" s="1357"/>
      <c r="AD33" s="1357"/>
      <c r="AE33" s="1357"/>
      <c r="AF33" s="1357"/>
      <c r="AG33" s="1357"/>
      <c r="AH33" s="1357"/>
      <c r="AI33" s="1357"/>
      <c r="AJ33" s="1357"/>
      <c r="AK33" s="1357"/>
      <c r="AM33" s="1073"/>
      <c r="AN33" s="1074"/>
      <c r="AP33" s="1301"/>
      <c r="AQ33" s="1298"/>
      <c r="AR33" s="1005"/>
      <c r="AS33" s="1300"/>
      <c r="AT33" s="1300"/>
      <c r="AU33" s="1300"/>
      <c r="AV33" s="1300"/>
      <c r="AW33" s="1300"/>
      <c r="AX33" s="1300"/>
      <c r="AY33" s="1009"/>
      <c r="AZ33" s="1009"/>
      <c r="BA33" s="1009"/>
      <c r="BB33" s="1009"/>
      <c r="BC33" s="1009"/>
      <c r="BD33" s="1009"/>
      <c r="BE33" s="1009"/>
      <c r="BF33" s="1009"/>
      <c r="BG33" s="1009"/>
      <c r="BH33" s="1009"/>
      <c r="BI33" s="1009"/>
      <c r="BJ33" s="1009"/>
      <c r="BK33" s="1009"/>
      <c r="BL33" s="1009"/>
      <c r="BM33" s="1009"/>
      <c r="BN33" s="1009"/>
      <c r="BO33" s="1009"/>
      <c r="BP33" s="1009"/>
      <c r="BQ33" s="1009"/>
      <c r="BR33" s="1009"/>
      <c r="BS33" s="1009"/>
      <c r="BT33" s="1009"/>
      <c r="BU33" s="1009"/>
      <c r="BV33" s="1009"/>
      <c r="BW33" s="1009"/>
      <c r="BX33" s="1009"/>
      <c r="BY33" s="1009"/>
      <c r="BZ33" s="1009"/>
      <c r="CA33" s="1009"/>
      <c r="CB33" s="1300"/>
      <c r="CC33" s="1300"/>
      <c r="CD33" s="1005"/>
      <c r="CE33" s="1299"/>
    </row>
    <row r="34" spans="2:83" ht="15" customHeight="1" thickBot="1">
      <c r="B34" s="658">
        <v>27</v>
      </c>
      <c r="C34" s="665" t="s">
        <v>1390</v>
      </c>
      <c r="D34" s="659" t="s">
        <v>2134</v>
      </c>
      <c r="E34" s="1338" t="s">
        <v>1386</v>
      </c>
      <c r="F34" s="660">
        <v>0</v>
      </c>
      <c r="G34" s="1055"/>
      <c r="H34" s="1216"/>
      <c r="I34" s="1353"/>
      <c r="J34" s="1350"/>
      <c r="K34" s="1342"/>
      <c r="L34" s="1342"/>
      <c r="M34" s="1342"/>
      <c r="N34" s="1342"/>
      <c r="O34" s="1342"/>
      <c r="P34" s="1342"/>
      <c r="Q34" s="1355"/>
      <c r="R34" s="1358"/>
      <c r="S34" s="1359"/>
      <c r="T34" s="1359"/>
      <c r="U34" s="1359"/>
      <c r="V34" s="1359"/>
      <c r="W34" s="1359"/>
      <c r="X34" s="1359"/>
      <c r="Y34" s="1359"/>
      <c r="Z34" s="1359"/>
      <c r="AA34" s="1359"/>
      <c r="AB34" s="1359"/>
      <c r="AC34" s="1359"/>
      <c r="AD34" s="1359"/>
      <c r="AE34" s="1359"/>
      <c r="AF34" s="1359"/>
      <c r="AG34" s="1359"/>
      <c r="AH34" s="1359"/>
      <c r="AI34" s="1359"/>
      <c r="AJ34" s="1359"/>
      <c r="AK34" s="1359"/>
      <c r="AM34" s="1075"/>
      <c r="AN34" s="1076"/>
      <c r="AP34" s="1301"/>
      <c r="AQ34" s="1298"/>
      <c r="AR34" s="1005"/>
      <c r="AS34" s="1300"/>
      <c r="AT34" s="1300"/>
      <c r="AU34" s="1300"/>
      <c r="AV34" s="1300"/>
      <c r="AW34" s="1300"/>
      <c r="AX34" s="1300"/>
      <c r="AY34" s="1009"/>
      <c r="AZ34" s="1009"/>
      <c r="BA34" s="1009"/>
      <c r="BB34" s="1009"/>
      <c r="BC34" s="1009"/>
      <c r="BD34" s="1009"/>
      <c r="BE34" s="1009"/>
      <c r="BF34" s="1009"/>
      <c r="BG34" s="1009"/>
      <c r="BH34" s="1009"/>
      <c r="BI34" s="1009"/>
      <c r="BJ34" s="1009"/>
      <c r="BK34" s="1009"/>
      <c r="BL34" s="1009"/>
      <c r="BM34" s="1009"/>
      <c r="BN34" s="1009"/>
      <c r="BO34" s="1009"/>
      <c r="BP34" s="1009"/>
      <c r="BQ34" s="1009"/>
      <c r="BR34" s="1009"/>
      <c r="BS34" s="1009"/>
      <c r="BT34" s="1009"/>
      <c r="BU34" s="1009"/>
      <c r="BV34" s="1009"/>
      <c r="BW34" s="1009"/>
      <c r="BX34" s="1009"/>
      <c r="BY34" s="1009"/>
      <c r="BZ34" s="1009"/>
      <c r="CA34" s="1009"/>
      <c r="CB34" s="1300"/>
      <c r="CC34" s="1300"/>
      <c r="CD34" s="1005"/>
      <c r="CE34" s="1299"/>
    </row>
    <row r="35" spans="2:83" ht="15" customHeight="1" thickBot="1">
      <c r="B35" s="652">
        <v>28</v>
      </c>
      <c r="C35" s="666" t="s">
        <v>426</v>
      </c>
      <c r="D35" s="656" t="s">
        <v>427</v>
      </c>
      <c r="E35" s="656" t="s">
        <v>98</v>
      </c>
      <c r="F35" s="1337">
        <v>0</v>
      </c>
      <c r="G35" s="1333"/>
      <c r="H35" s="1215"/>
      <c r="I35" s="1066"/>
      <c r="J35" s="1066"/>
      <c r="K35" s="1066"/>
      <c r="L35" s="1066"/>
      <c r="M35" s="1066"/>
      <c r="N35" s="1066"/>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P35" s="1301"/>
      <c r="AQ35" s="1298"/>
      <c r="AR35" s="1005"/>
      <c r="AS35" s="1004"/>
      <c r="AT35" s="1300"/>
      <c r="AU35" s="1300"/>
      <c r="AV35" s="1300"/>
      <c r="AW35" s="1009"/>
      <c r="AX35" s="1300"/>
      <c r="AY35" s="1300"/>
      <c r="AZ35" s="1300"/>
      <c r="BA35" s="1300"/>
      <c r="BB35" s="1300"/>
      <c r="BC35" s="1300"/>
      <c r="BD35" s="1300"/>
      <c r="BE35" s="1300"/>
      <c r="BF35" s="1300"/>
      <c r="BG35" s="1300"/>
      <c r="BH35" s="1300"/>
      <c r="BI35" s="1300"/>
      <c r="BJ35" s="1300"/>
      <c r="BK35" s="1300"/>
      <c r="BL35" s="1300"/>
      <c r="BM35" s="1300"/>
      <c r="BN35" s="1300"/>
      <c r="BO35" s="1300"/>
      <c r="BP35" s="1300"/>
      <c r="BQ35" s="1300"/>
      <c r="BR35" s="1300"/>
      <c r="BS35" s="1300"/>
      <c r="BT35" s="1300"/>
      <c r="BU35" s="1300"/>
      <c r="BV35" s="1300"/>
      <c r="BW35" s="1300"/>
      <c r="BX35" s="1300"/>
      <c r="BY35" s="1300"/>
      <c r="BZ35" s="1300"/>
      <c r="CA35" s="1300"/>
      <c r="CB35" s="1300"/>
      <c r="CC35" s="1300"/>
      <c r="CD35" s="1005"/>
      <c r="CE35" s="1039"/>
    </row>
    <row r="36" spans="2:83" ht="15" customHeight="1">
      <c r="B36" s="655">
        <v>29</v>
      </c>
      <c r="C36" s="667" t="s">
        <v>397</v>
      </c>
      <c r="D36" s="656" t="s">
        <v>428</v>
      </c>
      <c r="E36" s="656" t="s">
        <v>399</v>
      </c>
      <c r="F36" s="657">
        <v>1</v>
      </c>
      <c r="G36" s="1054"/>
      <c r="H36" s="1216"/>
      <c r="I36" s="877"/>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5"/>
      <c r="AM36" s="1071"/>
      <c r="AN36" s="1072"/>
      <c r="AP36" s="1301"/>
      <c r="AQ36" s="1298"/>
      <c r="AR36" s="1005"/>
      <c r="AS36" s="1300"/>
      <c r="AT36" s="1300"/>
      <c r="AU36" s="1300"/>
      <c r="AV36" s="1300"/>
      <c r="AW36" s="1300"/>
      <c r="AX36" s="1300"/>
      <c r="AY36" s="1009"/>
      <c r="AZ36" s="1009"/>
      <c r="BA36" s="1009"/>
      <c r="BB36" s="1009"/>
      <c r="BC36" s="1009"/>
      <c r="BD36" s="1009"/>
      <c r="BE36" s="1009"/>
      <c r="BF36" s="1009"/>
      <c r="BG36" s="1009"/>
      <c r="BH36" s="1009"/>
      <c r="BI36" s="1009"/>
      <c r="BJ36" s="1009"/>
      <c r="BK36" s="1009"/>
      <c r="BL36" s="1009"/>
      <c r="BM36" s="1009"/>
      <c r="BN36" s="1009"/>
      <c r="BO36" s="1009"/>
      <c r="BP36" s="1009"/>
      <c r="BQ36" s="1009"/>
      <c r="BR36" s="1009"/>
      <c r="BS36" s="1009"/>
      <c r="BT36" s="1009"/>
      <c r="BU36" s="1009"/>
      <c r="BV36" s="1009"/>
      <c r="BW36" s="1009"/>
      <c r="BX36" s="1009"/>
      <c r="BY36" s="1009"/>
      <c r="BZ36" s="1009"/>
      <c r="CA36" s="1009"/>
      <c r="CB36" s="1300"/>
      <c r="CC36" s="1300"/>
      <c r="CD36" s="1005"/>
      <c r="CE36" s="1299"/>
    </row>
    <row r="37" spans="2:83" ht="15" customHeight="1">
      <c r="B37" s="655">
        <v>30</v>
      </c>
      <c r="C37" s="667" t="s">
        <v>400</v>
      </c>
      <c r="D37" s="656" t="s">
        <v>429</v>
      </c>
      <c r="E37" s="656" t="s">
        <v>399</v>
      </c>
      <c r="F37" s="657">
        <v>1</v>
      </c>
      <c r="G37" s="1054"/>
      <c r="H37" s="1216"/>
      <c r="I37" s="1340"/>
      <c r="J37" s="868"/>
      <c r="K37" s="868"/>
      <c r="L37" s="868"/>
      <c r="M37" s="868"/>
      <c r="N37" s="868"/>
      <c r="O37" s="868"/>
      <c r="P37" s="868"/>
      <c r="Q37" s="868"/>
      <c r="R37" s="868"/>
      <c r="S37" s="868"/>
      <c r="T37" s="868"/>
      <c r="U37" s="868"/>
      <c r="V37" s="868"/>
      <c r="W37" s="868"/>
      <c r="X37" s="868"/>
      <c r="Y37" s="868"/>
      <c r="Z37" s="868"/>
      <c r="AA37" s="868"/>
      <c r="AB37" s="868"/>
      <c r="AC37" s="868"/>
      <c r="AD37" s="868"/>
      <c r="AE37" s="868"/>
      <c r="AF37" s="868"/>
      <c r="AG37" s="868"/>
      <c r="AH37" s="868"/>
      <c r="AI37" s="868"/>
      <c r="AJ37" s="868"/>
      <c r="AK37" s="869"/>
      <c r="AM37" s="1073"/>
      <c r="AN37" s="1074"/>
      <c r="AP37" s="1301"/>
      <c r="AQ37" s="1298"/>
      <c r="AR37" s="1005"/>
      <c r="AS37" s="1300"/>
      <c r="AT37" s="1300"/>
      <c r="AU37" s="1300"/>
      <c r="AV37" s="1300"/>
      <c r="AW37" s="1300"/>
      <c r="AX37" s="1300"/>
      <c r="AY37" s="1009"/>
      <c r="AZ37" s="1009"/>
      <c r="BA37" s="1009"/>
      <c r="BB37" s="1009"/>
      <c r="BC37" s="1009"/>
      <c r="BD37" s="1009"/>
      <c r="BE37" s="1009"/>
      <c r="BF37" s="1009"/>
      <c r="BG37" s="1009"/>
      <c r="BH37" s="1009"/>
      <c r="BI37" s="1009"/>
      <c r="BJ37" s="1009"/>
      <c r="BK37" s="1009"/>
      <c r="BL37" s="1009"/>
      <c r="BM37" s="1009"/>
      <c r="BN37" s="1009"/>
      <c r="BO37" s="1009"/>
      <c r="BP37" s="1009"/>
      <c r="BQ37" s="1009"/>
      <c r="BR37" s="1009"/>
      <c r="BS37" s="1009"/>
      <c r="BT37" s="1009"/>
      <c r="BU37" s="1009"/>
      <c r="BV37" s="1009"/>
      <c r="BW37" s="1009"/>
      <c r="BX37" s="1009"/>
      <c r="BY37" s="1009"/>
      <c r="BZ37" s="1009"/>
      <c r="CA37" s="1009"/>
      <c r="CB37" s="1300"/>
      <c r="CC37" s="1300"/>
      <c r="CD37" s="1005"/>
      <c r="CE37" s="1299"/>
    </row>
    <row r="38" spans="2:83" ht="15" customHeight="1">
      <c r="B38" s="655">
        <v>31</v>
      </c>
      <c r="C38" s="667" t="s">
        <v>402</v>
      </c>
      <c r="D38" s="656" t="s">
        <v>430</v>
      </c>
      <c r="E38" s="656" t="s">
        <v>399</v>
      </c>
      <c r="F38" s="657">
        <v>1</v>
      </c>
      <c r="G38" s="1054"/>
      <c r="H38" s="1216"/>
      <c r="I38" s="1340"/>
      <c r="J38" s="868"/>
      <c r="K38" s="868"/>
      <c r="L38" s="868"/>
      <c r="M38" s="868"/>
      <c r="N38" s="868"/>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9"/>
      <c r="AM38" s="1073"/>
      <c r="AN38" s="1074"/>
      <c r="AP38" s="1301"/>
      <c r="AQ38" s="1298"/>
      <c r="AR38" s="1005"/>
      <c r="AS38" s="1300"/>
      <c r="AT38" s="1300"/>
      <c r="AU38" s="1300"/>
      <c r="AV38" s="1300"/>
      <c r="AW38" s="1300"/>
      <c r="AX38" s="1300"/>
      <c r="AY38" s="1009"/>
      <c r="AZ38" s="1009"/>
      <c r="BA38" s="1009"/>
      <c r="BB38" s="1009"/>
      <c r="BC38" s="1009"/>
      <c r="BD38" s="1009"/>
      <c r="BE38" s="1009"/>
      <c r="BF38" s="1009"/>
      <c r="BG38" s="1009"/>
      <c r="BH38" s="1009"/>
      <c r="BI38" s="1009"/>
      <c r="BJ38" s="1009"/>
      <c r="BK38" s="1009"/>
      <c r="BL38" s="1009"/>
      <c r="BM38" s="1009"/>
      <c r="BN38" s="1009"/>
      <c r="BO38" s="1009"/>
      <c r="BP38" s="1009"/>
      <c r="BQ38" s="1009"/>
      <c r="BR38" s="1009"/>
      <c r="BS38" s="1009"/>
      <c r="BT38" s="1009"/>
      <c r="BU38" s="1009"/>
      <c r="BV38" s="1009"/>
      <c r="BW38" s="1009"/>
      <c r="BX38" s="1009"/>
      <c r="BY38" s="1009"/>
      <c r="BZ38" s="1009"/>
      <c r="CA38" s="1009"/>
      <c r="CB38" s="1300"/>
      <c r="CC38" s="1300"/>
      <c r="CD38" s="1005"/>
      <c r="CE38" s="1299"/>
    </row>
    <row r="39" spans="2:83" ht="15" customHeight="1">
      <c r="B39" s="655">
        <v>32</v>
      </c>
      <c r="C39" s="667" t="s">
        <v>404</v>
      </c>
      <c r="D39" s="656" t="s">
        <v>431</v>
      </c>
      <c r="E39" s="656" t="s">
        <v>399</v>
      </c>
      <c r="F39" s="657">
        <v>1</v>
      </c>
      <c r="G39" s="1054"/>
      <c r="H39" s="1216"/>
      <c r="I39" s="1340"/>
      <c r="J39" s="868"/>
      <c r="K39" s="868"/>
      <c r="L39" s="868"/>
      <c r="M39" s="868"/>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9"/>
      <c r="AM39" s="1073"/>
      <c r="AN39" s="1074"/>
      <c r="AP39" s="1301"/>
      <c r="AQ39" s="1298"/>
      <c r="AR39" s="1005"/>
      <c r="AS39" s="1300"/>
      <c r="AT39" s="1300"/>
      <c r="AU39" s="1300"/>
      <c r="AV39" s="1300"/>
      <c r="AW39" s="1300"/>
      <c r="AX39" s="1300"/>
      <c r="AY39" s="1009"/>
      <c r="AZ39" s="1009"/>
      <c r="BA39" s="1009"/>
      <c r="BB39" s="1009"/>
      <c r="BC39" s="1009"/>
      <c r="BD39" s="1009"/>
      <c r="BE39" s="1009"/>
      <c r="BF39" s="1009"/>
      <c r="BG39" s="1009"/>
      <c r="BH39" s="1009"/>
      <c r="BI39" s="1009"/>
      <c r="BJ39" s="1009"/>
      <c r="BK39" s="1009"/>
      <c r="BL39" s="1009"/>
      <c r="BM39" s="1009"/>
      <c r="BN39" s="1009"/>
      <c r="BO39" s="1009"/>
      <c r="BP39" s="1009"/>
      <c r="BQ39" s="1009"/>
      <c r="BR39" s="1009"/>
      <c r="BS39" s="1009"/>
      <c r="BT39" s="1009"/>
      <c r="BU39" s="1009"/>
      <c r="BV39" s="1009"/>
      <c r="BW39" s="1009"/>
      <c r="BX39" s="1009"/>
      <c r="BY39" s="1009"/>
      <c r="BZ39" s="1009"/>
      <c r="CA39" s="1009"/>
      <c r="CB39" s="1300"/>
      <c r="CC39" s="1300"/>
      <c r="CD39" s="1005"/>
      <c r="CE39" s="1299"/>
    </row>
    <row r="40" spans="2:83" ht="15" customHeight="1">
      <c r="B40" s="655">
        <v>33</v>
      </c>
      <c r="C40" s="667" t="s">
        <v>406</v>
      </c>
      <c r="D40" s="656" t="s">
        <v>432</v>
      </c>
      <c r="E40" s="656" t="s">
        <v>1558</v>
      </c>
      <c r="F40" s="657">
        <v>1</v>
      </c>
      <c r="G40" s="1054"/>
      <c r="H40" s="1216"/>
      <c r="I40" s="1340"/>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9"/>
      <c r="AM40" s="1073"/>
      <c r="AN40" s="1074"/>
      <c r="AP40" s="1301"/>
      <c r="AQ40" s="1298"/>
      <c r="AR40" s="1005"/>
      <c r="AS40" s="1300"/>
      <c r="AT40" s="1300"/>
      <c r="AU40" s="1300"/>
      <c r="AV40" s="1300"/>
      <c r="AW40" s="1300"/>
      <c r="AX40" s="1300"/>
      <c r="AY40" s="1009"/>
      <c r="AZ40" s="1009"/>
      <c r="BA40" s="1009"/>
      <c r="BB40" s="1009"/>
      <c r="BC40" s="1009"/>
      <c r="BD40" s="1009"/>
      <c r="BE40" s="1009"/>
      <c r="BF40" s="1009"/>
      <c r="BG40" s="1009"/>
      <c r="BH40" s="1009"/>
      <c r="BI40" s="1009"/>
      <c r="BJ40" s="1009"/>
      <c r="BK40" s="1009"/>
      <c r="BL40" s="1009"/>
      <c r="BM40" s="1009"/>
      <c r="BN40" s="1009"/>
      <c r="BO40" s="1009"/>
      <c r="BP40" s="1009"/>
      <c r="BQ40" s="1009"/>
      <c r="BR40" s="1009"/>
      <c r="BS40" s="1009"/>
      <c r="BT40" s="1009"/>
      <c r="BU40" s="1009"/>
      <c r="BV40" s="1009"/>
      <c r="BW40" s="1009"/>
      <c r="BX40" s="1009"/>
      <c r="BY40" s="1009"/>
      <c r="BZ40" s="1009"/>
      <c r="CA40" s="1009"/>
      <c r="CB40" s="1300"/>
      <c r="CC40" s="1300"/>
      <c r="CD40" s="1005"/>
      <c r="CE40" s="1299"/>
    </row>
    <row r="41" spans="2:83" ht="15" customHeight="1" thickBot="1">
      <c r="B41" s="655">
        <v>34</v>
      </c>
      <c r="C41" s="667" t="s">
        <v>433</v>
      </c>
      <c r="D41" s="656" t="s">
        <v>434</v>
      </c>
      <c r="E41" s="656" t="s">
        <v>1559</v>
      </c>
      <c r="F41" s="657">
        <v>1</v>
      </c>
      <c r="G41" s="1054"/>
      <c r="H41" s="1216"/>
      <c r="I41" s="1351"/>
      <c r="J41" s="868"/>
      <c r="K41" s="868"/>
      <c r="L41" s="868"/>
      <c r="M41" s="868"/>
      <c r="N41" s="868"/>
      <c r="O41" s="868"/>
      <c r="P41" s="868"/>
      <c r="Q41" s="868"/>
      <c r="R41" s="870"/>
      <c r="S41" s="870"/>
      <c r="T41" s="870"/>
      <c r="U41" s="870"/>
      <c r="V41" s="870"/>
      <c r="W41" s="870"/>
      <c r="X41" s="870"/>
      <c r="Y41" s="870"/>
      <c r="Z41" s="870"/>
      <c r="AA41" s="870"/>
      <c r="AB41" s="870"/>
      <c r="AC41" s="870"/>
      <c r="AD41" s="870"/>
      <c r="AE41" s="870"/>
      <c r="AF41" s="870"/>
      <c r="AG41" s="870"/>
      <c r="AH41" s="870"/>
      <c r="AI41" s="870"/>
      <c r="AJ41" s="870"/>
      <c r="AK41" s="871"/>
      <c r="AM41" s="1073"/>
      <c r="AN41" s="1074"/>
      <c r="AP41" s="1301"/>
      <c r="AQ41" s="1298"/>
      <c r="AR41" s="1005"/>
      <c r="AS41" s="1300"/>
      <c r="AT41" s="1300"/>
      <c r="AU41" s="1300"/>
      <c r="AV41" s="1300"/>
      <c r="AW41" s="1300"/>
      <c r="AX41" s="1300"/>
      <c r="AY41" s="1009"/>
      <c r="AZ41" s="1009"/>
      <c r="BA41" s="1009"/>
      <c r="BB41" s="1009"/>
      <c r="BC41" s="1009"/>
      <c r="BD41" s="1009"/>
      <c r="BE41" s="1009"/>
      <c r="BF41" s="1009"/>
      <c r="BG41" s="1009"/>
      <c r="BH41" s="1009"/>
      <c r="BI41" s="1009"/>
      <c r="BJ41" s="1009"/>
      <c r="BK41" s="1009"/>
      <c r="BL41" s="1009"/>
      <c r="BM41" s="1009"/>
      <c r="BN41" s="1009"/>
      <c r="BO41" s="1009"/>
      <c r="BP41" s="1009"/>
      <c r="BQ41" s="1009"/>
      <c r="BR41" s="1009"/>
      <c r="BS41" s="1009"/>
      <c r="BT41" s="1009"/>
      <c r="BU41" s="1009"/>
      <c r="BV41" s="1009"/>
      <c r="BW41" s="1009"/>
      <c r="BX41" s="1009"/>
      <c r="BY41" s="1009"/>
      <c r="BZ41" s="1009"/>
      <c r="CA41" s="1009"/>
      <c r="CB41" s="1300"/>
      <c r="CC41" s="1300"/>
      <c r="CD41" s="1005"/>
      <c r="CE41" s="1299"/>
    </row>
    <row r="42" spans="2:83" ht="15" customHeight="1">
      <c r="B42" s="662">
        <v>35</v>
      </c>
      <c r="C42" s="669" t="s">
        <v>1383</v>
      </c>
      <c r="D42" s="1367" t="s">
        <v>2135</v>
      </c>
      <c r="E42" s="1339" t="s">
        <v>1561</v>
      </c>
      <c r="F42" s="1332">
        <v>3</v>
      </c>
      <c r="G42" s="1056"/>
      <c r="H42" s="1216"/>
      <c r="I42" s="1352"/>
      <c r="J42" s="1349"/>
      <c r="K42" s="1341"/>
      <c r="L42" s="1341"/>
      <c r="M42" s="1341"/>
      <c r="N42" s="1341"/>
      <c r="O42" s="1341"/>
      <c r="P42" s="1341"/>
      <c r="Q42" s="1354"/>
      <c r="R42" s="1356"/>
      <c r="S42" s="1357"/>
      <c r="T42" s="1357"/>
      <c r="U42" s="1357"/>
      <c r="V42" s="1357"/>
      <c r="W42" s="1357"/>
      <c r="X42" s="1357"/>
      <c r="Y42" s="1357"/>
      <c r="Z42" s="1357"/>
      <c r="AA42" s="1357"/>
      <c r="AB42" s="1357"/>
      <c r="AC42" s="1357"/>
      <c r="AD42" s="1357"/>
      <c r="AE42" s="1357"/>
      <c r="AF42" s="1357"/>
      <c r="AG42" s="1357"/>
      <c r="AH42" s="1357"/>
      <c r="AI42" s="1357"/>
      <c r="AJ42" s="1357"/>
      <c r="AK42" s="1357"/>
      <c r="AM42" s="1073"/>
      <c r="AN42" s="1074"/>
      <c r="AP42" s="1301"/>
      <c r="AQ42" s="1298"/>
      <c r="AR42" s="1005"/>
      <c r="AS42" s="1300"/>
      <c r="AT42" s="1300"/>
      <c r="AU42" s="1300"/>
      <c r="AV42" s="1300"/>
      <c r="AW42" s="1300"/>
      <c r="AX42" s="1300"/>
      <c r="AY42" s="1009"/>
      <c r="AZ42" s="1009"/>
      <c r="BA42" s="1009"/>
      <c r="BB42" s="1009"/>
      <c r="BC42" s="1009"/>
      <c r="BD42" s="1009"/>
      <c r="BE42" s="1009"/>
      <c r="BF42" s="1009"/>
      <c r="BG42" s="1009"/>
      <c r="BH42" s="1009"/>
      <c r="BI42" s="1009"/>
      <c r="BJ42" s="1009"/>
      <c r="BK42" s="1009"/>
      <c r="BL42" s="1009"/>
      <c r="BM42" s="1009"/>
      <c r="BN42" s="1009"/>
      <c r="BO42" s="1009"/>
      <c r="BP42" s="1009"/>
      <c r="BQ42" s="1009"/>
      <c r="BR42" s="1009"/>
      <c r="BS42" s="1009"/>
      <c r="BT42" s="1009"/>
      <c r="BU42" s="1009"/>
      <c r="BV42" s="1009"/>
      <c r="BW42" s="1009"/>
      <c r="BX42" s="1009"/>
      <c r="BY42" s="1009"/>
      <c r="BZ42" s="1009"/>
      <c r="CA42" s="1009"/>
      <c r="CB42" s="1300"/>
      <c r="CC42" s="1300"/>
      <c r="CD42" s="1005"/>
      <c r="CE42" s="1299"/>
    </row>
    <row r="43" spans="2:83" ht="15" customHeight="1" thickBot="1">
      <c r="B43" s="658">
        <v>36</v>
      </c>
      <c r="C43" s="665" t="s">
        <v>1390</v>
      </c>
      <c r="D43" s="659" t="s">
        <v>2136</v>
      </c>
      <c r="E43" s="1338" t="s">
        <v>1386</v>
      </c>
      <c r="F43" s="660">
        <v>0</v>
      </c>
      <c r="G43" s="1056"/>
      <c r="H43" s="1216"/>
      <c r="I43" s="1353"/>
      <c r="J43" s="1350"/>
      <c r="K43" s="1342"/>
      <c r="L43" s="1342"/>
      <c r="M43" s="1342"/>
      <c r="N43" s="1342"/>
      <c r="O43" s="1342"/>
      <c r="P43" s="1342"/>
      <c r="Q43" s="1355"/>
      <c r="R43" s="1358"/>
      <c r="S43" s="1359"/>
      <c r="T43" s="1359"/>
      <c r="U43" s="1359"/>
      <c r="V43" s="1359"/>
      <c r="W43" s="1359"/>
      <c r="X43" s="1359"/>
      <c r="Y43" s="1359"/>
      <c r="Z43" s="1359"/>
      <c r="AA43" s="1359"/>
      <c r="AB43" s="1359"/>
      <c r="AC43" s="1359"/>
      <c r="AD43" s="1359"/>
      <c r="AE43" s="1359"/>
      <c r="AF43" s="1359"/>
      <c r="AG43" s="1359"/>
      <c r="AH43" s="1359"/>
      <c r="AI43" s="1359"/>
      <c r="AJ43" s="1359"/>
      <c r="AK43" s="1359"/>
      <c r="AM43" s="1075"/>
      <c r="AN43" s="1076"/>
      <c r="AP43" s="1301"/>
      <c r="AQ43" s="1298"/>
      <c r="AR43" s="1005"/>
      <c r="AS43" s="1300"/>
      <c r="AT43" s="1300"/>
      <c r="AU43" s="1300"/>
      <c r="AV43" s="1300"/>
      <c r="AW43" s="1300"/>
      <c r="AX43" s="1300"/>
      <c r="AY43" s="1009"/>
      <c r="AZ43" s="1009"/>
      <c r="BA43" s="1009"/>
      <c r="BB43" s="1009"/>
      <c r="BC43" s="1009"/>
      <c r="BD43" s="1009"/>
      <c r="BE43" s="1009"/>
      <c r="BF43" s="1009"/>
      <c r="BG43" s="1009"/>
      <c r="BH43" s="1009"/>
      <c r="BI43" s="1009"/>
      <c r="BJ43" s="1009"/>
      <c r="BK43" s="1009"/>
      <c r="BL43" s="1009"/>
      <c r="BM43" s="1009"/>
      <c r="BN43" s="1009"/>
      <c r="BO43" s="1009"/>
      <c r="BP43" s="1009"/>
      <c r="BQ43" s="1009"/>
      <c r="BR43" s="1009"/>
      <c r="BS43" s="1009"/>
      <c r="BT43" s="1009"/>
      <c r="BU43" s="1009"/>
      <c r="BV43" s="1009"/>
      <c r="BW43" s="1009"/>
      <c r="BX43" s="1009"/>
      <c r="BY43" s="1009"/>
      <c r="BZ43" s="1009"/>
      <c r="CA43" s="1009"/>
      <c r="CB43" s="1300"/>
      <c r="CC43" s="1300"/>
      <c r="CD43" s="1005"/>
      <c r="CE43" s="1299"/>
    </row>
    <row r="44" spans="2:83" ht="14.25" customHeight="1">
      <c r="B44" s="866"/>
      <c r="C44" s="1343"/>
      <c r="D44" s="1344"/>
      <c r="E44" s="1344"/>
      <c r="F44" s="1344"/>
      <c r="G44" s="1054"/>
      <c r="H44" s="1216"/>
      <c r="I44" s="1360"/>
      <c r="J44" s="1360"/>
      <c r="K44" s="1360"/>
      <c r="L44" s="1360"/>
      <c r="M44" s="1360"/>
      <c r="N44" s="1360"/>
      <c r="O44" s="1360"/>
      <c r="P44" s="1360"/>
      <c r="Q44" s="1360"/>
      <c r="R44" s="1360"/>
      <c r="S44" s="1360"/>
      <c r="T44" s="1360"/>
      <c r="U44" s="1360"/>
      <c r="V44" s="1360"/>
      <c r="W44" s="1360"/>
      <c r="X44" s="1360"/>
      <c r="Y44" s="1360"/>
      <c r="Z44" s="1360"/>
      <c r="AA44" s="1360"/>
      <c r="AB44" s="1360"/>
      <c r="AC44" s="1360"/>
      <c r="AD44" s="1360"/>
      <c r="AE44" s="1360"/>
      <c r="AF44" s="1360"/>
      <c r="AG44" s="1360"/>
      <c r="AH44" s="1360"/>
      <c r="AI44" s="1360"/>
      <c r="AJ44" s="1360"/>
      <c r="AK44" s="1360"/>
      <c r="AM44" s="1331"/>
      <c r="AN44" s="1331"/>
      <c r="AP44" s="1301"/>
      <c r="AQ44" s="1298"/>
      <c r="AR44" s="1005"/>
      <c r="AS44" s="1300"/>
      <c r="AT44" s="1300"/>
      <c r="AU44" s="1300"/>
      <c r="AV44" s="1300"/>
      <c r="AW44" s="1300"/>
      <c r="AX44" s="1300"/>
      <c r="AY44" s="1300"/>
      <c r="AZ44" s="1300"/>
      <c r="BA44" s="1300"/>
      <c r="BB44" s="1300"/>
      <c r="BC44" s="1300"/>
      <c r="BD44" s="1300"/>
      <c r="BE44" s="1300"/>
      <c r="BF44" s="1300"/>
      <c r="BG44" s="1300"/>
      <c r="BH44" s="1300"/>
      <c r="BI44" s="1300"/>
      <c r="BJ44" s="1300"/>
      <c r="BK44" s="1300"/>
      <c r="BL44" s="1300"/>
      <c r="BM44" s="1300"/>
      <c r="BN44" s="1300"/>
      <c r="BO44" s="1300"/>
      <c r="BP44" s="1300"/>
      <c r="BQ44" s="1300"/>
      <c r="BR44" s="1300"/>
      <c r="BS44" s="1300"/>
      <c r="BT44" s="1300"/>
      <c r="BU44" s="1300"/>
      <c r="BV44" s="1300"/>
      <c r="BW44" s="1300"/>
      <c r="BX44" s="1300"/>
      <c r="BY44" s="1300"/>
      <c r="BZ44" s="1300"/>
      <c r="CA44" s="1300"/>
      <c r="CB44" s="1300"/>
      <c r="CC44" s="1300"/>
      <c r="CD44" s="1005"/>
      <c r="CE44" s="1299"/>
    </row>
    <row r="45" spans="2:83" ht="15" customHeight="1" thickBot="1">
      <c r="C45" s="1059"/>
      <c r="D45" s="1041"/>
      <c r="E45" s="1060"/>
      <c r="F45" s="1060"/>
      <c r="G45" s="1057"/>
      <c r="H45" s="1217"/>
      <c r="I45" s="1061"/>
      <c r="J45" s="1061"/>
      <c r="K45" s="1061"/>
      <c r="L45" s="1061"/>
      <c r="M45" s="1057"/>
      <c r="N45" s="1061"/>
      <c r="O45" s="1061"/>
      <c r="P45" s="1061"/>
      <c r="Q45" s="1061"/>
      <c r="R45" s="1057"/>
      <c r="S45" s="1061"/>
      <c r="T45" s="1061"/>
      <c r="U45" s="1061"/>
      <c r="V45" s="1061"/>
      <c r="W45" s="1057"/>
      <c r="X45" s="1061"/>
      <c r="Y45" s="1061"/>
      <c r="Z45" s="1061"/>
      <c r="AA45" s="1061"/>
      <c r="AB45" s="1057"/>
      <c r="AC45" s="1061"/>
      <c r="AD45" s="1061"/>
      <c r="AE45" s="1061"/>
      <c r="AF45" s="1061"/>
      <c r="AG45" s="1057"/>
      <c r="AH45" s="1061"/>
      <c r="AI45" s="1061"/>
      <c r="AJ45" s="1061"/>
      <c r="AK45" s="1061"/>
      <c r="AM45" s="1062"/>
      <c r="AN45" s="1062"/>
      <c r="AP45" s="967"/>
      <c r="AS45" s="1007"/>
      <c r="AT45" s="1007"/>
      <c r="AU45" s="1007"/>
      <c r="AV45" s="1007"/>
      <c r="AW45" s="1007"/>
      <c r="AX45" s="1007"/>
      <c r="AY45" s="1007"/>
      <c r="AZ45" s="1007"/>
      <c r="BA45" s="1007"/>
      <c r="BB45" s="1007"/>
      <c r="BC45" s="1007"/>
      <c r="BD45" s="1007"/>
      <c r="BE45" s="1007"/>
      <c r="BF45" s="1007"/>
      <c r="BG45" s="1007"/>
      <c r="BH45" s="1007"/>
      <c r="BI45" s="1007"/>
      <c r="BJ45" s="1007"/>
      <c r="BK45" s="1007"/>
      <c r="BL45" s="1007"/>
      <c r="BM45" s="1007"/>
      <c r="BN45" s="1007"/>
      <c r="BO45" s="1007"/>
      <c r="BP45" s="1007"/>
      <c r="BQ45" s="1007"/>
      <c r="BR45" s="1007"/>
      <c r="BS45" s="1007"/>
      <c r="BT45" s="1007"/>
      <c r="BU45" s="1007"/>
      <c r="BV45" s="1007"/>
      <c r="BW45" s="1007"/>
      <c r="BX45" s="1007"/>
      <c r="BY45" s="1007"/>
      <c r="BZ45" s="1007"/>
      <c r="CA45" s="1007"/>
      <c r="CB45" s="1007"/>
      <c r="CC45" s="1007"/>
    </row>
    <row r="46" spans="2:83" ht="15" customHeight="1" thickBot="1">
      <c r="B46" s="639" t="s">
        <v>435</v>
      </c>
      <c r="C46" s="699" t="s">
        <v>436</v>
      </c>
      <c r="D46" s="1049"/>
      <c r="E46" s="1048"/>
      <c r="F46" s="1048"/>
      <c r="G46" s="1055"/>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M46" s="1062"/>
      <c r="AN46" s="1062"/>
      <c r="AP46" s="1030"/>
      <c r="AR46" s="971"/>
      <c r="AS46" s="1007"/>
      <c r="AT46" s="1007"/>
      <c r="AU46" s="1007"/>
      <c r="AV46" s="1007"/>
      <c r="AW46" s="1007"/>
      <c r="AX46" s="1007"/>
      <c r="AY46" s="1007"/>
      <c r="AZ46" s="1007"/>
      <c r="BA46" s="1007"/>
      <c r="BB46" s="1007"/>
      <c r="BC46" s="1007"/>
      <c r="BD46" s="1007"/>
      <c r="BE46" s="1007"/>
      <c r="BF46" s="1007"/>
      <c r="BG46" s="1007"/>
      <c r="BH46" s="1007"/>
      <c r="BI46" s="1007"/>
      <c r="BJ46" s="1007"/>
      <c r="BK46" s="1007"/>
      <c r="BL46" s="1007"/>
      <c r="BM46" s="1007"/>
      <c r="BN46" s="1007"/>
      <c r="BO46" s="1007"/>
      <c r="BP46" s="1007"/>
      <c r="BQ46" s="1007"/>
      <c r="BR46" s="1007"/>
      <c r="BS46" s="1007"/>
      <c r="BT46" s="1007"/>
      <c r="BU46" s="1007"/>
      <c r="BV46" s="1007"/>
      <c r="BW46" s="1007"/>
      <c r="BX46" s="1007"/>
      <c r="BY46" s="1007"/>
      <c r="BZ46" s="1007"/>
      <c r="CA46" s="1007"/>
      <c r="CB46" s="1007"/>
      <c r="CC46" s="1007"/>
      <c r="CD46" s="971"/>
    </row>
    <row r="47" spans="2:83" ht="15" customHeight="1" thickBot="1">
      <c r="B47" s="652">
        <v>37</v>
      </c>
      <c r="C47" s="666" t="s">
        <v>395</v>
      </c>
      <c r="D47" s="653" t="s">
        <v>396</v>
      </c>
      <c r="E47" s="653" t="s">
        <v>98</v>
      </c>
      <c r="F47" s="654">
        <v>0</v>
      </c>
      <c r="G47" s="1676" t="str">
        <f>G8</f>
        <v>Whole Company</v>
      </c>
      <c r="H47" s="1066"/>
      <c r="I47" s="1066"/>
      <c r="J47" s="1066"/>
      <c r="K47" s="1066"/>
      <c r="L47" s="1066"/>
      <c r="M47" s="1066"/>
      <c r="N47" s="1066"/>
      <c r="O47" s="1066"/>
      <c r="P47" s="1066"/>
      <c r="Q47" s="1066"/>
      <c r="R47" s="1067"/>
      <c r="S47" s="1067"/>
      <c r="T47" s="1067"/>
      <c r="U47" s="1067"/>
      <c r="V47" s="1067"/>
      <c r="W47" s="1067"/>
      <c r="X47" s="1067"/>
      <c r="Y47" s="1067"/>
      <c r="Z47" s="1067"/>
      <c r="AA47" s="1067"/>
      <c r="AB47" s="1067"/>
      <c r="AC47" s="1067"/>
      <c r="AD47" s="1067"/>
      <c r="AE47" s="1067"/>
      <c r="AF47" s="1067"/>
      <c r="AG47" s="1067"/>
      <c r="AH47" s="1067"/>
      <c r="AI47" s="1067"/>
      <c r="AJ47" s="1067"/>
      <c r="AK47" s="1067"/>
      <c r="AM47" s="1071" t="s">
        <v>437</v>
      </c>
      <c r="AN47" s="1072"/>
      <c r="AP47" s="967"/>
      <c r="AR47" s="971"/>
      <c r="AS47" s="1007"/>
      <c r="AT47" s="1007"/>
      <c r="AU47" s="1007"/>
      <c r="AV47" s="1007"/>
      <c r="AW47" s="1007"/>
      <c r="AX47" s="1007"/>
      <c r="AY47" s="1007"/>
      <c r="AZ47" s="1007"/>
      <c r="BA47" s="1007"/>
      <c r="BB47" s="1007"/>
      <c r="BC47" s="1007"/>
      <c r="BD47" s="1007"/>
      <c r="BE47" s="1007"/>
      <c r="BF47" s="1007"/>
      <c r="BG47" s="1007"/>
      <c r="BH47" s="1007"/>
      <c r="BI47" s="1007"/>
      <c r="BJ47" s="1007"/>
      <c r="BK47" s="1007"/>
      <c r="BL47" s="1007"/>
      <c r="BM47" s="1007"/>
      <c r="BN47" s="1007"/>
      <c r="BO47" s="1007"/>
      <c r="BP47" s="1007"/>
      <c r="BQ47" s="1007"/>
      <c r="BR47" s="1007"/>
      <c r="BS47" s="1007"/>
      <c r="BT47" s="1007"/>
      <c r="BU47" s="1007"/>
      <c r="BV47" s="1007"/>
      <c r="BW47" s="1007"/>
      <c r="BX47" s="1007"/>
      <c r="BY47" s="1007"/>
      <c r="BZ47" s="1007"/>
      <c r="CA47" s="1007"/>
      <c r="CB47" s="1007"/>
      <c r="CC47" s="1007"/>
      <c r="CD47" s="971"/>
    </row>
    <row r="48" spans="2:83" ht="15" customHeight="1">
      <c r="B48" s="655">
        <v>38</v>
      </c>
      <c r="C48" s="667" t="s">
        <v>438</v>
      </c>
      <c r="D48" s="656" t="s">
        <v>439</v>
      </c>
      <c r="E48" s="656" t="s">
        <v>399</v>
      </c>
      <c r="F48" s="657">
        <v>1</v>
      </c>
      <c r="G48" s="1063"/>
      <c r="H48" s="877">
        <v>103.9</v>
      </c>
      <c r="I48" s="867">
        <v>101.6</v>
      </c>
      <c r="J48" s="867">
        <v>102.5</v>
      </c>
      <c r="K48" s="867">
        <v>103.1</v>
      </c>
      <c r="L48" s="867">
        <v>103</v>
      </c>
      <c r="M48" s="867">
        <v>102.4</v>
      </c>
      <c r="N48" s="867">
        <v>99.2</v>
      </c>
      <c r="O48" s="867">
        <v>96.1</v>
      </c>
      <c r="P48" s="867">
        <v>92.9</v>
      </c>
      <c r="Q48" s="875">
        <v>89.7</v>
      </c>
      <c r="R48" s="1067"/>
      <c r="S48" s="1067"/>
      <c r="T48" s="1067"/>
      <c r="U48" s="1067"/>
      <c r="V48" s="1067"/>
      <c r="W48" s="1067"/>
      <c r="X48" s="1067"/>
      <c r="Y48" s="1067"/>
      <c r="Z48" s="1067"/>
      <c r="AA48" s="1067"/>
      <c r="AB48" s="1067"/>
      <c r="AC48" s="1067"/>
      <c r="AD48" s="1067"/>
      <c r="AE48" s="1067"/>
      <c r="AF48" s="1067"/>
      <c r="AG48" s="1067"/>
      <c r="AH48" s="1067"/>
      <c r="AI48" s="1067"/>
      <c r="AJ48" s="1067"/>
      <c r="AK48" s="1067"/>
      <c r="AM48" s="1073"/>
      <c r="AN48" s="1074"/>
      <c r="AP48" s="1008">
        <f xml:space="preserve"> IF( SUM( AS48:CA48 ) = 0, 0, $AU$5 )</f>
        <v>0</v>
      </c>
      <c r="AR48" s="971"/>
      <c r="AS48" s="1007"/>
      <c r="AT48" s="1007"/>
      <c r="AU48" s="1007"/>
      <c r="AV48" s="1007"/>
      <c r="AW48" s="1007"/>
      <c r="AX48" s="1009">
        <f xml:space="preserve"> IF( ISNUMBER( H48 ), 0, 1 )</f>
        <v>0</v>
      </c>
      <c r="AY48" s="1009">
        <f t="shared" ref="AY48:BG49" si="7" xml:space="preserve"> IF( ISNUMBER( I48 ), 0, 1 )</f>
        <v>0</v>
      </c>
      <c r="AZ48" s="1009">
        <f t="shared" si="7"/>
        <v>0</v>
      </c>
      <c r="BA48" s="1009">
        <f t="shared" si="7"/>
        <v>0</v>
      </c>
      <c r="BB48" s="1009">
        <f t="shared" si="7"/>
        <v>0</v>
      </c>
      <c r="BC48" s="1009">
        <f t="shared" si="7"/>
        <v>0</v>
      </c>
      <c r="BD48" s="1009">
        <f t="shared" si="7"/>
        <v>0</v>
      </c>
      <c r="BE48" s="1009">
        <f t="shared" si="7"/>
        <v>0</v>
      </c>
      <c r="BF48" s="1009">
        <f t="shared" si="7"/>
        <v>0</v>
      </c>
      <c r="BG48" s="1009">
        <f t="shared" si="7"/>
        <v>0</v>
      </c>
      <c r="BH48" s="1007"/>
      <c r="BI48" s="1007"/>
      <c r="BJ48" s="1007"/>
      <c r="BK48" s="1007"/>
      <c r="BL48" s="1007"/>
      <c r="BM48" s="1007"/>
      <c r="BN48" s="1007"/>
      <c r="BO48" s="1007"/>
      <c r="BP48" s="1007"/>
      <c r="BQ48" s="1007"/>
      <c r="BR48" s="1007"/>
      <c r="BS48" s="1007"/>
      <c r="BT48" s="1007"/>
      <c r="BU48" s="1007"/>
      <c r="BV48" s="1007"/>
      <c r="BW48" s="1007"/>
      <c r="BX48" s="1007"/>
      <c r="BY48" s="1007"/>
      <c r="BZ48" s="1007"/>
      <c r="CA48" s="1007"/>
      <c r="CB48" s="1007"/>
      <c r="CC48" s="1007"/>
      <c r="CD48" s="971"/>
    </row>
    <row r="49" spans="2:82" ht="15" customHeight="1" thickBot="1">
      <c r="B49" s="658">
        <v>39</v>
      </c>
      <c r="C49" s="665" t="s">
        <v>400</v>
      </c>
      <c r="D49" s="659" t="s">
        <v>440</v>
      </c>
      <c r="E49" s="659" t="s">
        <v>399</v>
      </c>
      <c r="F49" s="660">
        <v>1</v>
      </c>
      <c r="G49" s="1064"/>
      <c r="H49" s="878">
        <v>113.2</v>
      </c>
      <c r="I49" s="872">
        <v>113.2</v>
      </c>
      <c r="J49" s="872">
        <v>113.2</v>
      </c>
      <c r="K49" s="872">
        <v>113.2</v>
      </c>
      <c r="L49" s="872">
        <v>113.2</v>
      </c>
      <c r="M49" s="872">
        <v>113.7</v>
      </c>
      <c r="N49" s="872">
        <v>114</v>
      </c>
      <c r="O49" s="872">
        <v>114.2</v>
      </c>
      <c r="P49" s="872">
        <v>114.2</v>
      </c>
      <c r="Q49" s="873">
        <v>114.2</v>
      </c>
      <c r="R49" s="1067"/>
      <c r="S49" s="1067"/>
      <c r="T49" s="1067"/>
      <c r="U49" s="1067"/>
      <c r="V49" s="1067"/>
      <c r="W49" s="1067"/>
      <c r="X49" s="1067"/>
      <c r="Y49" s="1067"/>
      <c r="Z49" s="1067"/>
      <c r="AA49" s="1067"/>
      <c r="AB49" s="1067"/>
      <c r="AC49" s="1067"/>
      <c r="AD49" s="1067"/>
      <c r="AE49" s="1067"/>
      <c r="AF49" s="1067"/>
      <c r="AG49" s="1067"/>
      <c r="AH49" s="1067"/>
      <c r="AI49" s="1067"/>
      <c r="AJ49" s="1067"/>
      <c r="AK49" s="1067"/>
      <c r="AM49" s="1073"/>
      <c r="AN49" s="1074"/>
      <c r="AP49" s="1008">
        <f xml:space="preserve"> IF( SUM( AS49:CA49 ) = 0, 0, $AU$5 )</f>
        <v>0</v>
      </c>
      <c r="AR49" s="971"/>
      <c r="AS49" s="1007"/>
      <c r="AT49" s="1007"/>
      <c r="AU49" s="1007"/>
      <c r="AV49" s="1007"/>
      <c r="AW49" s="1007"/>
      <c r="AX49" s="1009">
        <f xml:space="preserve"> IF( ISNUMBER( H49 ), 0, 1 )</f>
        <v>0</v>
      </c>
      <c r="AY49" s="1009">
        <f t="shared" si="7"/>
        <v>0</v>
      </c>
      <c r="AZ49" s="1009">
        <f t="shared" si="7"/>
        <v>0</v>
      </c>
      <c r="BA49" s="1009">
        <f t="shared" si="7"/>
        <v>0</v>
      </c>
      <c r="BB49" s="1009">
        <f t="shared" si="7"/>
        <v>0</v>
      </c>
      <c r="BC49" s="1009">
        <f t="shared" si="7"/>
        <v>0</v>
      </c>
      <c r="BD49" s="1009">
        <f t="shared" si="7"/>
        <v>0</v>
      </c>
      <c r="BE49" s="1009">
        <f t="shared" si="7"/>
        <v>0</v>
      </c>
      <c r="BF49" s="1009">
        <f t="shared" si="7"/>
        <v>0</v>
      </c>
      <c r="BG49" s="1009">
        <f t="shared" si="7"/>
        <v>0</v>
      </c>
      <c r="BH49" s="1007"/>
      <c r="BI49" s="1007"/>
      <c r="BJ49" s="1007"/>
      <c r="BK49" s="1007"/>
      <c r="BL49" s="1007"/>
      <c r="BM49" s="1007"/>
      <c r="BN49" s="1007"/>
      <c r="BO49" s="1007"/>
      <c r="BP49" s="1007"/>
      <c r="BQ49" s="1007"/>
      <c r="BR49" s="1007"/>
      <c r="BS49" s="1007"/>
      <c r="BT49" s="1007"/>
      <c r="BU49" s="1007"/>
      <c r="BV49" s="1007"/>
      <c r="BW49" s="1007"/>
      <c r="BX49" s="1007"/>
      <c r="BY49" s="1007"/>
      <c r="BZ49" s="1007"/>
      <c r="CA49" s="1007"/>
      <c r="CB49" s="1007"/>
      <c r="CC49" s="1007"/>
      <c r="CD49" s="971"/>
    </row>
    <row r="50" spans="2:82" ht="15" customHeight="1" thickBot="1">
      <c r="B50" s="661">
        <v>40</v>
      </c>
      <c r="C50" s="668" t="s">
        <v>410</v>
      </c>
      <c r="D50" s="653" t="s">
        <v>411</v>
      </c>
      <c r="E50" s="653" t="s">
        <v>98</v>
      </c>
      <c r="F50" s="654">
        <v>0</v>
      </c>
      <c r="G50" s="1676">
        <f>G17</f>
        <v>0</v>
      </c>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M50" s="1073" t="s">
        <v>441</v>
      </c>
      <c r="AN50" s="1074"/>
      <c r="AP50" s="967"/>
      <c r="AR50" s="971"/>
      <c r="AS50" s="1007"/>
      <c r="AT50" s="1007"/>
      <c r="AU50" s="1007"/>
      <c r="AV50" s="1007"/>
      <c r="AW50" s="1007"/>
      <c r="AX50" s="1007"/>
      <c r="AY50" s="1007"/>
      <c r="AZ50" s="1007"/>
      <c r="BA50" s="1007"/>
      <c r="BB50" s="1007"/>
      <c r="BC50" s="1007"/>
      <c r="BD50" s="1007"/>
      <c r="BE50" s="1007"/>
      <c r="BF50" s="1007"/>
      <c r="BG50" s="1007"/>
      <c r="BH50" s="1007"/>
      <c r="BI50" s="1007"/>
      <c r="BJ50" s="1007"/>
      <c r="BK50" s="1007"/>
      <c r="BL50" s="1007"/>
      <c r="BM50" s="1007"/>
      <c r="BN50" s="1007"/>
      <c r="BO50" s="1007"/>
      <c r="BP50" s="1007"/>
      <c r="BQ50" s="1007"/>
      <c r="BR50" s="1007"/>
      <c r="BS50" s="1007"/>
      <c r="BT50" s="1007"/>
      <c r="BU50" s="1007"/>
      <c r="BV50" s="1007"/>
      <c r="BW50" s="1007"/>
      <c r="BX50" s="1007"/>
      <c r="BY50" s="1007"/>
      <c r="BZ50" s="1007"/>
      <c r="CA50" s="1007"/>
      <c r="CB50" s="1007"/>
      <c r="CC50" s="1007"/>
      <c r="CD50" s="971"/>
    </row>
    <row r="51" spans="2:82" ht="15" customHeight="1">
      <c r="B51" s="655">
        <v>41</v>
      </c>
      <c r="C51" s="667" t="s">
        <v>438</v>
      </c>
      <c r="D51" s="656" t="s">
        <v>442</v>
      </c>
      <c r="E51" s="656" t="s">
        <v>399</v>
      </c>
      <c r="F51" s="657">
        <v>1</v>
      </c>
      <c r="G51" s="1063"/>
      <c r="H51" s="877"/>
      <c r="I51" s="874"/>
      <c r="J51" s="874"/>
      <c r="K51" s="874"/>
      <c r="L51" s="874"/>
      <c r="M51" s="874"/>
      <c r="N51" s="874"/>
      <c r="O51" s="874"/>
      <c r="P51" s="874"/>
      <c r="Q51" s="875"/>
      <c r="R51" s="1067"/>
      <c r="S51" s="1067"/>
      <c r="T51" s="1067"/>
      <c r="U51" s="1067"/>
      <c r="V51" s="1067"/>
      <c r="W51" s="1067"/>
      <c r="X51" s="1067"/>
      <c r="Y51" s="1067"/>
      <c r="Z51" s="1067"/>
      <c r="AA51" s="1067"/>
      <c r="AB51" s="1067"/>
      <c r="AC51" s="1067"/>
      <c r="AD51" s="1067"/>
      <c r="AE51" s="1067"/>
      <c r="AF51" s="1067"/>
      <c r="AG51" s="1067"/>
      <c r="AH51" s="1067"/>
      <c r="AI51" s="1067"/>
      <c r="AJ51" s="1067"/>
      <c r="AK51" s="1067"/>
      <c r="AM51" s="1073"/>
      <c r="AN51" s="1074"/>
      <c r="AP51" s="967"/>
      <c r="AR51" s="971"/>
      <c r="AS51" s="1007"/>
      <c r="AT51" s="1007"/>
      <c r="AU51" s="1007"/>
      <c r="AV51" s="1007"/>
      <c r="AW51" s="1007"/>
      <c r="AX51" s="1007"/>
      <c r="AY51" s="1007"/>
      <c r="AZ51" s="1007"/>
      <c r="BA51" s="1007"/>
      <c r="BB51" s="1007"/>
      <c r="BC51" s="1007"/>
      <c r="BD51" s="1007"/>
      <c r="BE51" s="1007"/>
      <c r="BF51" s="1007"/>
      <c r="BG51" s="1007"/>
      <c r="BH51" s="1007"/>
      <c r="BI51" s="1007"/>
      <c r="BJ51" s="1007"/>
      <c r="BK51" s="1007"/>
      <c r="BL51" s="1007"/>
      <c r="BM51" s="1007"/>
      <c r="BN51" s="1007"/>
      <c r="BO51" s="1007"/>
      <c r="BP51" s="1007"/>
      <c r="BQ51" s="1007"/>
      <c r="BR51" s="1007"/>
      <c r="BS51" s="1007"/>
      <c r="BT51" s="1007"/>
      <c r="BU51" s="1007"/>
      <c r="BV51" s="1007"/>
      <c r="BW51" s="1007"/>
      <c r="BX51" s="1007"/>
      <c r="BY51" s="1007"/>
      <c r="BZ51" s="1007"/>
      <c r="CA51" s="1007"/>
      <c r="CB51" s="1007"/>
      <c r="CC51" s="1007"/>
      <c r="CD51" s="971"/>
    </row>
    <row r="52" spans="2:82" ht="15" customHeight="1" thickBot="1">
      <c r="B52" s="658">
        <v>42</v>
      </c>
      <c r="C52" s="665" t="s">
        <v>400</v>
      </c>
      <c r="D52" s="659" t="s">
        <v>443</v>
      </c>
      <c r="E52" s="659" t="s">
        <v>399</v>
      </c>
      <c r="F52" s="660">
        <v>1</v>
      </c>
      <c r="G52" s="1064"/>
      <c r="H52" s="878"/>
      <c r="I52" s="872"/>
      <c r="J52" s="872"/>
      <c r="K52" s="872"/>
      <c r="L52" s="872"/>
      <c r="M52" s="872"/>
      <c r="N52" s="872"/>
      <c r="O52" s="872"/>
      <c r="P52" s="872"/>
      <c r="Q52" s="873"/>
      <c r="R52" s="1067"/>
      <c r="S52" s="1067"/>
      <c r="T52" s="1067"/>
      <c r="U52" s="1067"/>
      <c r="V52" s="1067"/>
      <c r="W52" s="1067"/>
      <c r="X52" s="1067"/>
      <c r="Y52" s="1067"/>
      <c r="Z52" s="1067"/>
      <c r="AA52" s="1067"/>
      <c r="AB52" s="1067"/>
      <c r="AC52" s="1067"/>
      <c r="AD52" s="1067"/>
      <c r="AE52" s="1067"/>
      <c r="AF52" s="1067"/>
      <c r="AG52" s="1067"/>
      <c r="AH52" s="1067"/>
      <c r="AI52" s="1067"/>
      <c r="AJ52" s="1067"/>
      <c r="AK52" s="1067"/>
      <c r="AM52" s="1073"/>
      <c r="AN52" s="1074"/>
      <c r="AP52" s="967"/>
      <c r="AR52" s="971"/>
      <c r="AS52" s="1007"/>
      <c r="AT52" s="1007"/>
      <c r="AU52" s="1007"/>
      <c r="AV52" s="1007"/>
      <c r="AW52" s="1007"/>
      <c r="AX52" s="1007"/>
      <c r="AY52" s="1007"/>
      <c r="AZ52" s="1007"/>
      <c r="BA52" s="1007"/>
      <c r="BB52" s="1007"/>
      <c r="BC52" s="1007"/>
      <c r="BD52" s="1007"/>
      <c r="BE52" s="1007"/>
      <c r="BF52" s="1007"/>
      <c r="BG52" s="1007"/>
      <c r="BH52" s="1007"/>
      <c r="BI52" s="1007"/>
      <c r="BJ52" s="1007"/>
      <c r="BK52" s="1007"/>
      <c r="BL52" s="1007"/>
      <c r="BM52" s="1007"/>
      <c r="BN52" s="1007"/>
      <c r="BO52" s="1007"/>
      <c r="BP52" s="1007"/>
      <c r="BQ52" s="1007"/>
      <c r="BR52" s="1007"/>
      <c r="BS52" s="1007"/>
      <c r="BT52" s="1007"/>
      <c r="BU52" s="1007"/>
      <c r="BV52" s="1007"/>
      <c r="BW52" s="1007"/>
      <c r="BX52" s="1007"/>
      <c r="BY52" s="1007"/>
      <c r="BZ52" s="1007"/>
      <c r="CA52" s="1007"/>
      <c r="CB52" s="1007"/>
      <c r="CC52" s="1007"/>
      <c r="CD52" s="971"/>
    </row>
    <row r="53" spans="2:82" ht="15" customHeight="1" thickBot="1">
      <c r="B53" s="661">
        <v>43</v>
      </c>
      <c r="C53" s="668" t="s">
        <v>418</v>
      </c>
      <c r="D53" s="653" t="s">
        <v>419</v>
      </c>
      <c r="E53" s="653" t="s">
        <v>98</v>
      </c>
      <c r="F53" s="654">
        <v>0</v>
      </c>
      <c r="G53" s="1676">
        <f>G26</f>
        <v>0</v>
      </c>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M53" s="1073" t="s">
        <v>444</v>
      </c>
      <c r="AN53" s="1074"/>
      <c r="AP53" s="967"/>
      <c r="AR53" s="971"/>
      <c r="AS53" s="1007"/>
      <c r="AT53" s="1007"/>
      <c r="AU53" s="1007"/>
      <c r="AV53" s="1007"/>
      <c r="AW53" s="1007"/>
      <c r="AX53" s="1007"/>
      <c r="AY53" s="1007"/>
      <c r="AZ53" s="1007"/>
      <c r="BA53" s="1007"/>
      <c r="BB53" s="1007"/>
      <c r="BC53" s="1007"/>
      <c r="BD53" s="1007"/>
      <c r="BE53" s="1007"/>
      <c r="BF53" s="1007"/>
      <c r="BG53" s="1007"/>
      <c r="BH53" s="1007"/>
      <c r="BI53" s="1007"/>
      <c r="BJ53" s="1007"/>
      <c r="BK53" s="1007"/>
      <c r="BL53" s="1007"/>
      <c r="BM53" s="1007"/>
      <c r="BN53" s="1007"/>
      <c r="BO53" s="1007"/>
      <c r="BP53" s="1007"/>
      <c r="BQ53" s="1007"/>
      <c r="BR53" s="1007"/>
      <c r="BS53" s="1007"/>
      <c r="BT53" s="1007"/>
      <c r="BU53" s="1007"/>
      <c r="BV53" s="1007"/>
      <c r="BW53" s="1007"/>
      <c r="BX53" s="1007"/>
      <c r="BY53" s="1007"/>
      <c r="BZ53" s="1007"/>
      <c r="CA53" s="1007"/>
      <c r="CB53" s="1007"/>
      <c r="CC53" s="1007"/>
      <c r="CD53" s="971"/>
    </row>
    <row r="54" spans="2:82" ht="15" customHeight="1">
      <c r="B54" s="655">
        <v>44</v>
      </c>
      <c r="C54" s="667" t="s">
        <v>438</v>
      </c>
      <c r="D54" s="656" t="s">
        <v>445</v>
      </c>
      <c r="E54" s="656" t="s">
        <v>399</v>
      </c>
      <c r="F54" s="657">
        <v>1</v>
      </c>
      <c r="G54" s="1063"/>
      <c r="H54" s="877"/>
      <c r="I54" s="874"/>
      <c r="J54" s="874"/>
      <c r="K54" s="874"/>
      <c r="L54" s="874"/>
      <c r="M54" s="874"/>
      <c r="N54" s="874"/>
      <c r="O54" s="874"/>
      <c r="P54" s="874"/>
      <c r="Q54" s="875"/>
      <c r="R54" s="1067"/>
      <c r="S54" s="1067"/>
      <c r="T54" s="1067"/>
      <c r="U54" s="1067"/>
      <c r="V54" s="1067"/>
      <c r="W54" s="1067"/>
      <c r="X54" s="1067"/>
      <c r="Y54" s="1067"/>
      <c r="Z54" s="1067"/>
      <c r="AA54" s="1067"/>
      <c r="AB54" s="1067"/>
      <c r="AC54" s="1067"/>
      <c r="AD54" s="1067"/>
      <c r="AE54" s="1067"/>
      <c r="AF54" s="1067"/>
      <c r="AG54" s="1067"/>
      <c r="AH54" s="1067"/>
      <c r="AI54" s="1067"/>
      <c r="AJ54" s="1067"/>
      <c r="AK54" s="1067"/>
      <c r="AM54" s="1073"/>
      <c r="AN54" s="1074"/>
      <c r="AP54" s="967"/>
      <c r="AR54" s="969"/>
      <c r="AS54" s="1007"/>
      <c r="AT54" s="1007"/>
      <c r="AU54" s="1007"/>
      <c r="AV54" s="1007"/>
      <c r="AW54" s="1007"/>
      <c r="AX54" s="1007"/>
      <c r="AY54" s="1007"/>
      <c r="AZ54" s="1007"/>
      <c r="BA54" s="1007"/>
      <c r="BB54" s="1007"/>
      <c r="BC54" s="1007"/>
      <c r="BD54" s="1007"/>
      <c r="BE54" s="1007"/>
      <c r="BF54" s="1007"/>
      <c r="BG54" s="1007"/>
      <c r="BH54" s="1007"/>
      <c r="BI54" s="1007"/>
      <c r="BJ54" s="1007"/>
      <c r="BK54" s="1007"/>
      <c r="BL54" s="1007"/>
      <c r="BM54" s="1007"/>
      <c r="BN54" s="1007"/>
      <c r="BO54" s="1007"/>
      <c r="BP54" s="1007"/>
      <c r="BQ54" s="1007"/>
      <c r="BR54" s="1007"/>
      <c r="BS54" s="1007"/>
      <c r="BT54" s="1007"/>
      <c r="BU54" s="1007"/>
      <c r="BV54" s="1007"/>
      <c r="BW54" s="1007"/>
      <c r="BX54" s="1007"/>
      <c r="BY54" s="1007"/>
      <c r="BZ54" s="1007"/>
      <c r="CA54" s="1007"/>
      <c r="CB54" s="1007"/>
      <c r="CC54" s="1007"/>
      <c r="CD54" s="969"/>
    </row>
    <row r="55" spans="2:82" ht="15" customHeight="1" thickBot="1">
      <c r="B55" s="658">
        <v>45</v>
      </c>
      <c r="C55" s="665" t="s">
        <v>400</v>
      </c>
      <c r="D55" s="659" t="s">
        <v>446</v>
      </c>
      <c r="E55" s="659" t="s">
        <v>399</v>
      </c>
      <c r="F55" s="660">
        <v>1</v>
      </c>
      <c r="G55" s="1064"/>
      <c r="H55" s="878"/>
      <c r="I55" s="872"/>
      <c r="J55" s="872"/>
      <c r="K55" s="872"/>
      <c r="L55" s="872"/>
      <c r="M55" s="872"/>
      <c r="N55" s="872"/>
      <c r="O55" s="872"/>
      <c r="P55" s="872"/>
      <c r="Q55" s="873"/>
      <c r="R55" s="1067"/>
      <c r="S55" s="1067"/>
      <c r="T55" s="1067"/>
      <c r="U55" s="1067"/>
      <c r="V55" s="1067"/>
      <c r="W55" s="1067"/>
      <c r="X55" s="1067"/>
      <c r="Y55" s="1067"/>
      <c r="Z55" s="1067"/>
      <c r="AA55" s="1067"/>
      <c r="AB55" s="1067"/>
      <c r="AC55" s="1067"/>
      <c r="AD55" s="1067"/>
      <c r="AE55" s="1067"/>
      <c r="AF55" s="1067"/>
      <c r="AG55" s="1067"/>
      <c r="AH55" s="1067"/>
      <c r="AI55" s="1067"/>
      <c r="AJ55" s="1067"/>
      <c r="AK55" s="1067"/>
      <c r="AM55" s="1073"/>
      <c r="AN55" s="1074"/>
      <c r="AP55" s="967"/>
      <c r="AR55" s="969"/>
      <c r="AS55" s="1007"/>
      <c r="AT55" s="1007"/>
      <c r="AU55" s="1007"/>
      <c r="AV55" s="1007"/>
      <c r="AW55" s="1007"/>
      <c r="AX55" s="1007"/>
      <c r="AY55" s="1007"/>
      <c r="AZ55" s="1007"/>
      <c r="BA55" s="1007"/>
      <c r="BB55" s="1007"/>
      <c r="BC55" s="1007"/>
      <c r="BD55" s="1007"/>
      <c r="BE55" s="1007"/>
      <c r="BF55" s="1007"/>
      <c r="BG55" s="1007"/>
      <c r="BH55" s="1007"/>
      <c r="BI55" s="1007"/>
      <c r="BJ55" s="1007"/>
      <c r="BK55" s="1007"/>
      <c r="BL55" s="1007"/>
      <c r="BM55" s="1007"/>
      <c r="BN55" s="1007"/>
      <c r="BO55" s="1007"/>
      <c r="BP55" s="1007"/>
      <c r="BQ55" s="1007"/>
      <c r="BR55" s="1007"/>
      <c r="BS55" s="1007"/>
      <c r="BT55" s="1007"/>
      <c r="BU55" s="1007"/>
      <c r="BV55" s="1007"/>
      <c r="BW55" s="1007"/>
      <c r="BX55" s="1007"/>
      <c r="BY55" s="1007"/>
      <c r="BZ55" s="1007"/>
      <c r="CA55" s="1007"/>
      <c r="CB55" s="1007"/>
      <c r="CC55" s="1007"/>
      <c r="CD55" s="969"/>
    </row>
    <row r="56" spans="2:82" ht="15" customHeight="1" thickBot="1">
      <c r="B56" s="661">
        <v>46</v>
      </c>
      <c r="C56" s="668" t="s">
        <v>426</v>
      </c>
      <c r="D56" s="653" t="s">
        <v>427</v>
      </c>
      <c r="E56" s="653" t="s">
        <v>98</v>
      </c>
      <c r="F56" s="654">
        <v>0</v>
      </c>
      <c r="G56" s="1676">
        <f>G35</f>
        <v>0</v>
      </c>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M56" s="1073" t="s">
        <v>447</v>
      </c>
      <c r="AN56" s="1074"/>
      <c r="AP56" s="967"/>
      <c r="AR56" s="969"/>
      <c r="AS56" s="1007"/>
      <c r="AT56" s="1007"/>
      <c r="AU56" s="1007"/>
      <c r="AV56" s="1007"/>
      <c r="AW56" s="1007"/>
      <c r="AX56" s="1007"/>
      <c r="AY56" s="1007"/>
      <c r="AZ56" s="1007"/>
      <c r="BA56" s="1007"/>
      <c r="BB56" s="1007"/>
      <c r="BC56" s="1007"/>
      <c r="BD56" s="1007"/>
      <c r="BE56" s="1007"/>
      <c r="BF56" s="1007"/>
      <c r="BG56" s="1007"/>
      <c r="BH56" s="1007"/>
      <c r="BI56" s="1007"/>
      <c r="BJ56" s="1007"/>
      <c r="BK56" s="1007"/>
      <c r="BL56" s="1007"/>
      <c r="BM56" s="1007"/>
      <c r="BN56" s="1007"/>
      <c r="BO56" s="1007"/>
      <c r="BP56" s="1007"/>
      <c r="BQ56" s="1007"/>
      <c r="BR56" s="1007"/>
      <c r="BS56" s="1007"/>
      <c r="BT56" s="1007"/>
      <c r="BU56" s="1007"/>
      <c r="BV56" s="1007"/>
      <c r="BW56" s="1007"/>
      <c r="BX56" s="1007"/>
      <c r="BY56" s="1007"/>
      <c r="BZ56" s="1007"/>
      <c r="CA56" s="1007"/>
      <c r="CB56" s="1007"/>
      <c r="CC56" s="1007"/>
      <c r="CD56" s="969"/>
    </row>
    <row r="57" spans="2:82" ht="15" customHeight="1">
      <c r="B57" s="655">
        <v>47</v>
      </c>
      <c r="C57" s="667" t="s">
        <v>438</v>
      </c>
      <c r="D57" s="656" t="s">
        <v>448</v>
      </c>
      <c r="E57" s="656" t="s">
        <v>399</v>
      </c>
      <c r="F57" s="657">
        <v>1</v>
      </c>
      <c r="G57" s="1063"/>
      <c r="H57" s="877"/>
      <c r="I57" s="874"/>
      <c r="J57" s="874"/>
      <c r="K57" s="874"/>
      <c r="L57" s="874"/>
      <c r="M57" s="874"/>
      <c r="N57" s="874"/>
      <c r="O57" s="874"/>
      <c r="P57" s="874"/>
      <c r="Q57" s="875"/>
      <c r="R57" s="1067"/>
      <c r="S57" s="1067"/>
      <c r="T57" s="1067"/>
      <c r="U57" s="1067"/>
      <c r="V57" s="1067"/>
      <c r="W57" s="1067"/>
      <c r="X57" s="1067"/>
      <c r="Y57" s="1067"/>
      <c r="Z57" s="1067"/>
      <c r="AA57" s="1067"/>
      <c r="AB57" s="1067"/>
      <c r="AC57" s="1067"/>
      <c r="AD57" s="1067"/>
      <c r="AE57" s="1067"/>
      <c r="AF57" s="1067"/>
      <c r="AG57" s="1067"/>
      <c r="AH57" s="1067"/>
      <c r="AI57" s="1067"/>
      <c r="AJ57" s="1067"/>
      <c r="AK57" s="1067"/>
      <c r="AM57" s="1073"/>
      <c r="AN57" s="1074"/>
      <c r="AP57" s="967"/>
      <c r="AR57" s="978"/>
      <c r="AS57" s="1007"/>
      <c r="AT57" s="1007"/>
      <c r="AU57" s="1007"/>
      <c r="AV57" s="1007"/>
      <c r="AW57" s="1007"/>
      <c r="AX57" s="1007"/>
      <c r="AY57" s="1007"/>
      <c r="AZ57" s="1007"/>
      <c r="BA57" s="1007"/>
      <c r="BB57" s="1007"/>
      <c r="BC57" s="1007"/>
      <c r="BD57" s="1007"/>
      <c r="BE57" s="1007"/>
      <c r="BF57" s="1007"/>
      <c r="BG57" s="1007"/>
      <c r="BH57" s="1007"/>
      <c r="BI57" s="1007"/>
      <c r="BJ57" s="1007"/>
      <c r="BK57" s="1007"/>
      <c r="BL57" s="1007"/>
      <c r="BM57" s="1007"/>
      <c r="BN57" s="1007"/>
      <c r="BO57" s="1007"/>
      <c r="BP57" s="1007"/>
      <c r="BQ57" s="1007"/>
      <c r="BR57" s="1007"/>
      <c r="BS57" s="1007"/>
      <c r="BT57" s="1007"/>
      <c r="BU57" s="1007"/>
      <c r="BV57" s="1007"/>
      <c r="BW57" s="1007"/>
      <c r="BX57" s="1007"/>
      <c r="BY57" s="1007"/>
      <c r="BZ57" s="1007"/>
      <c r="CA57" s="1007"/>
      <c r="CB57" s="1007"/>
      <c r="CC57" s="1007"/>
      <c r="CD57" s="978"/>
    </row>
    <row r="58" spans="2:82" ht="15" customHeight="1" thickBot="1">
      <c r="B58" s="658">
        <v>48</v>
      </c>
      <c r="C58" s="665" t="s">
        <v>400</v>
      </c>
      <c r="D58" s="659" t="s">
        <v>449</v>
      </c>
      <c r="E58" s="659" t="s">
        <v>399</v>
      </c>
      <c r="F58" s="660">
        <v>1</v>
      </c>
      <c r="G58" s="1065"/>
      <c r="H58" s="878"/>
      <c r="I58" s="872"/>
      <c r="J58" s="872"/>
      <c r="K58" s="872"/>
      <c r="L58" s="872"/>
      <c r="M58" s="872"/>
      <c r="N58" s="872"/>
      <c r="O58" s="872"/>
      <c r="P58" s="872"/>
      <c r="Q58" s="873"/>
      <c r="R58" s="1067"/>
      <c r="S58" s="1067"/>
      <c r="T58" s="1067"/>
      <c r="U58" s="1067"/>
      <c r="V58" s="1067"/>
      <c r="W58" s="1067"/>
      <c r="X58" s="1067"/>
      <c r="Y58" s="1067"/>
      <c r="Z58" s="1067"/>
      <c r="AA58" s="1067"/>
      <c r="AB58" s="1067"/>
      <c r="AC58" s="1067"/>
      <c r="AD58" s="1067"/>
      <c r="AE58" s="1067"/>
      <c r="AF58" s="1067"/>
      <c r="AG58" s="1067"/>
      <c r="AH58" s="1067"/>
      <c r="AI58" s="1067"/>
      <c r="AJ58" s="1067"/>
      <c r="AK58" s="1067"/>
      <c r="AM58" s="1075"/>
      <c r="AN58" s="1076"/>
      <c r="AP58" s="967"/>
      <c r="AR58" s="978"/>
      <c r="AS58" s="1007"/>
      <c r="AT58" s="1007"/>
      <c r="AU58" s="1007"/>
      <c r="AV58" s="1007"/>
      <c r="AW58" s="1007"/>
      <c r="AX58" s="1007"/>
      <c r="AY58" s="1007"/>
      <c r="AZ58" s="1007"/>
      <c r="BA58" s="1007"/>
      <c r="BB58" s="1007"/>
      <c r="BC58" s="1007"/>
      <c r="BD58" s="1007"/>
      <c r="BE58" s="1007"/>
      <c r="BF58" s="1007"/>
      <c r="BG58" s="1007"/>
      <c r="BH58" s="1007"/>
      <c r="BI58" s="1007"/>
      <c r="BJ58" s="1007"/>
      <c r="BK58" s="1007"/>
      <c r="BL58" s="1007"/>
      <c r="BM58" s="1007"/>
      <c r="BN58" s="1007"/>
      <c r="BO58" s="1007"/>
      <c r="BP58" s="1007"/>
      <c r="BQ58" s="1007"/>
      <c r="BR58" s="1007"/>
      <c r="BS58" s="1007"/>
      <c r="BT58" s="1007"/>
      <c r="BU58" s="1007"/>
      <c r="BV58" s="1007"/>
      <c r="BW58" s="1007"/>
      <c r="BX58" s="1007"/>
      <c r="BY58" s="1007"/>
      <c r="BZ58" s="1007"/>
      <c r="CA58" s="1007"/>
      <c r="CB58" s="1007"/>
      <c r="CC58" s="1007"/>
      <c r="CD58" s="978"/>
    </row>
    <row r="59" spans="2:82" ht="15" customHeight="1" thickBot="1">
      <c r="C59" s="1059"/>
      <c r="D59" s="1041"/>
      <c r="E59" s="1060"/>
      <c r="F59" s="1060"/>
      <c r="G59" s="1057"/>
      <c r="H59" s="1057"/>
      <c r="I59" s="1061"/>
      <c r="J59" s="1061"/>
      <c r="K59" s="1061"/>
      <c r="L59" s="1061"/>
      <c r="M59" s="1057"/>
      <c r="N59" s="1061"/>
      <c r="O59" s="1061"/>
      <c r="P59" s="1061"/>
      <c r="Q59" s="1061"/>
      <c r="R59" s="1057"/>
      <c r="S59" s="1061"/>
      <c r="T59" s="1061"/>
      <c r="U59" s="1061"/>
      <c r="V59" s="1061"/>
      <c r="W59" s="1057"/>
      <c r="X59" s="1061"/>
      <c r="Y59" s="1061"/>
      <c r="Z59" s="1061"/>
      <c r="AA59" s="1061"/>
      <c r="AB59" s="1057"/>
      <c r="AC59" s="1061"/>
      <c r="AD59" s="1061"/>
      <c r="AE59" s="1061"/>
      <c r="AF59" s="1061"/>
      <c r="AG59" s="1057"/>
      <c r="AH59" s="1061"/>
      <c r="AI59" s="1061"/>
      <c r="AJ59" s="1061"/>
      <c r="AK59" s="1061"/>
      <c r="AM59" s="1062"/>
      <c r="AN59" s="1062"/>
      <c r="AP59" s="967"/>
      <c r="AR59" s="978"/>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7"/>
      <c r="CD59" s="978"/>
    </row>
    <row r="60" spans="2:82" ht="15" customHeight="1" thickBot="1">
      <c r="B60" s="639" t="s">
        <v>450</v>
      </c>
      <c r="C60" s="699" t="s">
        <v>451</v>
      </c>
      <c r="D60" s="1049"/>
      <c r="E60" s="1048"/>
      <c r="F60" s="1048"/>
      <c r="G60" s="1054"/>
      <c r="H60" s="1058"/>
      <c r="I60" s="1058"/>
      <c r="J60" s="1058"/>
      <c r="K60" s="1058"/>
      <c r="L60" s="1058"/>
      <c r="M60" s="1058"/>
      <c r="N60" s="1058"/>
      <c r="O60" s="1058"/>
      <c r="P60" s="1058"/>
      <c r="Q60" s="1058"/>
      <c r="R60" s="1058"/>
      <c r="S60" s="1058"/>
      <c r="T60" s="1058"/>
      <c r="U60" s="1058"/>
      <c r="V60" s="1058"/>
      <c r="W60" s="1058"/>
      <c r="X60" s="1058"/>
      <c r="Y60" s="1058"/>
      <c r="Z60" s="1058"/>
      <c r="AA60" s="1058"/>
      <c r="AB60" s="1058"/>
      <c r="AC60" s="1058"/>
      <c r="AD60" s="1058"/>
      <c r="AE60" s="1058"/>
      <c r="AF60" s="1058"/>
      <c r="AG60" s="1058"/>
      <c r="AH60" s="1058"/>
      <c r="AI60" s="1058"/>
      <c r="AJ60" s="1058"/>
      <c r="AK60" s="1058"/>
      <c r="AM60" s="1062"/>
      <c r="AN60" s="1062"/>
      <c r="AP60" s="967"/>
      <c r="AR60" s="978"/>
      <c r="AS60" s="1007"/>
      <c r="AT60" s="1007"/>
      <c r="AU60" s="1007"/>
      <c r="AV60" s="1007"/>
      <c r="AW60" s="1007"/>
      <c r="AX60" s="1007"/>
      <c r="AY60" s="1007"/>
      <c r="AZ60" s="1007"/>
      <c r="BA60" s="1007"/>
      <c r="BB60" s="1007"/>
      <c r="BC60" s="1007"/>
      <c r="BD60" s="1007"/>
      <c r="BE60" s="1007"/>
      <c r="BF60" s="1007"/>
      <c r="BG60" s="1007"/>
      <c r="BH60" s="1007"/>
      <c r="BI60" s="1007"/>
      <c r="BJ60" s="1007"/>
      <c r="BK60" s="1007"/>
      <c r="BL60" s="1007"/>
      <c r="BM60" s="1007"/>
      <c r="BN60" s="1007"/>
      <c r="BO60" s="1007"/>
      <c r="BP60" s="1007"/>
      <c r="BQ60" s="1007"/>
      <c r="BR60" s="1007"/>
      <c r="BS60" s="1007"/>
      <c r="BT60" s="1007"/>
      <c r="BU60" s="1007"/>
      <c r="BV60" s="1007"/>
      <c r="BW60" s="1007"/>
      <c r="BX60" s="1007"/>
      <c r="BY60" s="1007"/>
      <c r="BZ60" s="1007"/>
      <c r="CA60" s="1007"/>
      <c r="CB60" s="1007"/>
      <c r="CC60" s="1007"/>
      <c r="CD60" s="978"/>
    </row>
    <row r="61" spans="2:82" ht="15" customHeight="1" thickBot="1">
      <c r="B61" s="658">
        <v>49</v>
      </c>
      <c r="C61" s="895" t="s">
        <v>2659</v>
      </c>
      <c r="D61" s="659" t="s">
        <v>452</v>
      </c>
      <c r="E61" s="914" t="s">
        <v>453</v>
      </c>
      <c r="F61" s="913">
        <v>1</v>
      </c>
      <c r="G61" s="876"/>
      <c r="H61" s="865">
        <v>136.1</v>
      </c>
      <c r="I61" s="879">
        <v>138.1</v>
      </c>
      <c r="J61" s="879">
        <v>141.69999999999999</v>
      </c>
      <c r="K61" s="879">
        <v>140.5</v>
      </c>
      <c r="L61" s="879">
        <v>139.4</v>
      </c>
      <c r="M61" s="879">
        <v>137.1</v>
      </c>
      <c r="N61" s="879">
        <v>135.4</v>
      </c>
      <c r="O61" s="879">
        <v>133.6</v>
      </c>
      <c r="P61" s="879">
        <v>131.80000000000001</v>
      </c>
      <c r="Q61" s="880">
        <v>130.1</v>
      </c>
      <c r="R61" s="1067"/>
      <c r="S61" s="1067"/>
      <c r="T61" s="1067"/>
      <c r="U61" s="1067"/>
      <c r="V61" s="1067"/>
      <c r="W61" s="1067"/>
      <c r="X61" s="1067"/>
      <c r="Y61" s="1067"/>
      <c r="Z61" s="1067"/>
      <c r="AA61" s="1067"/>
      <c r="AB61" s="1067"/>
      <c r="AC61" s="1067"/>
      <c r="AD61" s="1067"/>
      <c r="AE61" s="1067"/>
      <c r="AF61" s="1067"/>
      <c r="AG61" s="1067"/>
      <c r="AH61" s="1067"/>
      <c r="AI61" s="1067"/>
      <c r="AJ61" s="1067"/>
      <c r="AK61" s="1067"/>
      <c r="AM61" s="1077"/>
      <c r="AN61" s="1078"/>
      <c r="AP61" s="1008">
        <f xml:space="preserve"> IF( SUM( AS61:CA61 ) = 0, 0, $AU$5 )</f>
        <v>0</v>
      </c>
      <c r="AR61" s="1013"/>
      <c r="AS61" s="1009">
        <f xml:space="preserve"> IF( ISTEXT( C61 ), 0, 1 )</f>
        <v>0</v>
      </c>
      <c r="AT61" s="1007"/>
      <c r="AU61" s="1007"/>
      <c r="AV61" s="1007"/>
      <c r="AW61" s="1007"/>
      <c r="AX61" s="1009">
        <f xml:space="preserve"> IF( ISNUMBER( H61 ), 0, 1 )</f>
        <v>0</v>
      </c>
      <c r="AY61" s="1009">
        <f t="shared" ref="AY61:BG61" si="8" xml:space="preserve"> IF( ISNUMBER( I61 ), 0, 1 )</f>
        <v>0</v>
      </c>
      <c r="AZ61" s="1009">
        <f t="shared" si="8"/>
        <v>0</v>
      </c>
      <c r="BA61" s="1009">
        <f t="shared" si="8"/>
        <v>0</v>
      </c>
      <c r="BB61" s="1009">
        <f t="shared" si="8"/>
        <v>0</v>
      </c>
      <c r="BC61" s="1009">
        <f t="shared" si="8"/>
        <v>0</v>
      </c>
      <c r="BD61" s="1009">
        <f t="shared" si="8"/>
        <v>0</v>
      </c>
      <c r="BE61" s="1009">
        <f t="shared" si="8"/>
        <v>0</v>
      </c>
      <c r="BF61" s="1009">
        <f t="shared" si="8"/>
        <v>0</v>
      </c>
      <c r="BG61" s="1009">
        <f t="shared" si="8"/>
        <v>0</v>
      </c>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895" t="s">
        <v>97</v>
      </c>
      <c r="CD61" s="978"/>
    </row>
    <row r="62" spans="2:82" ht="15" customHeight="1" thickBot="1">
      <c r="C62" s="1059"/>
      <c r="D62" s="1060"/>
      <c r="E62" s="1060"/>
      <c r="F62" s="1060"/>
      <c r="G62" s="1057"/>
      <c r="H62" s="1057"/>
      <c r="I62" s="1061"/>
      <c r="J62" s="1061"/>
      <c r="K62" s="1061"/>
      <c r="L62" s="1061"/>
      <c r="M62" s="1057"/>
      <c r="N62" s="1061"/>
      <c r="O62" s="1061"/>
      <c r="P62" s="1061"/>
      <c r="Q62" s="1061"/>
      <c r="R62" s="1057"/>
      <c r="S62" s="1061"/>
      <c r="T62" s="1061"/>
      <c r="U62" s="1061"/>
      <c r="V62" s="1061"/>
      <c r="W62" s="1057"/>
      <c r="X62" s="1061"/>
      <c r="Y62" s="1061"/>
      <c r="Z62" s="1061"/>
      <c r="AA62" s="1061"/>
      <c r="AB62" s="1057"/>
      <c r="AC62" s="1061"/>
      <c r="AD62" s="1061"/>
      <c r="AE62" s="1061"/>
      <c r="AF62" s="1061"/>
      <c r="AG62" s="1057"/>
      <c r="AH62" s="1061"/>
      <c r="AI62" s="1061"/>
      <c r="AJ62" s="1061"/>
      <c r="AK62" s="1061"/>
      <c r="AM62" s="1062"/>
      <c r="AN62" s="1062"/>
      <c r="AP62" s="967"/>
      <c r="AR62" s="978"/>
      <c r="AS62" s="966"/>
      <c r="AT62" s="1007"/>
      <c r="AU62" s="1007"/>
      <c r="AV62" s="1007"/>
      <c r="AW62" s="1007"/>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c r="BW62" s="966"/>
      <c r="BX62" s="966"/>
      <c r="BY62" s="966"/>
      <c r="BZ62" s="966"/>
      <c r="CA62" s="966"/>
      <c r="CB62" s="1007"/>
      <c r="CC62" s="1007"/>
      <c r="CD62" s="978"/>
    </row>
    <row r="63" spans="2:82" ht="15" customHeight="1" thickBot="1">
      <c r="B63" s="639" t="s">
        <v>454</v>
      </c>
      <c r="C63" s="700" t="s">
        <v>455</v>
      </c>
      <c r="D63" s="1047"/>
      <c r="E63" s="1048"/>
      <c r="F63" s="1048"/>
      <c r="G63" s="1054"/>
      <c r="H63" s="1069"/>
      <c r="I63" s="1069"/>
      <c r="J63" s="1069"/>
      <c r="K63" s="1069"/>
      <c r="L63" s="1069"/>
      <c r="M63" s="1069"/>
      <c r="N63" s="1069"/>
      <c r="O63" s="1069"/>
      <c r="P63" s="1069"/>
      <c r="Q63" s="1069"/>
      <c r="R63" s="1058"/>
      <c r="S63" s="1058"/>
      <c r="T63" s="1058"/>
      <c r="U63" s="1058"/>
      <c r="V63" s="1058"/>
      <c r="W63" s="1058"/>
      <c r="X63" s="1058"/>
      <c r="Y63" s="1058"/>
      <c r="Z63" s="1058"/>
      <c r="AA63" s="1058"/>
      <c r="AB63" s="1058"/>
      <c r="AC63" s="1058"/>
      <c r="AD63" s="1058"/>
      <c r="AE63" s="1058"/>
      <c r="AF63" s="1058"/>
      <c r="AG63" s="1058"/>
      <c r="AH63" s="1058"/>
      <c r="AI63" s="1058"/>
      <c r="AJ63" s="1058"/>
      <c r="AK63" s="1058"/>
      <c r="AM63" s="1062"/>
      <c r="AN63" s="1062"/>
      <c r="AP63" s="967"/>
      <c r="AR63" s="982"/>
      <c r="AS63" s="966"/>
      <c r="AT63" s="1007"/>
      <c r="AU63" s="1007"/>
      <c r="AV63" s="1007"/>
      <c r="AW63" s="1007"/>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c r="BW63" s="966"/>
      <c r="BX63" s="966"/>
      <c r="BY63" s="966"/>
      <c r="BZ63" s="966"/>
      <c r="CA63" s="966"/>
      <c r="CB63" s="1007"/>
      <c r="CC63" s="1007"/>
      <c r="CD63" s="982"/>
    </row>
    <row r="64" spans="2:82" ht="15" customHeight="1" thickBot="1">
      <c r="B64" s="658">
        <v>50</v>
      </c>
      <c r="C64" s="895" t="s">
        <v>2660</v>
      </c>
      <c r="D64" s="898" t="s">
        <v>457</v>
      </c>
      <c r="E64" s="896" t="s">
        <v>2662</v>
      </c>
      <c r="F64" s="663">
        <v>1</v>
      </c>
      <c r="G64" s="866"/>
      <c r="H64" s="881">
        <v>21</v>
      </c>
      <c r="I64" s="882">
        <v>11</v>
      </c>
      <c r="J64" s="882">
        <v>18</v>
      </c>
      <c r="K64" s="882">
        <v>10</v>
      </c>
      <c r="L64" s="882">
        <v>8</v>
      </c>
      <c r="M64" s="882">
        <v>4.8973333333333331</v>
      </c>
      <c r="N64" s="882">
        <v>4.4653333333333336</v>
      </c>
      <c r="O64" s="882">
        <v>4.0333333333333332</v>
      </c>
      <c r="P64" s="882">
        <v>3.745333333333333</v>
      </c>
      <c r="Q64" s="883">
        <v>3.4573333333333331</v>
      </c>
      <c r="R64" s="1067"/>
      <c r="S64" s="1067"/>
      <c r="T64" s="1067"/>
      <c r="U64" s="1067"/>
      <c r="V64" s="1067"/>
      <c r="W64" s="1067"/>
      <c r="X64" s="1067"/>
      <c r="Y64" s="1067"/>
      <c r="Z64" s="1067"/>
      <c r="AA64" s="1067"/>
      <c r="AB64" s="1067"/>
      <c r="AC64" s="1067"/>
      <c r="AD64" s="1067"/>
      <c r="AE64" s="1067"/>
      <c r="AF64" s="1067"/>
      <c r="AG64" s="1067"/>
      <c r="AH64" s="1067"/>
      <c r="AI64" s="1067"/>
      <c r="AJ64" s="1067"/>
      <c r="AK64" s="1067"/>
      <c r="AM64" s="1077"/>
      <c r="AN64" s="1078"/>
      <c r="AP64" s="967">
        <f>(IF(SUM(AU64:BG64)=0,IF(AS64=1,$AS$5,0),$AU$5))</f>
        <v>0</v>
      </c>
      <c r="AR64" s="982"/>
      <c r="AS64" s="1009">
        <f xml:space="preserve"> IF( AND( OR( C64 = CC64, C64=""), SUM(F64,H64:Q64) &lt;&gt; 0), 1, 0 )</f>
        <v>0</v>
      </c>
      <c r="AT64" s="1007"/>
      <c r="AU64" s="1009">
        <f xml:space="preserve"> IF( OR( $C$64 = $CC$64, $C$64 =""), 0, IF( ISTEXT( E64 ), 0, 1 ))</f>
        <v>0</v>
      </c>
      <c r="AV64" s="1009">
        <f xml:space="preserve"> IF( OR( $C$64 = $CC$64, $C$64 =""), 0, IF( ISNUMBER( F64 ), 0, 1 ))</f>
        <v>0</v>
      </c>
      <c r="AW64" s="1007"/>
      <c r="AX64" s="968">
        <f xml:space="preserve"> IF( OR( $C$64 = $CC$64, $C$64 =""), 0, IF( ISNUMBER( H64 ), 0, 1 ))</f>
        <v>0</v>
      </c>
      <c r="AY64" s="1009">
        <f xml:space="preserve"> IF( OR( $C$64 = $CC$64, $C$64 =""), 0, IF( ISNUMBER( I64 ), 0, 1 ))</f>
        <v>0</v>
      </c>
      <c r="AZ64" s="1009">
        <f t="shared" ref="AZ64:BG64" si="9" xml:space="preserve"> IF( OR( $C$64 = $CC$64, $C$64 =""), 0, IF( ISNUMBER( J64 ), 0, 1 ))</f>
        <v>0</v>
      </c>
      <c r="BA64" s="1009">
        <f t="shared" si="9"/>
        <v>0</v>
      </c>
      <c r="BB64" s="1009">
        <f t="shared" si="9"/>
        <v>0</v>
      </c>
      <c r="BC64" s="1009">
        <f t="shared" si="9"/>
        <v>0</v>
      </c>
      <c r="BD64" s="1009">
        <f t="shared" si="9"/>
        <v>0</v>
      </c>
      <c r="BE64" s="1009">
        <f t="shared" si="9"/>
        <v>0</v>
      </c>
      <c r="BF64" s="1009">
        <f t="shared" si="9"/>
        <v>0</v>
      </c>
      <c r="BG64" s="1009">
        <f t="shared" si="9"/>
        <v>0</v>
      </c>
      <c r="BH64" s="966"/>
      <c r="BI64" s="966"/>
      <c r="BJ64" s="966"/>
      <c r="BK64" s="966"/>
      <c r="BL64" s="966"/>
      <c r="BM64" s="966"/>
      <c r="BN64" s="966"/>
      <c r="BO64" s="966"/>
      <c r="BP64" s="966"/>
      <c r="BQ64" s="966"/>
      <c r="BR64" s="966"/>
      <c r="BS64" s="966"/>
      <c r="BT64" s="966"/>
      <c r="BU64" s="966"/>
      <c r="BV64" s="966"/>
      <c r="BW64" s="966"/>
      <c r="BX64" s="966"/>
      <c r="BY64" s="966"/>
      <c r="BZ64" s="966"/>
      <c r="CA64" s="966"/>
      <c r="CB64" s="1007"/>
      <c r="CC64" s="895" t="s">
        <v>456</v>
      </c>
      <c r="CD64" s="982"/>
    </row>
    <row r="65" spans="2:83" ht="15" customHeight="1" thickBot="1">
      <c r="B65" s="1043"/>
      <c r="C65" s="1042"/>
      <c r="D65" s="1047"/>
      <c r="E65" s="1047"/>
      <c r="F65" s="1047"/>
      <c r="G65" s="1054"/>
      <c r="H65" s="1067"/>
      <c r="I65" s="1067"/>
      <c r="J65" s="1067"/>
      <c r="K65" s="1067"/>
      <c r="L65" s="1067"/>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M65" s="1052"/>
      <c r="AN65" s="1052"/>
      <c r="AP65" s="967"/>
      <c r="AR65" s="982"/>
      <c r="AS65" s="966"/>
      <c r="AT65" s="1007"/>
      <c r="AU65" s="1007"/>
      <c r="AV65" s="1007"/>
      <c r="AW65" s="1007"/>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c r="BW65" s="966"/>
      <c r="BX65" s="966"/>
      <c r="BY65" s="966"/>
      <c r="BZ65" s="966"/>
      <c r="CA65" s="966"/>
      <c r="CB65" s="1007"/>
      <c r="CC65" s="1007"/>
      <c r="CD65" s="982"/>
      <c r="CE65" s="1039"/>
    </row>
    <row r="66" spans="2:83" ht="15" customHeight="1" thickBot="1">
      <c r="B66" s="639" t="s">
        <v>458</v>
      </c>
      <c r="C66" s="700" t="s">
        <v>459</v>
      </c>
      <c r="D66" s="1047"/>
      <c r="E66" s="1048"/>
      <c r="F66" s="1048"/>
      <c r="G66" s="1054"/>
      <c r="H66" s="1069"/>
      <c r="I66" s="1069"/>
      <c r="J66" s="1069"/>
      <c r="K66" s="1069"/>
      <c r="L66" s="1069"/>
      <c r="M66" s="1069"/>
      <c r="N66" s="1069"/>
      <c r="O66" s="1069"/>
      <c r="P66" s="1069"/>
      <c r="Q66" s="1069"/>
      <c r="R66" s="1058"/>
      <c r="S66" s="1058"/>
      <c r="T66" s="1058"/>
      <c r="U66" s="1058"/>
      <c r="V66" s="1058"/>
      <c r="W66" s="1058"/>
      <c r="X66" s="1058"/>
      <c r="Y66" s="1058"/>
      <c r="Z66" s="1058"/>
      <c r="AA66" s="1058"/>
      <c r="AB66" s="1058"/>
      <c r="AC66" s="1058"/>
      <c r="AD66" s="1058"/>
      <c r="AE66" s="1058"/>
      <c r="AF66" s="1058"/>
      <c r="AG66" s="1058"/>
      <c r="AH66" s="1058"/>
      <c r="AI66" s="1058"/>
      <c r="AJ66" s="1058"/>
      <c r="AK66" s="1058"/>
      <c r="AM66" s="1052"/>
      <c r="AN66" s="1052"/>
      <c r="AP66" s="967"/>
      <c r="AR66" s="982"/>
      <c r="AS66" s="966"/>
      <c r="AT66" s="1007"/>
      <c r="AU66" s="1007"/>
      <c r="AV66" s="1007"/>
      <c r="AW66" s="1007"/>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c r="BW66" s="966"/>
      <c r="BX66" s="966"/>
      <c r="BY66" s="966"/>
      <c r="BZ66" s="966"/>
      <c r="CA66" s="966"/>
      <c r="CB66" s="1007"/>
      <c r="CC66" s="1007"/>
      <c r="CD66" s="982"/>
    </row>
    <row r="67" spans="2:83" ht="15" customHeight="1" thickBot="1">
      <c r="B67" s="658">
        <v>51</v>
      </c>
      <c r="C67" s="895" t="s">
        <v>2661</v>
      </c>
      <c r="D67" s="898" t="s">
        <v>461</v>
      </c>
      <c r="E67" s="896" t="s">
        <v>2557</v>
      </c>
      <c r="F67" s="663">
        <v>0</v>
      </c>
      <c r="G67" s="1054"/>
      <c r="H67" s="1733">
        <v>189</v>
      </c>
      <c r="I67" s="1734">
        <v>165</v>
      </c>
      <c r="J67" s="1734">
        <v>141</v>
      </c>
      <c r="K67" s="1734">
        <v>139</v>
      </c>
      <c r="L67" s="1734">
        <v>135</v>
      </c>
      <c r="M67" s="1734">
        <v>127.02685600000001</v>
      </c>
      <c r="N67" s="1734">
        <v>124.35548099999998</v>
      </c>
      <c r="O67" s="1734">
        <v>121.57622400000001</v>
      </c>
      <c r="P67" s="1734">
        <v>111.646816</v>
      </c>
      <c r="Q67" s="1735">
        <v>104.68209</v>
      </c>
      <c r="R67" s="1058"/>
      <c r="S67" s="1058"/>
      <c r="T67" s="1058"/>
      <c r="U67" s="1058"/>
      <c r="V67" s="1058"/>
      <c r="W67" s="1058"/>
      <c r="X67" s="1058"/>
      <c r="Y67" s="1058"/>
      <c r="Z67" s="1058"/>
      <c r="AA67" s="1058"/>
      <c r="AB67" s="1058"/>
      <c r="AC67" s="1058"/>
      <c r="AD67" s="1058"/>
      <c r="AE67" s="1058"/>
      <c r="AF67" s="1058"/>
      <c r="AG67" s="1058"/>
      <c r="AH67" s="1058"/>
      <c r="AI67" s="1058"/>
      <c r="AJ67" s="1058"/>
      <c r="AK67" s="1058"/>
      <c r="AM67" s="1052"/>
      <c r="AN67" s="1052"/>
      <c r="AP67" s="1008">
        <f>(IF(SUM(AU67:BG67)=0,IF(AS67=1,$AS$5,0),$AU$5))</f>
        <v>0</v>
      </c>
      <c r="AR67" s="982"/>
      <c r="AS67" s="1009">
        <f xml:space="preserve"> IF( AND( OR( C67 = CC67, C67=""), SUM(F67,H67:Q67) &lt;&gt; 0), 1, 0 )</f>
        <v>0</v>
      </c>
      <c r="AT67" s="1007"/>
      <c r="AU67" s="1009">
        <f xml:space="preserve"> IF( OR( $C$67 = $CC$67, $C$67 =""), 0, IF( ISTEXT( E67 ), 0, 1 ))</f>
        <v>0</v>
      </c>
      <c r="AV67" s="1009">
        <f xml:space="preserve"> IF( OR( $C$67 = $CC$67, $C$67 =""), 0, IF( ISNUMBER( F67 ), 0, 1 ))</f>
        <v>0</v>
      </c>
      <c r="AW67" s="1007"/>
      <c r="AX67" s="1009">
        <f xml:space="preserve"> IF( OR( $C$67 = $CC$67, $C$67 =""), 0, IF( ISNUMBER( H67 ), 0, 1 ))</f>
        <v>0</v>
      </c>
      <c r="AY67" s="1009">
        <f t="shared" ref="AY67:BG67" si="10" xml:space="preserve"> IF( OR( $C$67 = $CC$67, $C$67 =""), 0, IF( ISNUMBER( I67 ), 0, 1 ))</f>
        <v>0</v>
      </c>
      <c r="AZ67" s="1009">
        <f t="shared" si="10"/>
        <v>0</v>
      </c>
      <c r="BA67" s="1009">
        <f t="shared" si="10"/>
        <v>0</v>
      </c>
      <c r="BB67" s="1009">
        <f t="shared" si="10"/>
        <v>0</v>
      </c>
      <c r="BC67" s="1009">
        <f t="shared" si="10"/>
        <v>0</v>
      </c>
      <c r="BD67" s="1009">
        <f t="shared" si="10"/>
        <v>0</v>
      </c>
      <c r="BE67" s="1009">
        <f t="shared" si="10"/>
        <v>0</v>
      </c>
      <c r="BF67" s="1009">
        <f t="shared" si="10"/>
        <v>0</v>
      </c>
      <c r="BG67" s="1009">
        <f t="shared" si="10"/>
        <v>0</v>
      </c>
      <c r="BH67" s="966"/>
      <c r="BI67" s="966"/>
      <c r="BJ67" s="966"/>
      <c r="BK67" s="966"/>
      <c r="BL67" s="966"/>
      <c r="BM67" s="966"/>
      <c r="BN67" s="966"/>
      <c r="BO67" s="966"/>
      <c r="BP67" s="966"/>
      <c r="BQ67" s="966"/>
      <c r="BR67" s="966"/>
      <c r="BS67" s="966"/>
      <c r="BT67" s="966"/>
      <c r="BU67" s="966"/>
      <c r="BV67" s="966"/>
      <c r="BW67" s="966"/>
      <c r="BX67" s="966"/>
      <c r="BY67" s="966"/>
      <c r="BZ67" s="966"/>
      <c r="CA67" s="966"/>
      <c r="CB67" s="1007"/>
      <c r="CC67" s="895" t="s">
        <v>460</v>
      </c>
      <c r="CD67" s="982"/>
    </row>
    <row r="68" spans="2:83">
      <c r="B68" s="1043"/>
      <c r="C68" s="1042"/>
      <c r="D68" s="1043"/>
      <c r="E68" s="1043"/>
      <c r="F68" s="1043"/>
      <c r="G68" s="1043"/>
      <c r="H68" s="1068"/>
      <c r="I68" s="1068"/>
      <c r="J68" s="1068"/>
      <c r="K68" s="1068"/>
      <c r="L68" s="1068"/>
      <c r="M68" s="1068"/>
      <c r="N68" s="1068"/>
      <c r="O68" s="1068"/>
      <c r="P68" s="1068"/>
      <c r="Q68" s="1068"/>
      <c r="R68" s="1068"/>
      <c r="S68" s="1068"/>
      <c r="T68" s="1068"/>
      <c r="U68" s="1068"/>
      <c r="V68" s="1068"/>
      <c r="W68" s="1068"/>
      <c r="X68" s="1068"/>
      <c r="Y68" s="1068"/>
      <c r="Z68" s="1068"/>
      <c r="AA68" s="1068"/>
      <c r="AB68" s="1068"/>
      <c r="AC68" s="1068"/>
      <c r="AD68" s="1068"/>
      <c r="AE68" s="1068"/>
      <c r="AF68" s="1068"/>
      <c r="AG68" s="1068"/>
      <c r="AH68" s="1068"/>
      <c r="AI68" s="1068"/>
      <c r="AJ68" s="1068"/>
      <c r="AK68" s="1068"/>
      <c r="AR68" s="982"/>
      <c r="AS68" s="979"/>
      <c r="AT68" s="979"/>
      <c r="AU68" s="979"/>
      <c r="AV68" s="979"/>
      <c r="AW68" s="979"/>
      <c r="BW68" s="664"/>
      <c r="BX68" s="664"/>
      <c r="BY68" s="664"/>
      <c r="BZ68" s="664"/>
      <c r="CA68" s="664"/>
      <c r="CB68" s="664"/>
      <c r="CC68" s="664"/>
      <c r="CD68" s="982"/>
      <c r="CE68" s="1039"/>
    </row>
    <row r="69" spans="2:83">
      <c r="B69" s="41" t="s">
        <v>305</v>
      </c>
      <c r="C69" s="42"/>
      <c r="D69" s="1070"/>
      <c r="E69" s="1070"/>
      <c r="F69" s="1070"/>
      <c r="G69" s="1070"/>
      <c r="H69" s="1070"/>
      <c r="AR69" s="982"/>
      <c r="AS69" s="983"/>
      <c r="AT69" s="983"/>
      <c r="AU69" s="983"/>
      <c r="AV69" s="983"/>
      <c r="AW69" s="983"/>
      <c r="CD69" s="982"/>
    </row>
    <row r="70" spans="2:83">
      <c r="B70" s="45"/>
      <c r="C70" s="46" t="s">
        <v>306</v>
      </c>
      <c r="D70" s="636"/>
      <c r="E70" s="636"/>
      <c r="F70" s="636"/>
      <c r="G70" s="283"/>
      <c r="H70" s="283"/>
      <c r="AR70" s="982"/>
      <c r="AS70" s="983"/>
      <c r="AT70" s="983"/>
      <c r="AU70" s="983"/>
      <c r="AV70" s="983"/>
      <c r="AW70" s="983"/>
      <c r="CD70" s="982"/>
    </row>
    <row r="71" spans="2:83">
      <c r="B71" s="47"/>
      <c r="C71" s="46" t="s">
        <v>307</v>
      </c>
      <c r="D71" s="71"/>
      <c r="E71" s="71"/>
      <c r="F71" s="71"/>
      <c r="G71" s="49"/>
      <c r="H71" s="91"/>
      <c r="AR71" s="982"/>
      <c r="AS71" s="983"/>
      <c r="AT71" s="983"/>
      <c r="AU71" s="983"/>
      <c r="AV71" s="983"/>
      <c r="AW71" s="983"/>
      <c r="CD71" s="982"/>
    </row>
    <row r="72" spans="2:83">
      <c r="B72" s="48"/>
      <c r="C72" s="46" t="s">
        <v>308</v>
      </c>
      <c r="D72" s="636"/>
      <c r="E72" s="636"/>
      <c r="F72" s="636"/>
      <c r="G72" s="283"/>
      <c r="H72" s="283"/>
      <c r="AR72" s="982"/>
      <c r="AS72" s="979"/>
      <c r="AT72" s="979"/>
      <c r="AU72" s="979"/>
      <c r="AV72" s="979"/>
      <c r="AW72" s="979"/>
      <c r="CD72" s="982"/>
    </row>
    <row r="73" spans="2:83">
      <c r="B73" s="680"/>
      <c r="C73" s="46" t="s">
        <v>309</v>
      </c>
      <c r="D73" s="71"/>
      <c r="E73" s="71"/>
      <c r="F73" s="71"/>
      <c r="G73" s="49"/>
      <c r="H73" s="91"/>
      <c r="AR73" s="982"/>
      <c r="AS73" s="983"/>
      <c r="AT73" s="983"/>
      <c r="AU73" s="983"/>
      <c r="AV73" s="983"/>
      <c r="AW73" s="983"/>
      <c r="CD73" s="982"/>
    </row>
    <row r="74" spans="2:83" ht="15.75" thickBot="1">
      <c r="B74" s="688"/>
      <c r="C74" s="689"/>
      <c r="D74" s="636"/>
      <c r="E74" s="636"/>
      <c r="F74" s="636"/>
      <c r="G74" s="283"/>
      <c r="H74" s="283"/>
      <c r="AS74" s="983"/>
      <c r="AT74" s="983"/>
      <c r="AU74" s="983"/>
      <c r="AV74" s="983"/>
      <c r="AW74" s="983"/>
    </row>
    <row r="75" spans="2:83" ht="15.75" thickBot="1">
      <c r="B75" s="1853" t="s">
        <v>462</v>
      </c>
      <c r="C75" s="1854"/>
      <c r="D75" s="1854"/>
      <c r="E75" s="1854"/>
      <c r="F75" s="1854"/>
      <c r="G75" s="1854"/>
      <c r="H75" s="1854"/>
      <c r="I75" s="1854"/>
      <c r="J75" s="1854"/>
      <c r="K75" s="1854"/>
      <c r="L75" s="1854"/>
      <c r="M75" s="1854"/>
      <c r="N75" s="1854"/>
      <c r="O75" s="1854"/>
      <c r="P75" s="1854"/>
      <c r="Q75" s="1855"/>
      <c r="AS75" s="983"/>
      <c r="AT75" s="983"/>
      <c r="AU75" s="983"/>
      <c r="AV75" s="983"/>
      <c r="AW75" s="983"/>
    </row>
    <row r="76" spans="2:83" ht="15.75" thickBot="1">
      <c r="B76" s="50"/>
      <c r="C76" s="51"/>
      <c r="D76" s="52"/>
      <c r="E76" s="52"/>
      <c r="F76" s="52"/>
      <c r="G76" s="52"/>
      <c r="H76" s="52"/>
      <c r="I76" s="49"/>
      <c r="J76" s="49"/>
      <c r="K76" s="49"/>
      <c r="AS76" s="983"/>
      <c r="AT76" s="983"/>
      <c r="AU76" s="983"/>
      <c r="AV76" s="983"/>
      <c r="AW76" s="983"/>
    </row>
    <row r="77" spans="2:83" ht="127.5" customHeight="1" thickBot="1">
      <c r="B77" s="1856" t="s">
        <v>1415</v>
      </c>
      <c r="C77" s="1857"/>
      <c r="D77" s="1857"/>
      <c r="E77" s="1857"/>
      <c r="F77" s="1857"/>
      <c r="G77" s="1857"/>
      <c r="H77" s="1857"/>
      <c r="I77" s="1857"/>
      <c r="J77" s="1857"/>
      <c r="K77" s="1857"/>
      <c r="L77" s="1857"/>
      <c r="M77" s="1857"/>
      <c r="N77" s="1857"/>
      <c r="O77" s="1857"/>
      <c r="P77" s="1857"/>
      <c r="Q77" s="1858"/>
      <c r="AS77" s="983"/>
      <c r="AT77" s="983"/>
      <c r="AU77" s="983"/>
      <c r="AV77" s="983"/>
      <c r="AW77" s="983"/>
    </row>
    <row r="78" spans="2:83" ht="15.75" thickBot="1">
      <c r="B78" s="845"/>
      <c r="C78" s="53"/>
      <c r="D78" s="845"/>
      <c r="E78" s="845"/>
      <c r="F78" s="845"/>
      <c r="G78" s="54"/>
      <c r="H78" s="54"/>
      <c r="I78" s="49"/>
      <c r="J78" s="49"/>
      <c r="K78" s="49"/>
      <c r="AS78" s="983"/>
      <c r="AT78" s="983"/>
      <c r="AU78" s="983"/>
      <c r="AV78" s="983"/>
      <c r="AW78" s="983"/>
    </row>
    <row r="79" spans="2:83">
      <c r="B79" s="75" t="s">
        <v>463</v>
      </c>
      <c r="C79" s="1859" t="s">
        <v>313</v>
      </c>
      <c r="D79" s="1859"/>
      <c r="E79" s="1859"/>
      <c r="F79" s="1859"/>
      <c r="G79" s="1859"/>
      <c r="H79" s="1859"/>
      <c r="I79" s="1859"/>
      <c r="J79" s="1859"/>
      <c r="K79" s="1859"/>
      <c r="L79" s="1859"/>
      <c r="M79" s="1859"/>
      <c r="N79" s="1859"/>
      <c r="O79" s="1859"/>
      <c r="P79" s="1859"/>
      <c r="Q79" s="1860"/>
    </row>
    <row r="80" spans="2:83">
      <c r="B80" s="751" t="s">
        <v>464</v>
      </c>
      <c r="C80" s="690" t="str">
        <f>$C$7</f>
        <v>Leakage: new definition reporting</v>
      </c>
      <c r="D80" s="690"/>
      <c r="E80" s="690"/>
      <c r="F80" s="690"/>
      <c r="G80" s="690"/>
      <c r="H80" s="690"/>
      <c r="I80" s="690"/>
      <c r="J80" s="690"/>
      <c r="K80" s="690"/>
      <c r="L80" s="690"/>
      <c r="M80" s="690"/>
      <c r="N80" s="690"/>
      <c r="O80" s="690"/>
      <c r="P80" s="690"/>
      <c r="Q80" s="691"/>
    </row>
    <row r="81" spans="2:83">
      <c r="B81" s="1345">
        <v>1</v>
      </c>
      <c r="C81" s="1836" t="s">
        <v>465</v>
      </c>
      <c r="D81" s="1836"/>
      <c r="E81" s="1836"/>
      <c r="F81" s="1836"/>
      <c r="G81" s="1836"/>
      <c r="H81" s="1836"/>
      <c r="I81" s="1836"/>
      <c r="J81" s="1836"/>
      <c r="K81" s="1836"/>
      <c r="L81" s="1836"/>
      <c r="M81" s="1836"/>
      <c r="N81" s="1836"/>
      <c r="O81" s="1836"/>
      <c r="P81" s="1836"/>
      <c r="Q81" s="1837"/>
    </row>
    <row r="82" spans="2:83" ht="30" customHeight="1">
      <c r="B82" s="1345">
        <v>2</v>
      </c>
      <c r="C82" s="1836" t="s">
        <v>466</v>
      </c>
      <c r="D82" s="1836"/>
      <c r="E82" s="1836"/>
      <c r="F82" s="1836"/>
      <c r="G82" s="1836"/>
      <c r="H82" s="1836"/>
      <c r="I82" s="1836"/>
      <c r="J82" s="1836"/>
      <c r="K82" s="1836"/>
      <c r="L82" s="1836"/>
      <c r="M82" s="1836"/>
      <c r="N82" s="1836"/>
      <c r="O82" s="1836"/>
      <c r="P82" s="1836"/>
      <c r="Q82" s="1837"/>
    </row>
    <row r="83" spans="2:83">
      <c r="B83" s="1345">
        <v>3</v>
      </c>
      <c r="C83" s="1836" t="s">
        <v>467</v>
      </c>
      <c r="D83" s="1836"/>
      <c r="E83" s="1836"/>
      <c r="F83" s="1836"/>
      <c r="G83" s="1836"/>
      <c r="H83" s="1836"/>
      <c r="I83" s="1836"/>
      <c r="J83" s="1836"/>
      <c r="K83" s="1836"/>
      <c r="L83" s="1836"/>
      <c r="M83" s="1836"/>
      <c r="N83" s="1836"/>
      <c r="O83" s="1836"/>
      <c r="P83" s="1836"/>
      <c r="Q83" s="1837"/>
    </row>
    <row r="84" spans="2:83" ht="30" customHeight="1">
      <c r="B84" s="1345">
        <v>4</v>
      </c>
      <c r="C84" s="1836" t="s">
        <v>468</v>
      </c>
      <c r="D84" s="1836"/>
      <c r="E84" s="1836"/>
      <c r="F84" s="1836"/>
      <c r="G84" s="1836"/>
      <c r="H84" s="1836"/>
      <c r="I84" s="1836"/>
      <c r="J84" s="1836"/>
      <c r="K84" s="1836"/>
      <c r="L84" s="1836"/>
      <c r="M84" s="1836"/>
      <c r="N84" s="1836"/>
      <c r="O84" s="1836"/>
      <c r="P84" s="1836"/>
      <c r="Q84" s="1837"/>
    </row>
    <row r="85" spans="2:83">
      <c r="B85" s="1345">
        <v>5</v>
      </c>
      <c r="C85" s="1836" t="s">
        <v>469</v>
      </c>
      <c r="D85" s="1836"/>
      <c r="E85" s="1836"/>
      <c r="F85" s="1836"/>
      <c r="G85" s="1836"/>
      <c r="H85" s="1836"/>
      <c r="I85" s="1836"/>
      <c r="J85" s="1836"/>
      <c r="K85" s="1836"/>
      <c r="L85" s="1836"/>
      <c r="M85" s="1836"/>
      <c r="N85" s="1836"/>
      <c r="O85" s="1836"/>
      <c r="P85" s="1836"/>
      <c r="Q85" s="1837"/>
    </row>
    <row r="86" spans="2:83">
      <c r="B86" s="1345">
        <v>6</v>
      </c>
      <c r="C86" s="1836" t="s">
        <v>470</v>
      </c>
      <c r="D86" s="1836"/>
      <c r="E86" s="1836"/>
      <c r="F86" s="1836"/>
      <c r="G86" s="1836"/>
      <c r="H86" s="1836"/>
      <c r="I86" s="1836"/>
      <c r="J86" s="1836"/>
      <c r="K86" s="1836"/>
      <c r="L86" s="1836"/>
      <c r="M86" s="1836"/>
      <c r="N86" s="1836"/>
      <c r="O86" s="1836"/>
      <c r="P86" s="1836"/>
      <c r="Q86" s="1837"/>
    </row>
    <row r="87" spans="2:83" ht="15" customHeight="1">
      <c r="B87" s="1345">
        <v>7</v>
      </c>
      <c r="C87" s="1836" t="s">
        <v>471</v>
      </c>
      <c r="D87" s="1836"/>
      <c r="E87" s="1836"/>
      <c r="F87" s="1836"/>
      <c r="G87" s="1836"/>
      <c r="H87" s="1836"/>
      <c r="I87" s="1836"/>
      <c r="J87" s="1836"/>
      <c r="K87" s="1836"/>
      <c r="L87" s="1836"/>
      <c r="M87" s="1836"/>
      <c r="N87" s="1836"/>
      <c r="O87" s="1836"/>
      <c r="P87" s="1836"/>
      <c r="Q87" s="1837"/>
    </row>
    <row r="88" spans="2:83" ht="43.5" customHeight="1">
      <c r="B88" s="1345">
        <v>8</v>
      </c>
      <c r="C88" s="1838" t="s">
        <v>2128</v>
      </c>
      <c r="D88" s="1839"/>
      <c r="E88" s="1839"/>
      <c r="F88" s="1839"/>
      <c r="G88" s="1839"/>
      <c r="H88" s="1839"/>
      <c r="I88" s="1839"/>
      <c r="J88" s="1839"/>
      <c r="K88" s="1839"/>
      <c r="L88" s="1839"/>
      <c r="M88" s="1839"/>
      <c r="N88" s="1839"/>
      <c r="O88" s="1839"/>
      <c r="P88" s="1839"/>
      <c r="Q88" s="1840"/>
      <c r="AP88" s="1298"/>
      <c r="AQ88" s="1298"/>
      <c r="AR88" s="1005"/>
      <c r="AS88" s="1004"/>
      <c r="AX88" s="1004"/>
      <c r="AY88" s="1004"/>
      <c r="AZ88" s="1004"/>
      <c r="BA88" s="1004"/>
      <c r="BB88" s="1004"/>
      <c r="BC88" s="1004"/>
      <c r="BD88" s="1004"/>
      <c r="BE88" s="1004"/>
      <c r="BF88" s="1004"/>
      <c r="BG88" s="1004"/>
      <c r="BH88" s="1004"/>
      <c r="BI88" s="1004"/>
      <c r="BJ88" s="1004"/>
      <c r="BK88" s="1004"/>
      <c r="BL88" s="1004"/>
      <c r="BM88" s="1004"/>
      <c r="BN88" s="1004"/>
      <c r="BO88" s="1004"/>
      <c r="BP88" s="1004"/>
      <c r="BQ88" s="1004"/>
      <c r="BR88" s="1004"/>
      <c r="BS88" s="1004"/>
      <c r="BT88" s="1004"/>
      <c r="BU88" s="1004"/>
      <c r="BV88" s="1014"/>
      <c r="CD88" s="1005"/>
      <c r="CE88" s="1299"/>
    </row>
    <row r="89" spans="2:83" ht="43.5" customHeight="1">
      <c r="B89" s="1345">
        <v>9</v>
      </c>
      <c r="C89" s="1838" t="s">
        <v>2127</v>
      </c>
      <c r="D89" s="1839"/>
      <c r="E89" s="1839"/>
      <c r="F89" s="1839"/>
      <c r="G89" s="1839"/>
      <c r="H89" s="1839"/>
      <c r="I89" s="1839"/>
      <c r="J89" s="1839"/>
      <c r="K89" s="1839"/>
      <c r="L89" s="1839"/>
      <c r="M89" s="1839"/>
      <c r="N89" s="1839"/>
      <c r="O89" s="1839"/>
      <c r="P89" s="1839"/>
      <c r="Q89" s="1840"/>
      <c r="AP89" s="1298"/>
      <c r="AQ89" s="1298"/>
      <c r="AR89" s="1005"/>
      <c r="AS89" s="1004"/>
      <c r="AX89" s="1004"/>
      <c r="AY89" s="1004"/>
      <c r="AZ89" s="1004"/>
      <c r="BA89" s="1004"/>
      <c r="BB89" s="1004"/>
      <c r="BC89" s="1004"/>
      <c r="BD89" s="1004"/>
      <c r="BE89" s="1004"/>
      <c r="BF89" s="1004"/>
      <c r="BG89" s="1004"/>
      <c r="BH89" s="1004"/>
      <c r="BI89" s="1004"/>
      <c r="BJ89" s="1004"/>
      <c r="BK89" s="1004"/>
      <c r="BL89" s="1004"/>
      <c r="BM89" s="1004"/>
      <c r="BN89" s="1004"/>
      <c r="BO89" s="1004"/>
      <c r="BP89" s="1004"/>
      <c r="BQ89" s="1004"/>
      <c r="BR89" s="1004"/>
      <c r="BS89" s="1004"/>
      <c r="BT89" s="1004"/>
      <c r="BU89" s="1004"/>
      <c r="BV89" s="1014"/>
      <c r="CD89" s="1005"/>
      <c r="CE89" s="1299"/>
    </row>
    <row r="90" spans="2:83" ht="15" customHeight="1">
      <c r="B90" s="1345" t="s">
        <v>2115</v>
      </c>
      <c r="C90" s="1838" t="s">
        <v>472</v>
      </c>
      <c r="D90" s="1839"/>
      <c r="E90" s="1839"/>
      <c r="F90" s="1839"/>
      <c r="G90" s="1839"/>
      <c r="H90" s="1839"/>
      <c r="I90" s="1839"/>
      <c r="J90" s="1839"/>
      <c r="K90" s="1839"/>
      <c r="L90" s="1839"/>
      <c r="M90" s="1839"/>
      <c r="N90" s="1839"/>
      <c r="O90" s="1839"/>
      <c r="P90" s="1839"/>
      <c r="Q90" s="1840"/>
    </row>
    <row r="91" spans="2:83" ht="15" customHeight="1">
      <c r="B91" s="1345" t="s">
        <v>2116</v>
      </c>
      <c r="C91" s="1838" t="s">
        <v>473</v>
      </c>
      <c r="D91" s="1839"/>
      <c r="E91" s="1839"/>
      <c r="F91" s="1839"/>
      <c r="G91" s="1839"/>
      <c r="H91" s="1839"/>
      <c r="I91" s="1839"/>
      <c r="J91" s="1839"/>
      <c r="K91" s="1839"/>
      <c r="L91" s="1839"/>
      <c r="M91" s="1839"/>
      <c r="N91" s="1839"/>
      <c r="O91" s="1839"/>
      <c r="P91" s="1839"/>
      <c r="Q91" s="1840"/>
    </row>
    <row r="92" spans="2:83">
      <c r="B92" s="1345" t="s">
        <v>2117</v>
      </c>
      <c r="C92" s="1838" t="s">
        <v>474</v>
      </c>
      <c r="D92" s="1839"/>
      <c r="E92" s="1839"/>
      <c r="F92" s="1839"/>
      <c r="G92" s="1839"/>
      <c r="H92" s="1839"/>
      <c r="I92" s="1839"/>
      <c r="J92" s="1839"/>
      <c r="K92" s="1839"/>
      <c r="L92" s="1839"/>
      <c r="M92" s="1839"/>
      <c r="N92" s="1839"/>
      <c r="O92" s="1839"/>
      <c r="P92" s="1839"/>
      <c r="Q92" s="1840"/>
    </row>
    <row r="93" spans="2:83" ht="15" customHeight="1">
      <c r="B93" s="752" t="s">
        <v>475</v>
      </c>
      <c r="C93" s="690" t="str">
        <f>$C$46</f>
        <v>PR14 measurement of leakage: old definition reporting</v>
      </c>
      <c r="D93" s="692"/>
      <c r="E93" s="692"/>
      <c r="F93" s="692"/>
      <c r="G93" s="692"/>
      <c r="H93" s="692"/>
      <c r="I93" s="692"/>
      <c r="J93" s="692"/>
      <c r="K93" s="692"/>
      <c r="L93" s="692"/>
      <c r="M93" s="692"/>
      <c r="N93" s="692"/>
      <c r="O93" s="692"/>
      <c r="P93" s="692"/>
      <c r="Q93" s="693"/>
    </row>
    <row r="94" spans="2:83">
      <c r="B94" s="1345" t="s">
        <v>2118</v>
      </c>
      <c r="C94" s="1838" t="s">
        <v>465</v>
      </c>
      <c r="D94" s="1839"/>
      <c r="E94" s="1839"/>
      <c r="F94" s="1839"/>
      <c r="G94" s="1839"/>
      <c r="H94" s="1839"/>
      <c r="I94" s="1839"/>
      <c r="J94" s="1839"/>
      <c r="K94" s="1839"/>
      <c r="L94" s="1839"/>
      <c r="M94" s="1839"/>
      <c r="N94" s="1839"/>
      <c r="O94" s="1839"/>
      <c r="P94" s="1839"/>
      <c r="Q94" s="1840"/>
    </row>
    <row r="95" spans="2:83">
      <c r="B95" s="1346" t="s">
        <v>2119</v>
      </c>
      <c r="C95" s="1838" t="s">
        <v>476</v>
      </c>
      <c r="D95" s="1839"/>
      <c r="E95" s="1839"/>
      <c r="F95" s="1839"/>
      <c r="G95" s="1839"/>
      <c r="H95" s="1839"/>
      <c r="I95" s="1839"/>
      <c r="J95" s="1839"/>
      <c r="K95" s="1839"/>
      <c r="L95" s="1839"/>
      <c r="M95" s="1839"/>
      <c r="N95" s="1839"/>
      <c r="O95" s="1839"/>
      <c r="P95" s="1839"/>
      <c r="Q95" s="1840"/>
    </row>
    <row r="96" spans="2:83">
      <c r="B96" s="1347" t="s">
        <v>2120</v>
      </c>
      <c r="C96" s="1838" t="s">
        <v>477</v>
      </c>
      <c r="D96" s="1839"/>
      <c r="E96" s="1839"/>
      <c r="F96" s="1839"/>
      <c r="G96" s="1839"/>
      <c r="H96" s="1839"/>
      <c r="I96" s="1839"/>
      <c r="J96" s="1839"/>
      <c r="K96" s="1839"/>
      <c r="L96" s="1839"/>
      <c r="M96" s="1839"/>
      <c r="N96" s="1839"/>
      <c r="O96" s="1839"/>
      <c r="P96" s="1839"/>
      <c r="Q96" s="1840"/>
    </row>
    <row r="97" spans="2:17">
      <c r="B97" s="1347" t="s">
        <v>2121</v>
      </c>
      <c r="C97" s="1838" t="s">
        <v>478</v>
      </c>
      <c r="D97" s="1839"/>
      <c r="E97" s="1839"/>
      <c r="F97" s="1839"/>
      <c r="G97" s="1839"/>
      <c r="H97" s="1839"/>
      <c r="I97" s="1839"/>
      <c r="J97" s="1839"/>
      <c r="K97" s="1839"/>
      <c r="L97" s="1839"/>
      <c r="M97" s="1839"/>
      <c r="N97" s="1839"/>
      <c r="O97" s="1839"/>
      <c r="P97" s="1839"/>
      <c r="Q97" s="1840"/>
    </row>
    <row r="98" spans="2:17">
      <c r="B98" s="1347" t="s">
        <v>2122</v>
      </c>
      <c r="C98" s="1841" t="s">
        <v>479</v>
      </c>
      <c r="D98" s="1839"/>
      <c r="E98" s="1839"/>
      <c r="F98" s="1839"/>
      <c r="G98" s="1839"/>
      <c r="H98" s="1839"/>
      <c r="I98" s="1839"/>
      <c r="J98" s="1839"/>
      <c r="K98" s="1839"/>
      <c r="L98" s="1839"/>
      <c r="M98" s="1839"/>
      <c r="N98" s="1839"/>
      <c r="O98" s="1839"/>
      <c r="P98" s="1839"/>
      <c r="Q98" s="1840"/>
    </row>
    <row r="99" spans="2:17">
      <c r="B99" s="1347" t="s">
        <v>2123</v>
      </c>
      <c r="C99" s="1841" t="s">
        <v>480</v>
      </c>
      <c r="D99" s="1839"/>
      <c r="E99" s="1839"/>
      <c r="F99" s="1839"/>
      <c r="G99" s="1839"/>
      <c r="H99" s="1839"/>
      <c r="I99" s="1839"/>
      <c r="J99" s="1839"/>
      <c r="K99" s="1839"/>
      <c r="L99" s="1839"/>
      <c r="M99" s="1839"/>
      <c r="N99" s="1839"/>
      <c r="O99" s="1839"/>
      <c r="P99" s="1839"/>
      <c r="Q99" s="1840"/>
    </row>
    <row r="100" spans="2:17" ht="15" customHeight="1">
      <c r="B100" s="752" t="s">
        <v>481</v>
      </c>
      <c r="C100" s="690" t="str">
        <f>$C$60</f>
        <v>Per capita consumption (old definition)</v>
      </c>
      <c r="D100" s="694"/>
      <c r="E100" s="694"/>
      <c r="F100" s="694"/>
      <c r="G100" s="694"/>
      <c r="H100" s="694"/>
      <c r="I100" s="694"/>
      <c r="J100" s="694"/>
      <c r="K100" s="694"/>
      <c r="L100" s="694"/>
      <c r="M100" s="694"/>
      <c r="N100" s="694"/>
      <c r="O100" s="694"/>
      <c r="P100" s="694"/>
      <c r="Q100" s="695"/>
    </row>
    <row r="101" spans="2:17" ht="15" customHeight="1">
      <c r="B101" s="1347" t="s">
        <v>2124</v>
      </c>
      <c r="C101" s="1841" t="s">
        <v>482</v>
      </c>
      <c r="D101" s="1839"/>
      <c r="E101" s="1839"/>
      <c r="F101" s="1839"/>
      <c r="G101" s="1839"/>
      <c r="H101" s="1839"/>
      <c r="I101" s="1839"/>
      <c r="J101" s="1839"/>
      <c r="K101" s="1839"/>
      <c r="L101" s="1839"/>
      <c r="M101" s="1839"/>
      <c r="N101" s="1839"/>
      <c r="O101" s="1839"/>
      <c r="P101" s="1839"/>
      <c r="Q101" s="1840"/>
    </row>
    <row r="102" spans="2:17" ht="15" customHeight="1">
      <c r="B102" s="752" t="s">
        <v>483</v>
      </c>
      <c r="C102" s="690" t="str">
        <f>$C$63</f>
        <v>PR14 measurement of supply interruptions (old definition)</v>
      </c>
      <c r="D102" s="694"/>
      <c r="E102" s="694"/>
      <c r="F102" s="694"/>
      <c r="G102" s="694"/>
      <c r="H102" s="694"/>
      <c r="I102" s="694"/>
      <c r="J102" s="694"/>
      <c r="K102" s="694"/>
      <c r="L102" s="694"/>
      <c r="M102" s="694"/>
      <c r="N102" s="694"/>
      <c r="O102" s="694"/>
      <c r="P102" s="694"/>
      <c r="Q102" s="695"/>
    </row>
    <row r="103" spans="2:17" ht="30" customHeight="1">
      <c r="B103" s="1347" t="s">
        <v>2125</v>
      </c>
      <c r="C103" s="1841" t="s">
        <v>484</v>
      </c>
      <c r="D103" s="1839"/>
      <c r="E103" s="1839"/>
      <c r="F103" s="1839"/>
      <c r="G103" s="1839"/>
      <c r="H103" s="1839"/>
      <c r="I103" s="1839"/>
      <c r="J103" s="1839"/>
      <c r="K103" s="1839"/>
      <c r="L103" s="1839"/>
      <c r="M103" s="1839"/>
      <c r="N103" s="1839"/>
      <c r="O103" s="1839"/>
      <c r="P103" s="1839"/>
      <c r="Q103" s="1840"/>
    </row>
    <row r="104" spans="2:17" ht="15" customHeight="1">
      <c r="B104" s="752" t="s">
        <v>485</v>
      </c>
      <c r="C104" s="690" t="str">
        <f>$C$66</f>
        <v>PR14 measurement of internal sewer flooding incidents (old definition)</v>
      </c>
      <c r="D104" s="694"/>
      <c r="E104" s="694"/>
      <c r="F104" s="694"/>
      <c r="G104" s="694"/>
      <c r="H104" s="694"/>
      <c r="I104" s="694"/>
      <c r="J104" s="694"/>
      <c r="K104" s="694"/>
      <c r="L104" s="694"/>
      <c r="M104" s="694"/>
      <c r="N104" s="694"/>
      <c r="O104" s="694"/>
      <c r="P104" s="694"/>
      <c r="Q104" s="695"/>
    </row>
    <row r="105" spans="2:17" ht="45" customHeight="1" thickBot="1">
      <c r="B105" s="1348" t="s">
        <v>2126</v>
      </c>
      <c r="C105" s="1842" t="s">
        <v>486</v>
      </c>
      <c r="D105" s="1843"/>
      <c r="E105" s="1843"/>
      <c r="F105" s="1843"/>
      <c r="G105" s="1843"/>
      <c r="H105" s="1843"/>
      <c r="I105" s="1843"/>
      <c r="J105" s="1843"/>
      <c r="K105" s="1843"/>
      <c r="L105" s="1843"/>
      <c r="M105" s="1843"/>
      <c r="N105" s="1843"/>
      <c r="O105" s="1843"/>
      <c r="P105" s="1843"/>
      <c r="Q105" s="1844"/>
    </row>
    <row r="106" spans="2:17"/>
    <row r="107" spans="2:17"/>
  </sheetData>
  <sheetProtection algorithmName="SHA-512" hashValue="Gc7uQfZp1cj2Lh3RVpIEaIpcAhc7nNBC1G98uiHnSaQzohm7D19zakye4sTs897wtVRk6QZ3q2/ypz4aVX1BOA==" saltValue="eEHzgg33jEOvvVxNMLmIlg==" spinCount="100000" sheet="1" objects="1" scenarios="1" autoFilter="0"/>
  <mergeCells count="29">
    <mergeCell ref="AM1:AP1"/>
    <mergeCell ref="AS4:CA4"/>
    <mergeCell ref="C94:Q94"/>
    <mergeCell ref="C95:Q95"/>
    <mergeCell ref="C101:Q101"/>
    <mergeCell ref="H4:L4"/>
    <mergeCell ref="M4:Q4"/>
    <mergeCell ref="R4:AK4"/>
    <mergeCell ref="C92:Q92"/>
    <mergeCell ref="B75:Q75"/>
    <mergeCell ref="B77:Q77"/>
    <mergeCell ref="C79:Q79"/>
    <mergeCell ref="C81:Q81"/>
    <mergeCell ref="C82:Q82"/>
    <mergeCell ref="C83:Q83"/>
    <mergeCell ref="C84:Q84"/>
    <mergeCell ref="C103:Q103"/>
    <mergeCell ref="C105:Q105"/>
    <mergeCell ref="C96:Q96"/>
    <mergeCell ref="C97:Q97"/>
    <mergeCell ref="C98:Q98"/>
    <mergeCell ref="C99:Q99"/>
    <mergeCell ref="C85:Q85"/>
    <mergeCell ref="C86:Q86"/>
    <mergeCell ref="C87:Q87"/>
    <mergeCell ref="C90:Q90"/>
    <mergeCell ref="C91:Q91"/>
    <mergeCell ref="C88:Q88"/>
    <mergeCell ref="C89:Q89"/>
  </mergeCells>
  <conditionalFormatting sqref="G50">
    <cfRule type="cellIs" dxfId="41" priority="16" operator="equal">
      <formula>0</formula>
    </cfRule>
  </conditionalFormatting>
  <conditionalFormatting sqref="G53">
    <cfRule type="cellIs" dxfId="40" priority="15" operator="equal">
      <formula>0</formula>
    </cfRule>
  </conditionalFormatting>
  <conditionalFormatting sqref="G56">
    <cfRule type="cellIs" dxfId="39" priority="14" operator="equal">
      <formula>0</formula>
    </cfRule>
  </conditionalFormatting>
  <conditionalFormatting sqref="G47">
    <cfRule type="cellIs" dxfId="38" priority="13" operator="equal">
      <formula>0</formula>
    </cfRule>
  </conditionalFormatting>
  <conditionalFormatting sqref="AP62:AP67 AP44:AP60 AP8:AP16">
    <cfRule type="cellIs" dxfId="37" priority="9" operator="equal">
      <formula>0</formula>
    </cfRule>
  </conditionalFormatting>
  <conditionalFormatting sqref="AP61">
    <cfRule type="cellIs" dxfId="36" priority="7" operator="equal">
      <formula>0</formula>
    </cfRule>
  </conditionalFormatting>
  <conditionalFormatting sqref="AP17:AP25">
    <cfRule type="cellIs" dxfId="35" priority="3" operator="equal">
      <formula>0</formula>
    </cfRule>
  </conditionalFormatting>
  <conditionalFormatting sqref="AP26:AP34">
    <cfRule type="cellIs" dxfId="34" priority="2" operator="equal">
      <formula>0</formula>
    </cfRule>
  </conditionalFormatting>
  <conditionalFormatting sqref="AP35:AP43">
    <cfRule type="cellIs" dxfId="33" priority="1" operator="equal">
      <formula>0</formula>
    </cfRule>
  </conditionalFormatting>
  <pageMargins left="0.25" right="0.25" top="0.75" bottom="0.75" header="0.3" footer="0.3"/>
  <pageSetup paperSize="8" orientation="landscape" r:id="rId1"/>
  <headerFooter>
    <oddHeader>&amp;LPage &amp;P of &amp;N &amp;CPR19 Business plan data tables - Jan 2019&amp;R&amp;G</oddHeader>
    <oddFooter>&amp;L&amp;A&amp;RPrinted: &amp;D &amp;T</oddFooter>
  </headerFooter>
  <legacyDrawingHF r:id="rId2"/>
</worksheet>
</file>

<file path=xl/worksheets/sheet15.xml><?xml version="1.0" encoding="utf-8"?>
<worksheet xmlns="http://schemas.openxmlformats.org/spreadsheetml/2006/main" xmlns:r="http://schemas.openxmlformats.org/officeDocument/2006/relationships">
  <sheetPr codeName="Sheet12">
    <tabColor rgb="FFCA0083"/>
  </sheetPr>
  <dimension ref="A1:CN109"/>
  <sheetViews>
    <sheetView showGridLines="0" zoomScale="77" zoomScaleNormal="77" workbookViewId="0">
      <selection activeCell="B46" sqref="B1:X46"/>
    </sheetView>
  </sheetViews>
  <sheetFormatPr defaultColWidth="0" defaultRowHeight="15" zeroHeight="1"/>
  <cols>
    <col min="1" max="1" width="1.625" style="1039" customWidth="1"/>
    <col min="2" max="2" width="6.625" style="1039" customWidth="1"/>
    <col min="3" max="3" width="106.25" style="1039" customWidth="1"/>
    <col min="4" max="4" width="12.5" style="1039" customWidth="1"/>
    <col min="5" max="6" width="5.625" style="1039" customWidth="1"/>
    <col min="7" max="7" width="12.5" style="1039" customWidth="1"/>
    <col min="8" max="24" width="8.625" style="1039" customWidth="1"/>
    <col min="25" max="25" width="1.625" style="688" customWidth="1"/>
    <col min="26" max="42" width="8.625" style="1039" customWidth="1"/>
    <col min="43" max="43" width="2.625" style="1039" customWidth="1"/>
    <col min="44" max="44" width="26.125" style="1039" customWidth="1"/>
    <col min="45" max="45" width="17.125" style="1039" customWidth="1"/>
    <col min="46" max="46" width="2.625" style="1039" customWidth="1"/>
    <col min="47" max="47" width="21.625" style="994" customWidth="1"/>
    <col min="48" max="48" width="6" style="1039" customWidth="1"/>
    <col min="49" max="49" width="6.625" style="1258" customWidth="1"/>
    <col min="50" max="50" width="106.25" style="1258" customWidth="1"/>
    <col min="51" max="52" width="7.125" style="1258" customWidth="1"/>
    <col min="53" max="54" width="13.625" style="1258" customWidth="1"/>
    <col min="55" max="55" width="8.625" style="1039" customWidth="1"/>
    <col min="56" max="56" width="1.625" style="964" hidden="1" customWidth="1"/>
    <col min="57" max="68" width="8.125" style="963" hidden="1" customWidth="1"/>
    <col min="69" max="73" width="8.125" style="1004" hidden="1" customWidth="1"/>
    <col min="74" max="74" width="1" style="1005" hidden="1" customWidth="1"/>
    <col min="75" max="86" width="8.125" style="963" hidden="1" customWidth="1"/>
    <col min="87" max="91" width="8.125" style="1004" hidden="1" customWidth="1"/>
    <col min="92" max="92" width="1.625" style="964" hidden="1" customWidth="1"/>
    <col min="93" max="16384" width="8.625" style="1039" hidden="1"/>
  </cols>
  <sheetData>
    <row r="1" spans="1:92" ht="22.5" customHeight="1">
      <c r="B1" s="624" t="s">
        <v>487</v>
      </c>
      <c r="C1" s="640"/>
      <c r="D1" s="627"/>
      <c r="E1" s="640"/>
      <c r="F1" s="640"/>
      <c r="G1" s="640" t="str">
        <f>AppValidation!$D$2</f>
        <v>South West Water</v>
      </c>
      <c r="H1" s="640"/>
      <c r="I1" s="640"/>
      <c r="J1" s="640"/>
      <c r="K1" s="640"/>
      <c r="L1" s="640"/>
      <c r="M1" s="640"/>
      <c r="N1" s="640"/>
      <c r="O1" s="640"/>
      <c r="P1" s="640"/>
      <c r="Q1" s="640" t="str">
        <f>AppValidation!D2</f>
        <v>South West Water</v>
      </c>
      <c r="R1" s="640"/>
      <c r="S1" s="640"/>
      <c r="T1" s="640"/>
      <c r="U1" s="640"/>
      <c r="V1" s="640"/>
      <c r="W1" s="640"/>
      <c r="X1" s="640"/>
      <c r="Y1" s="640"/>
      <c r="Z1" s="640" t="str">
        <f>AppValidation!$D$2</f>
        <v>South West Water</v>
      </c>
      <c r="AA1" s="640"/>
      <c r="AB1" s="640"/>
      <c r="AC1" s="640"/>
      <c r="AD1" s="640"/>
      <c r="AE1" s="640"/>
      <c r="AF1" s="640"/>
      <c r="AG1" s="640"/>
      <c r="AH1" s="640"/>
      <c r="AI1" s="640"/>
      <c r="AJ1" s="640"/>
      <c r="AK1" s="836" t="str">
        <f>AppValidation!$D$2</f>
        <v>South West Water</v>
      </c>
      <c r="AL1" s="836"/>
      <c r="AM1" s="836"/>
      <c r="AN1" s="836"/>
      <c r="AO1" s="836"/>
      <c r="AP1" s="836"/>
      <c r="AQ1" s="628"/>
      <c r="AR1" s="1845" t="s">
        <v>377</v>
      </c>
      <c r="AS1" s="1845"/>
      <c r="AT1" s="1845"/>
      <c r="AU1" s="1845"/>
      <c r="AW1" s="1255" t="s">
        <v>545</v>
      </c>
      <c r="AX1" s="1256"/>
      <c r="AY1" s="1256"/>
      <c r="AZ1" s="1256"/>
      <c r="BA1" s="1256"/>
      <c r="BB1" s="1257" t="str">
        <f>LEFT($B$1,4)</f>
        <v>App4</v>
      </c>
    </row>
    <row r="2" spans="1:92" ht="11.25" customHeight="1" thickBot="1">
      <c r="C2" s="1040"/>
      <c r="D2" s="1040"/>
      <c r="E2" s="1040"/>
      <c r="F2" s="1040"/>
      <c r="G2" s="1040"/>
      <c r="H2" s="1040"/>
      <c r="I2" s="1040"/>
      <c r="J2" s="1040"/>
      <c r="K2" s="1040"/>
      <c r="L2" s="1040"/>
      <c r="M2" s="1040"/>
      <c r="N2" s="1040"/>
      <c r="O2" s="1040"/>
      <c r="P2" s="1040"/>
      <c r="Q2" s="1040"/>
      <c r="R2" s="1040"/>
      <c r="S2" s="1040"/>
      <c r="T2" s="1040"/>
      <c r="U2" s="1040"/>
      <c r="V2" s="1040"/>
      <c r="W2" s="1040"/>
      <c r="X2" s="1040"/>
      <c r="Y2" s="1221"/>
      <c r="Z2" s="1040"/>
      <c r="AA2" s="1040"/>
      <c r="AB2" s="1040"/>
      <c r="AC2" s="1040"/>
      <c r="AD2" s="1040"/>
      <c r="AE2" s="1040"/>
      <c r="AF2" s="1040"/>
      <c r="AG2" s="1040"/>
      <c r="AH2" s="1040"/>
      <c r="AI2" s="1040"/>
      <c r="AJ2" s="1040"/>
      <c r="AK2" s="1040"/>
      <c r="AL2" s="1040"/>
      <c r="AM2" s="1040"/>
      <c r="AN2" s="1040"/>
      <c r="AO2" s="1040"/>
      <c r="AP2" s="1040"/>
      <c r="AX2" s="1221"/>
      <c r="AY2" s="1221"/>
      <c r="AZ2" s="1221"/>
      <c r="BA2" s="1221"/>
      <c r="BB2" s="1221"/>
    </row>
    <row r="3" spans="1:92" ht="30" customHeight="1" thickBot="1">
      <c r="C3" s="1040"/>
      <c r="D3" s="1040"/>
      <c r="E3" s="1040"/>
      <c r="F3" s="1040"/>
      <c r="G3" s="1040"/>
      <c r="H3" s="1536" t="s">
        <v>488</v>
      </c>
      <c r="I3" s="1533"/>
      <c r="J3" s="1533"/>
      <c r="K3" s="1533"/>
      <c r="L3" s="1533"/>
      <c r="M3" s="1534"/>
      <c r="N3" s="1533"/>
      <c r="O3" s="1533"/>
      <c r="P3" s="1533"/>
      <c r="Q3" s="1533"/>
      <c r="R3" s="1533"/>
      <c r="S3" s="1533"/>
      <c r="T3" s="1533"/>
      <c r="U3" s="1533"/>
      <c r="V3" s="1533"/>
      <c r="W3" s="1533"/>
      <c r="X3" s="1535"/>
      <c r="Y3" s="1046"/>
      <c r="Z3" s="1536" t="s">
        <v>489</v>
      </c>
      <c r="AA3" s="1533"/>
      <c r="AB3" s="1533"/>
      <c r="AC3" s="1533"/>
      <c r="AD3" s="1533"/>
      <c r="AE3" s="1534"/>
      <c r="AF3" s="1533"/>
      <c r="AG3" s="1533"/>
      <c r="AH3" s="1533"/>
      <c r="AI3" s="1533"/>
      <c r="AJ3" s="1533"/>
      <c r="AK3" s="1533"/>
      <c r="AL3" s="1533"/>
      <c r="AM3" s="1533"/>
      <c r="AN3" s="1533"/>
      <c r="AO3" s="1533"/>
      <c r="AP3" s="1535"/>
      <c r="AU3" s="1039"/>
      <c r="AX3" s="1221"/>
      <c r="AY3" s="1221"/>
      <c r="AZ3" s="1221"/>
      <c r="BA3" s="774" t="s">
        <v>488</v>
      </c>
      <c r="BB3" s="641" t="s">
        <v>1474</v>
      </c>
    </row>
    <row r="4" spans="1:92" ht="22.5" customHeight="1" thickBot="1">
      <c r="B4" s="701" t="s">
        <v>379</v>
      </c>
      <c r="C4" s="630"/>
      <c r="D4" s="630" t="s">
        <v>380</v>
      </c>
      <c r="E4" s="630" t="s">
        <v>381</v>
      </c>
      <c r="F4" s="641" t="s">
        <v>382</v>
      </c>
      <c r="G4" s="1558" t="s">
        <v>2246</v>
      </c>
      <c r="H4" s="775" t="s">
        <v>190</v>
      </c>
      <c r="I4" s="630" t="s">
        <v>191</v>
      </c>
      <c r="J4" s="630" t="s">
        <v>192</v>
      </c>
      <c r="K4" s="630" t="s">
        <v>193</v>
      </c>
      <c r="L4" s="630" t="s">
        <v>194</v>
      </c>
      <c r="M4" s="630" t="s">
        <v>195</v>
      </c>
      <c r="N4" s="630" t="s">
        <v>196</v>
      </c>
      <c r="O4" s="630" t="s">
        <v>197</v>
      </c>
      <c r="P4" s="630" t="s">
        <v>198</v>
      </c>
      <c r="Q4" s="630" t="s">
        <v>199</v>
      </c>
      <c r="R4" s="630" t="s">
        <v>200</v>
      </c>
      <c r="S4" s="630" t="s">
        <v>201</v>
      </c>
      <c r="T4" s="1532" t="s">
        <v>202</v>
      </c>
      <c r="U4" s="630" t="s">
        <v>203</v>
      </c>
      <c r="V4" s="630" t="s">
        <v>204</v>
      </c>
      <c r="W4" s="630" t="s">
        <v>205</v>
      </c>
      <c r="X4" s="641" t="s">
        <v>206</v>
      </c>
      <c r="Y4" s="1046"/>
      <c r="Z4" s="775" t="s">
        <v>190</v>
      </c>
      <c r="AA4" s="630" t="s">
        <v>191</v>
      </c>
      <c r="AB4" s="630" t="s">
        <v>192</v>
      </c>
      <c r="AC4" s="630" t="s">
        <v>193</v>
      </c>
      <c r="AD4" s="630" t="s">
        <v>194</v>
      </c>
      <c r="AE4" s="630" t="s">
        <v>195</v>
      </c>
      <c r="AF4" s="630" t="s">
        <v>196</v>
      </c>
      <c r="AG4" s="630" t="s">
        <v>197</v>
      </c>
      <c r="AH4" s="630" t="s">
        <v>198</v>
      </c>
      <c r="AI4" s="630" t="s">
        <v>199</v>
      </c>
      <c r="AJ4" s="630" t="s">
        <v>200</v>
      </c>
      <c r="AK4" s="630" t="s">
        <v>201</v>
      </c>
      <c r="AL4" s="630" t="s">
        <v>202</v>
      </c>
      <c r="AM4" s="630" t="s">
        <v>203</v>
      </c>
      <c r="AN4" s="630" t="s">
        <v>204</v>
      </c>
      <c r="AO4" s="630" t="s">
        <v>205</v>
      </c>
      <c r="AP4" s="641" t="s">
        <v>206</v>
      </c>
      <c r="AR4" s="8" t="s">
        <v>391</v>
      </c>
      <c r="AS4" s="9" t="s">
        <v>392</v>
      </c>
      <c r="AU4" s="1053" t="s">
        <v>1429</v>
      </c>
      <c r="AW4" s="701" t="s">
        <v>379</v>
      </c>
      <c r="AX4" s="630"/>
      <c r="AY4" s="630" t="s">
        <v>381</v>
      </c>
      <c r="AZ4" s="641" t="s">
        <v>382</v>
      </c>
      <c r="BA4" s="775" t="s">
        <v>1475</v>
      </c>
      <c r="BB4" s="641" t="s">
        <v>1475</v>
      </c>
      <c r="BE4" s="1846" t="s">
        <v>1430</v>
      </c>
      <c r="BF4" s="1846"/>
      <c r="BG4" s="1846"/>
      <c r="BH4" s="1846"/>
      <c r="BI4" s="1846"/>
      <c r="BJ4" s="1846"/>
      <c r="BK4" s="1846"/>
      <c r="BL4" s="1846"/>
      <c r="BM4" s="1846"/>
      <c r="BN4" s="1846"/>
      <c r="BO4" s="1846"/>
      <c r="BP4" s="1846"/>
      <c r="BQ4" s="1846"/>
      <c r="BR4" s="1846"/>
      <c r="BS4" s="1846"/>
      <c r="BT4" s="1846"/>
      <c r="BU4" s="1846"/>
      <c r="BV4" s="1846"/>
      <c r="BW4" s="1846"/>
      <c r="BX4" s="1846"/>
      <c r="BY4" s="1846"/>
      <c r="BZ4" s="1846"/>
      <c r="CA4" s="1846"/>
      <c r="CB4" s="1846"/>
      <c r="CC4" s="1846"/>
      <c r="CD4" s="1846"/>
      <c r="CE4" s="1846"/>
      <c r="CF4" s="1846"/>
      <c r="CG4" s="1846"/>
      <c r="CH4" s="1846"/>
      <c r="CI4" s="1579"/>
      <c r="CJ4" s="1579"/>
      <c r="CK4" s="1579"/>
      <c r="CL4" s="1579"/>
      <c r="CM4" s="1579"/>
    </row>
    <row r="5" spans="1:92" ht="11.25" customHeight="1" thickBot="1">
      <c r="A5" s="688"/>
      <c r="B5" s="1041"/>
      <c r="C5" s="1225"/>
      <c r="D5" s="1043"/>
      <c r="E5" s="1043"/>
      <c r="F5" s="1043"/>
      <c r="G5" s="1043"/>
      <c r="H5" s="1044"/>
      <c r="I5" s="1044"/>
      <c r="J5" s="1044"/>
      <c r="K5" s="1044"/>
      <c r="L5" s="1044"/>
      <c r="M5" s="1044"/>
      <c r="N5" s="1044"/>
      <c r="O5" s="1044"/>
      <c r="P5" s="1044"/>
      <c r="Q5" s="1044"/>
      <c r="R5" s="1044"/>
      <c r="S5" s="1044"/>
      <c r="T5" s="1044"/>
      <c r="U5" s="1044"/>
      <c r="V5" s="1044"/>
      <c r="W5" s="1044"/>
      <c r="X5" s="1044"/>
      <c r="Y5" s="1222"/>
      <c r="Z5" s="1044"/>
      <c r="AA5" s="1044"/>
      <c r="AB5" s="1044"/>
      <c r="AC5" s="1044"/>
      <c r="AD5" s="1044"/>
      <c r="AE5" s="1044"/>
      <c r="AF5" s="1044"/>
      <c r="AG5" s="1044"/>
      <c r="AH5" s="1044"/>
      <c r="AI5" s="1044"/>
      <c r="AJ5" s="1044"/>
      <c r="AK5" s="1044"/>
      <c r="AL5" s="1044"/>
      <c r="AM5" s="1044"/>
      <c r="AN5" s="1044"/>
      <c r="AO5" s="1044"/>
      <c r="AP5" s="1044"/>
      <c r="AQ5" s="688"/>
      <c r="AR5" s="688"/>
      <c r="AV5" s="688"/>
      <c r="AW5" s="1259"/>
      <c r="AX5" s="1225"/>
      <c r="AY5" s="1260"/>
      <c r="AZ5" s="1260"/>
      <c r="BA5" s="1222"/>
      <c r="BB5" s="1222"/>
      <c r="BE5" s="965" t="s">
        <v>1431</v>
      </c>
      <c r="BF5" s="966"/>
      <c r="BG5" s="966"/>
      <c r="BH5" s="966"/>
      <c r="BI5" s="966"/>
      <c r="BJ5" s="966"/>
      <c r="BK5" s="966"/>
      <c r="BL5" s="966"/>
      <c r="BM5" s="966"/>
      <c r="BN5" s="966"/>
      <c r="BO5" s="966"/>
      <c r="BP5" s="966"/>
      <c r="BQ5" s="1300"/>
      <c r="BR5" s="1300"/>
      <c r="BS5" s="1300"/>
      <c r="BT5" s="1300"/>
      <c r="BU5" s="1300"/>
      <c r="BV5" s="1132"/>
      <c r="BW5" s="966"/>
      <c r="BX5" s="966"/>
      <c r="BY5" s="966"/>
      <c r="BZ5" s="966"/>
      <c r="CA5" s="966"/>
      <c r="CB5" s="966"/>
      <c r="CC5" s="966"/>
      <c r="CD5" s="966"/>
      <c r="CE5" s="966"/>
      <c r="CF5" s="966"/>
      <c r="CG5" s="966"/>
      <c r="CH5" s="966"/>
      <c r="CI5" s="1300"/>
      <c r="CJ5" s="1300"/>
      <c r="CK5" s="1300"/>
      <c r="CL5" s="1300"/>
      <c r="CM5" s="1300"/>
    </row>
    <row r="6" spans="1:92" ht="15" customHeight="1" thickBot="1">
      <c r="B6" s="639" t="s">
        <v>393</v>
      </c>
      <c r="C6" s="1226" t="s">
        <v>490</v>
      </c>
      <c r="D6" s="1049"/>
      <c r="E6" s="1045"/>
      <c r="F6" s="1045"/>
      <c r="G6" s="1043"/>
      <c r="H6" s="1044"/>
      <c r="I6" s="1044"/>
      <c r="J6" s="1044"/>
      <c r="K6" s="1044"/>
      <c r="L6" s="1044"/>
      <c r="M6" s="1044"/>
      <c r="N6" s="1044"/>
      <c r="O6" s="1044"/>
      <c r="P6" s="1044"/>
      <c r="Q6" s="1044"/>
      <c r="R6" s="1044"/>
      <c r="S6" s="1044"/>
      <c r="T6" s="1044"/>
      <c r="U6" s="1044"/>
      <c r="V6" s="1044"/>
      <c r="W6" s="1044"/>
      <c r="X6" s="1044"/>
      <c r="Y6" s="1222"/>
      <c r="Z6" s="1044"/>
      <c r="AA6" s="1044"/>
      <c r="AB6" s="1044"/>
      <c r="AC6" s="1044"/>
      <c r="AD6" s="1044"/>
      <c r="AE6" s="1044"/>
      <c r="AF6" s="1044"/>
      <c r="AG6" s="1044"/>
      <c r="AH6" s="1044"/>
      <c r="AI6" s="1044"/>
      <c r="AJ6" s="1044"/>
      <c r="AK6" s="1044"/>
      <c r="AL6" s="1044"/>
      <c r="AM6" s="1044"/>
      <c r="AN6" s="1044"/>
      <c r="AO6" s="1044"/>
      <c r="AP6" s="1044"/>
      <c r="AU6" s="1030"/>
      <c r="AW6" s="1261" t="s">
        <v>393</v>
      </c>
      <c r="AX6" s="1528" t="s">
        <v>490</v>
      </c>
      <c r="AY6" s="1262"/>
      <c r="AZ6" s="1262"/>
      <c r="BA6" s="1263"/>
      <c r="BB6" s="1263"/>
      <c r="BE6" s="966"/>
      <c r="BF6" s="966"/>
      <c r="BG6" s="966"/>
      <c r="BH6" s="966"/>
      <c r="BI6" s="966"/>
      <c r="BJ6" s="966"/>
      <c r="BK6" s="966"/>
      <c r="BL6" s="966"/>
      <c r="BM6" s="966"/>
      <c r="BN6" s="966"/>
      <c r="BO6" s="966"/>
      <c r="BP6" s="966"/>
      <c r="BQ6" s="1300"/>
      <c r="BR6" s="1300"/>
      <c r="BS6" s="1300"/>
      <c r="BT6" s="1300"/>
      <c r="BU6" s="1300"/>
      <c r="BV6" s="1132"/>
      <c r="BW6" s="966"/>
      <c r="BX6" s="966"/>
      <c r="BY6" s="966"/>
      <c r="BZ6" s="966"/>
      <c r="CA6" s="966"/>
      <c r="CB6" s="966"/>
      <c r="CC6" s="966"/>
      <c r="CD6" s="966"/>
      <c r="CE6" s="966"/>
      <c r="CF6" s="966"/>
      <c r="CG6" s="966"/>
      <c r="CH6" s="966"/>
      <c r="CI6" s="1300"/>
      <c r="CJ6" s="1300"/>
      <c r="CK6" s="1300"/>
      <c r="CL6" s="1300"/>
      <c r="CM6" s="1300"/>
    </row>
    <row r="7" spans="1:92" ht="15" customHeight="1" thickBot="1">
      <c r="B7" s="655">
        <v>1</v>
      </c>
      <c r="C7" s="1554" t="s">
        <v>2215</v>
      </c>
      <c r="D7" s="1244" t="s">
        <v>1377</v>
      </c>
      <c r="E7" s="1245" t="s">
        <v>533</v>
      </c>
      <c r="F7" s="1246">
        <v>2</v>
      </c>
      <c r="G7" s="1576" t="s">
        <v>2051</v>
      </c>
      <c r="H7" s="1621"/>
      <c r="I7" s="1622"/>
      <c r="J7" s="1622"/>
      <c r="K7" s="1622"/>
      <c r="L7" s="1622"/>
      <c r="M7" s="1622"/>
      <c r="N7" s="1622"/>
      <c r="O7" s="1622"/>
      <c r="P7" s="1622"/>
      <c r="Q7" s="1622"/>
      <c r="R7" s="1622"/>
      <c r="S7" s="1623"/>
      <c r="T7" s="1614"/>
      <c r="U7" s="1614"/>
      <c r="V7" s="1614"/>
      <c r="W7" s="1614"/>
      <c r="X7" s="1614"/>
      <c r="Y7" s="1547"/>
      <c r="Z7" s="1621"/>
      <c r="AA7" s="1622"/>
      <c r="AB7" s="1622"/>
      <c r="AC7" s="1622"/>
      <c r="AD7" s="1622"/>
      <c r="AE7" s="1622"/>
      <c r="AF7" s="1622"/>
      <c r="AG7" s="1622"/>
      <c r="AH7" s="1622"/>
      <c r="AI7" s="1622"/>
      <c r="AJ7" s="1622"/>
      <c r="AK7" s="1623"/>
      <c r="AL7" s="1547"/>
      <c r="AM7" s="1547"/>
      <c r="AN7" s="1547"/>
      <c r="AO7" s="1547"/>
      <c r="AP7" s="1547"/>
      <c r="AR7" s="673"/>
      <c r="AS7" s="674"/>
      <c r="AU7" s="1008">
        <f xml:space="preserve"> IF( SUM( BE7:CM7 ) = 0, 0, $BE$5 )</f>
        <v>0</v>
      </c>
      <c r="AW7" s="1264">
        <f>B7</f>
        <v>1</v>
      </c>
      <c r="AX7" s="1230" t="str">
        <f>C7</f>
        <v>Real bill profile tested with customers from 2020-2021 to 2024-2025</v>
      </c>
      <c r="AY7" s="1245" t="str">
        <f>E7</f>
        <v>£</v>
      </c>
      <c r="AZ7" s="1521">
        <f>F7</f>
        <v>2</v>
      </c>
      <c r="BA7" s="1522" t="s">
        <v>2265</v>
      </c>
      <c r="BB7" s="1265" t="s">
        <v>2280</v>
      </c>
      <c r="BE7" s="1009">
        <f>IF('Validation flags'!$P$3=1,0,IF(ISNUMBER(H7),0,1))</f>
        <v>0</v>
      </c>
      <c r="BF7" s="1009">
        <f>IF('Validation flags'!$P$3=1,0,IF(ISNUMBER(I7),0,1))</f>
        <v>0</v>
      </c>
      <c r="BG7" s="1009">
        <f>IF('Validation flags'!$P$3=1,0,IF(ISNUMBER(J7),0,1))</f>
        <v>0</v>
      </c>
      <c r="BH7" s="1009">
        <f>IF('Validation flags'!$P$3=1,0,IF(ISNUMBER(K7),0,1))</f>
        <v>0</v>
      </c>
      <c r="BI7" s="1009">
        <f>IF('Validation flags'!$P$3=1,0,IF(ISNUMBER(L7),0,1))</f>
        <v>0</v>
      </c>
      <c r="BJ7" s="1009">
        <f>IF('Validation flags'!$P$3=1,0,IF(ISNUMBER(M7),0,1))</f>
        <v>0</v>
      </c>
      <c r="BK7" s="1009">
        <f>IF('Validation flags'!$P$3=1,0,IF(ISNUMBER(N7),0,1))</f>
        <v>0</v>
      </c>
      <c r="BL7" s="1009">
        <f>IF('Validation flags'!$P$3=1,0,IF(ISNUMBER(O7),0,1))</f>
        <v>0</v>
      </c>
      <c r="BM7" s="1009">
        <f>IF('Validation flags'!$P$3=1,0,IF(ISNUMBER(P7),0,1))</f>
        <v>0</v>
      </c>
      <c r="BN7" s="1009">
        <f>IF('Validation flags'!$P$3=1,0,IF(ISNUMBER(Q7),0,1))</f>
        <v>0</v>
      </c>
      <c r="BO7" s="1009">
        <f>IF('Validation flags'!$P$3=1,0,IF(ISNUMBER(R7),0,1))</f>
        <v>0</v>
      </c>
      <c r="BP7" s="1009">
        <f>IF('Validation flags'!$P$3=1,0,IF(ISNUMBER(S7),0,1))</f>
        <v>0</v>
      </c>
      <c r="BQ7" s="1009"/>
      <c r="BR7" s="1009"/>
      <c r="BS7" s="1009"/>
      <c r="BT7" s="1009"/>
      <c r="BU7" s="1009"/>
      <c r="BV7" s="1132"/>
      <c r="BW7" s="1009">
        <f>IF('Validation flags'!$P$3=1,0,IF(ISNUMBER(Z7),0,1))</f>
        <v>0</v>
      </c>
      <c r="BX7" s="1009">
        <f>IF('Validation flags'!$P$3=1,0,IF(ISNUMBER(AA7),0,1))</f>
        <v>0</v>
      </c>
      <c r="BY7" s="1009">
        <f>IF('Validation flags'!$P$3=1,0,IF(ISNUMBER(AB7),0,1))</f>
        <v>0</v>
      </c>
      <c r="BZ7" s="1009">
        <f>IF('Validation flags'!$P$3=1,0,IF(ISNUMBER(AC7),0,1))</f>
        <v>0</v>
      </c>
      <c r="CA7" s="1009">
        <f>IF('Validation flags'!$P$3=1,0,IF(ISNUMBER(AD7),0,1))</f>
        <v>0</v>
      </c>
      <c r="CB7" s="1009">
        <f>IF('Validation flags'!$P$3=1,0,IF(ISNUMBER(AE7),0,1))</f>
        <v>0</v>
      </c>
      <c r="CC7" s="1009">
        <f>IF('Validation flags'!$P$3=1,0,IF(ISNUMBER(AF7),0,1))</f>
        <v>0</v>
      </c>
      <c r="CD7" s="1009">
        <f>IF('Validation flags'!$P$3=1,0,IF(ISNUMBER(AG7),0,1))</f>
        <v>0</v>
      </c>
      <c r="CE7" s="1009">
        <f>IF('Validation flags'!$P$3=1,0,IF(ISNUMBER(AH7),0,1))</f>
        <v>0</v>
      </c>
      <c r="CF7" s="1009">
        <f>IF('Validation flags'!$P$3=1,0,IF(ISNUMBER(AI7),0,1))</f>
        <v>0</v>
      </c>
      <c r="CG7" s="1009">
        <f>IF('Validation flags'!$P$3=1,0,IF(ISNUMBER(AJ7),0,1))</f>
        <v>0</v>
      </c>
      <c r="CH7" s="1009">
        <f>IF('Validation flags'!$P$3=1,0,IF(ISNUMBER(AK7),0,1))</f>
        <v>0</v>
      </c>
      <c r="CI7" s="1009"/>
      <c r="CJ7" s="1009"/>
      <c r="CK7" s="1009"/>
      <c r="CL7" s="1009"/>
      <c r="CM7" s="1009"/>
    </row>
    <row r="8" spans="1:92" ht="15" customHeight="1" thickBot="1">
      <c r="B8" s="1126">
        <v>2</v>
      </c>
      <c r="C8" s="1554" t="s">
        <v>2216</v>
      </c>
      <c r="D8" s="1247" t="s">
        <v>1378</v>
      </c>
      <c r="E8" s="1245" t="s">
        <v>533</v>
      </c>
      <c r="F8" s="1530">
        <v>2</v>
      </c>
      <c r="G8" s="1577" t="s">
        <v>2051</v>
      </c>
      <c r="H8" s="1624"/>
      <c r="I8" s="1614"/>
      <c r="J8" s="1614"/>
      <c r="K8" s="1614"/>
      <c r="L8" s="1614"/>
      <c r="M8" s="1614"/>
      <c r="N8" s="1614"/>
      <c r="O8" s="1614"/>
      <c r="P8" s="1614"/>
      <c r="Q8" s="1614"/>
      <c r="R8" s="1614"/>
      <c r="S8" s="1614"/>
      <c r="T8" s="1545"/>
      <c r="U8" s="1546"/>
      <c r="V8" s="1546"/>
      <c r="W8" s="1546"/>
      <c r="X8" s="1616"/>
      <c r="Y8" s="1547"/>
      <c r="Z8" s="1619"/>
      <c r="AA8" s="1619"/>
      <c r="AB8" s="1619"/>
      <c r="AC8" s="1619"/>
      <c r="AD8" s="1619"/>
      <c r="AE8" s="1619"/>
      <c r="AF8" s="1619"/>
      <c r="AG8" s="1619"/>
      <c r="AH8" s="1619"/>
      <c r="AI8" s="1619"/>
      <c r="AJ8" s="1619"/>
      <c r="AK8" s="1620"/>
      <c r="AL8" s="1545"/>
      <c r="AM8" s="1546"/>
      <c r="AN8" s="1546"/>
      <c r="AO8" s="1546"/>
      <c r="AP8" s="1616"/>
      <c r="AR8" s="675"/>
      <c r="AS8" s="676"/>
      <c r="AU8" s="1301">
        <f t="shared" ref="AU8:AU27" si="0" xml:space="preserve"> IF( SUM( BE8:CM8 ) = 0, 0, $BE$5 )</f>
        <v>0</v>
      </c>
      <c r="AW8" s="1264">
        <f t="shared" ref="AW8:AW27" si="1">B8</f>
        <v>2</v>
      </c>
      <c r="AX8" s="1230" t="str">
        <f t="shared" ref="AX8:AX27" si="2">C8</f>
        <v>Real bill profile tested with customers beyond 2025</v>
      </c>
      <c r="AY8" s="1245" t="str">
        <f t="shared" ref="AY8:AY27" si="3">E8</f>
        <v>£</v>
      </c>
      <c r="AZ8" s="1523">
        <f t="shared" ref="AZ8:AZ27" si="4">F8</f>
        <v>2</v>
      </c>
      <c r="BA8" s="1524" t="s">
        <v>2266</v>
      </c>
      <c r="BB8" s="1266" t="s">
        <v>2281</v>
      </c>
      <c r="BD8" s="1005"/>
      <c r="BE8" s="1009"/>
      <c r="BF8" s="1009"/>
      <c r="BG8" s="1009"/>
      <c r="BH8" s="1009"/>
      <c r="BI8" s="1009"/>
      <c r="BJ8" s="1009"/>
      <c r="BK8" s="1009"/>
      <c r="BL8" s="1009"/>
      <c r="BM8" s="1009"/>
      <c r="BN8" s="1009"/>
      <c r="BO8" s="1009"/>
      <c r="BP8" s="1009"/>
      <c r="BQ8" s="1009">
        <f>IF('Validation flags'!$P$3=1,0,IF(ISNUMBER(T8),0,1))</f>
        <v>0</v>
      </c>
      <c r="BR8" s="1009">
        <f>IF('Validation flags'!$P$3=1,0,IF(ISNUMBER(U8),0,1))</f>
        <v>0</v>
      </c>
      <c r="BS8" s="1009">
        <f>IF('Validation flags'!$P$3=1,0,IF(ISNUMBER(V8),0,1))</f>
        <v>0</v>
      </c>
      <c r="BT8" s="1009">
        <f>IF('Validation flags'!$P$3=1,0,IF(ISNUMBER(W8),0,1))</f>
        <v>0</v>
      </c>
      <c r="BU8" s="1009">
        <f>IF('Validation flags'!$P$3=1,0,IF(ISNUMBER(X8),0,1))</f>
        <v>0</v>
      </c>
      <c r="BV8" s="1132"/>
      <c r="BW8" s="1009"/>
      <c r="BX8" s="1009"/>
      <c r="BY8" s="1009"/>
      <c r="BZ8" s="1009"/>
      <c r="CA8" s="1009"/>
      <c r="CB8" s="1009"/>
      <c r="CC8" s="1009"/>
      <c r="CD8" s="1009"/>
      <c r="CE8" s="1009"/>
      <c r="CF8" s="1009"/>
      <c r="CG8" s="1009"/>
      <c r="CH8" s="1009"/>
      <c r="CI8" s="1009">
        <f>IF('Validation flags'!$P$3=1,0,IF(ISNUMBER(AL8),0,1))</f>
        <v>0</v>
      </c>
      <c r="CJ8" s="1009">
        <f>IF('Validation flags'!$P$3=1,0,IF(ISNUMBER(AM8),0,1))</f>
        <v>0</v>
      </c>
      <c r="CK8" s="1009">
        <f>IF('Validation flags'!$P$3=1,0,IF(ISNUMBER(AN8),0,1))</f>
        <v>0</v>
      </c>
      <c r="CL8" s="1009">
        <f>IF('Validation flags'!$P$3=1,0,IF(ISNUMBER(AO8),0,1))</f>
        <v>0</v>
      </c>
      <c r="CM8" s="1009">
        <f>IF('Validation flags'!$P$3=1,0,IF(ISNUMBER(AP8),0,1))</f>
        <v>0</v>
      </c>
      <c r="CN8" s="1005"/>
    </row>
    <row r="9" spans="1:92" ht="15" customHeight="1">
      <c r="B9" s="655">
        <v>3</v>
      </c>
      <c r="C9" s="1227" t="s">
        <v>491</v>
      </c>
      <c r="D9" s="1245" t="s">
        <v>1379</v>
      </c>
      <c r="E9" s="1245" t="s">
        <v>28</v>
      </c>
      <c r="F9" s="1531">
        <v>1</v>
      </c>
      <c r="G9" s="1564"/>
      <c r="H9" s="776"/>
      <c r="I9" s="777"/>
      <c r="J9" s="777"/>
      <c r="K9" s="777"/>
      <c r="L9" s="777"/>
      <c r="M9" s="777"/>
      <c r="N9" s="777"/>
      <c r="O9" s="777"/>
      <c r="P9" s="777"/>
      <c r="Q9" s="777"/>
      <c r="R9" s="777"/>
      <c r="S9" s="777"/>
      <c r="T9" s="781"/>
      <c r="U9" s="781"/>
      <c r="V9" s="781"/>
      <c r="W9" s="781"/>
      <c r="X9" s="670"/>
      <c r="Y9" s="1219"/>
      <c r="Z9" s="1617"/>
      <c r="AA9" s="1618"/>
      <c r="AB9" s="1618"/>
      <c r="AC9" s="1618"/>
      <c r="AD9" s="1618"/>
      <c r="AE9" s="1618"/>
      <c r="AF9" s="1618"/>
      <c r="AG9" s="1618"/>
      <c r="AH9" s="1618"/>
      <c r="AI9" s="1618"/>
      <c r="AJ9" s="1618"/>
      <c r="AK9" s="1618"/>
      <c r="AL9" s="781"/>
      <c r="AM9" s="781"/>
      <c r="AN9" s="781"/>
      <c r="AO9" s="781"/>
      <c r="AP9" s="670"/>
      <c r="AR9" s="675"/>
      <c r="AS9" s="676"/>
      <c r="AU9" s="1301">
        <f t="shared" si="0"/>
        <v>0</v>
      </c>
      <c r="AW9" s="1264">
        <f t="shared" si="1"/>
        <v>3</v>
      </c>
      <c r="AX9" s="1230" t="str">
        <f t="shared" si="2"/>
        <v>Customers finding the level of their water bills affordable: (a) for companies who charge for water only (WoCs)</v>
      </c>
      <c r="AY9" s="1245" t="str">
        <f t="shared" si="3"/>
        <v>%</v>
      </c>
      <c r="AZ9" s="1523">
        <f t="shared" si="4"/>
        <v>1</v>
      </c>
      <c r="BA9" s="1524" t="s">
        <v>1435</v>
      </c>
      <c r="BB9" s="1266" t="s">
        <v>1451</v>
      </c>
      <c r="BD9" s="1005"/>
      <c r="BE9" s="1613" t="b">
        <f>IF(IF('Validation flags'!$P$3=1,0,IF(ISNUMBER(H9),0,1))=1,IF('Validation flags'!$H$3=0,0,1))</f>
        <v>0</v>
      </c>
      <c r="BF9" s="1613" t="b">
        <f>IF(IF('Validation flags'!$P$3=1,0,IF(ISNUMBER(I9),0,1))=1,IF('Validation flags'!$H$3=0,0,1))</f>
        <v>0</v>
      </c>
      <c r="BG9" s="1613" t="b">
        <f>IF(IF('Validation flags'!$P$3=1,0,IF(ISNUMBER(J9),0,1))=1,IF('Validation flags'!$H$3=0,0,1))</f>
        <v>0</v>
      </c>
      <c r="BH9" s="1613" t="b">
        <f>IF(IF('Validation flags'!$P$3=1,0,IF(ISNUMBER(K9),0,1))=1,IF('Validation flags'!$H$3=0,0,1))</f>
        <v>0</v>
      </c>
      <c r="BI9" s="1613" t="b">
        <f>IF(IF('Validation flags'!$P$3=1,0,IF(ISNUMBER(L9),0,1))=1,IF('Validation flags'!$H$3=0,0,1))</f>
        <v>0</v>
      </c>
      <c r="BJ9" s="1613" t="b">
        <f>IF(IF('Validation flags'!$P$3=1,0,IF(ISNUMBER(M9),0,1))=1,IF('Validation flags'!$H$3=0,0,1))</f>
        <v>0</v>
      </c>
      <c r="BK9" s="1613" t="b">
        <f>IF(IF('Validation flags'!$P$3=1,0,IF(ISNUMBER(N9),0,1))=1,IF('Validation flags'!$H$3=0,0,1))</f>
        <v>0</v>
      </c>
      <c r="BL9" s="1613" t="b">
        <f>IF(IF('Validation flags'!$P$3=1,0,IF(ISNUMBER(O9),0,1))=1,IF('Validation flags'!$H$3=0,0,1))</f>
        <v>0</v>
      </c>
      <c r="BM9" s="1613" t="b">
        <f>IF(IF('Validation flags'!$P$3=1,0,IF(ISNUMBER(P9),0,1))=1,IF('Validation flags'!$H$3=0,0,1))</f>
        <v>0</v>
      </c>
      <c r="BN9" s="1613" t="b">
        <f>IF(IF('Validation flags'!$P$3=1,0,IF(ISNUMBER(Q9),0,1))=1,IF('Validation flags'!$H$3=0,0,1))</f>
        <v>0</v>
      </c>
      <c r="BO9" s="1613" t="b">
        <f>IF(IF('Validation flags'!$P$3=1,0,IF(ISNUMBER(R9),0,1))=1,IF('Validation flags'!$H$3=0,0,1))</f>
        <v>0</v>
      </c>
      <c r="BP9" s="1613" t="b">
        <f>IF(IF('Validation flags'!$P$3=1,0,IF(ISNUMBER(S9),0,1))=1,IF('Validation flags'!$H$3=0,0,1))</f>
        <v>0</v>
      </c>
      <c r="BQ9" s="1613" t="b">
        <f>IF(IF('Validation flags'!$P$3=1,0,IF(ISNUMBER(T9),0,1))=1,IF('Validation flags'!$H$3=0,0,1))</f>
        <v>0</v>
      </c>
      <c r="BR9" s="1613" t="b">
        <f>IF(IF('Validation flags'!$P$3=1,0,IF(ISNUMBER(U9),0,1))=1,IF('Validation flags'!$H$3=0,0,1))</f>
        <v>0</v>
      </c>
      <c r="BS9" s="1613" t="b">
        <f>IF(IF('Validation flags'!$P$3=1,0,IF(ISNUMBER(V9),0,1))=1,IF('Validation flags'!$H$3=0,0,1))</f>
        <v>0</v>
      </c>
      <c r="BT9" s="1613" t="b">
        <f>IF(IF('Validation flags'!$P$3=1,0,IF(ISNUMBER(W9),0,1))=1,IF('Validation flags'!$H$3=0,0,1))</f>
        <v>0</v>
      </c>
      <c r="BU9" s="1613" t="b">
        <f>IF(IF('Validation flags'!$P$3=1,0,IF(ISNUMBER(X9),0,1))=1,IF('Validation flags'!$H$3=0,0,1))</f>
        <v>0</v>
      </c>
      <c r="BV9" s="1132"/>
      <c r="BW9" s="1613" t="b">
        <f>IF(IF('Validation flags'!$P$3=1,0,IF(ISNUMBER(Z9),0,1))=1,IF('Validation flags'!$H$3=0,0,1))</f>
        <v>0</v>
      </c>
      <c r="BX9" s="1613" t="b">
        <f>IF(IF('Validation flags'!$P$3=1,0,IF(ISNUMBER(AA9),0,1))=1,IF('Validation flags'!$H$3=0,0,1))</f>
        <v>0</v>
      </c>
      <c r="BY9" s="1613" t="b">
        <f>IF(IF('Validation flags'!$P$3=1,0,IF(ISNUMBER(AB9),0,1))=1,IF('Validation flags'!$H$3=0,0,1))</f>
        <v>0</v>
      </c>
      <c r="BZ9" s="1613" t="b">
        <f>IF(IF('Validation flags'!$P$3=1,0,IF(ISNUMBER(AC9),0,1))=1,IF('Validation flags'!$H$3=0,0,1))</f>
        <v>0</v>
      </c>
      <c r="CA9" s="1613" t="b">
        <f>IF(IF('Validation flags'!$P$3=1,0,IF(ISNUMBER(AD9),0,1))=1,IF('Validation flags'!$H$3=0,0,1))</f>
        <v>0</v>
      </c>
      <c r="CB9" s="1613" t="b">
        <f>IF(IF('Validation flags'!$P$3=1,0,IF(ISNUMBER(AE9),0,1))=1,IF('Validation flags'!$H$3=0,0,1))</f>
        <v>0</v>
      </c>
      <c r="CC9" s="1613" t="b">
        <f>IF(IF('Validation flags'!$P$3=1,0,IF(ISNUMBER(AF9),0,1))=1,IF('Validation flags'!$H$3=0,0,1))</f>
        <v>0</v>
      </c>
      <c r="CD9" s="1613" t="b">
        <f>IF(IF('Validation flags'!$P$3=1,0,IF(ISNUMBER(AG9),0,1))=1,IF('Validation flags'!$H$3=0,0,1))</f>
        <v>0</v>
      </c>
      <c r="CE9" s="1613" t="b">
        <f>IF(IF('Validation flags'!$P$3=1,0,IF(ISNUMBER(AH9),0,1))=1,IF('Validation flags'!$H$3=0,0,1))</f>
        <v>0</v>
      </c>
      <c r="CF9" s="1613" t="b">
        <f>IF(IF('Validation flags'!$P$3=1,0,IF(ISNUMBER(AI9),0,1))=1,IF('Validation flags'!$H$3=0,0,1))</f>
        <v>0</v>
      </c>
      <c r="CG9" s="1613" t="b">
        <f>IF(IF('Validation flags'!$P$3=1,0,IF(ISNUMBER(AJ9),0,1))=1,IF('Validation flags'!$H$3=0,0,1))</f>
        <v>0</v>
      </c>
      <c r="CH9" s="1613" t="b">
        <f>IF(IF('Validation flags'!$P$3=1,0,IF(ISNUMBER(AK9),0,1))=1,IF('Validation flags'!$H$3=0,0,1))</f>
        <v>0</v>
      </c>
      <c r="CI9" s="1613" t="b">
        <f>IF(IF('Validation flags'!$P$3=1,0,IF(ISNUMBER(AL9),0,1))=1,IF('Validation flags'!$H$3=0,0,1))</f>
        <v>0</v>
      </c>
      <c r="CJ9" s="1613" t="b">
        <f>IF(IF('Validation flags'!$P$3=1,0,IF(ISNUMBER(AM9),0,1))=1,IF('Validation flags'!$H$3=0,0,1))</f>
        <v>0</v>
      </c>
      <c r="CK9" s="1613" t="b">
        <f>IF(IF('Validation flags'!$P$3=1,0,IF(ISNUMBER(AN9),0,1))=1,IF('Validation flags'!$H$3=0,0,1))</f>
        <v>0</v>
      </c>
      <c r="CL9" s="1613" t="b">
        <f>IF(IF('Validation flags'!$P$3=1,0,IF(ISNUMBER(AO9),0,1))=1,IF('Validation flags'!$H$3=0,0,1))</f>
        <v>0</v>
      </c>
      <c r="CM9" s="1613" t="b">
        <f>IF(IF('Validation flags'!$P$3=1,0,IF(ISNUMBER(AP9),0,1))=1,IF('Validation flags'!$H$3=0,0,1))</f>
        <v>0</v>
      </c>
      <c r="CN9" s="1005"/>
    </row>
    <row r="10" spans="1:92" ht="15" customHeight="1">
      <c r="B10" s="1126">
        <v>4</v>
      </c>
      <c r="C10" s="1555" t="s">
        <v>492</v>
      </c>
      <c r="D10" s="1245" t="s">
        <v>2245</v>
      </c>
      <c r="E10" s="1245" t="s">
        <v>28</v>
      </c>
      <c r="F10" s="1248">
        <v>1</v>
      </c>
      <c r="G10" s="1565"/>
      <c r="H10" s="784"/>
      <c r="I10" s="781"/>
      <c r="J10" s="781"/>
      <c r="K10" s="781"/>
      <c r="L10" s="781"/>
      <c r="M10" s="781"/>
      <c r="N10" s="781"/>
      <c r="O10" s="781"/>
      <c r="P10" s="781"/>
      <c r="Q10" s="781"/>
      <c r="R10" s="781"/>
      <c r="S10" s="781"/>
      <c r="T10" s="781"/>
      <c r="U10" s="781"/>
      <c r="V10" s="781"/>
      <c r="W10" s="781"/>
      <c r="X10" s="670"/>
      <c r="Y10" s="1219"/>
      <c r="Z10" s="784"/>
      <c r="AA10" s="781"/>
      <c r="AB10" s="781"/>
      <c r="AC10" s="781"/>
      <c r="AD10" s="781"/>
      <c r="AE10" s="781"/>
      <c r="AF10" s="781"/>
      <c r="AG10" s="781"/>
      <c r="AH10" s="781"/>
      <c r="AI10" s="781"/>
      <c r="AJ10" s="781"/>
      <c r="AK10" s="781"/>
      <c r="AL10" s="781"/>
      <c r="AM10" s="781"/>
      <c r="AN10" s="781"/>
      <c r="AO10" s="781"/>
      <c r="AP10" s="670"/>
      <c r="AR10" s="675"/>
      <c r="AS10" s="676"/>
      <c r="AU10" s="1301">
        <f t="shared" si="0"/>
        <v>0</v>
      </c>
      <c r="AW10" s="1264">
        <f t="shared" si="1"/>
        <v>4</v>
      </c>
      <c r="AX10" s="1230" t="str">
        <f t="shared" si="2"/>
        <v>Customers finding the level of their combined bills affordable: (b) for companies who charge for both water and wastewater (WaSCs)</v>
      </c>
      <c r="AY10" s="1245" t="str">
        <f t="shared" si="3"/>
        <v>%</v>
      </c>
      <c r="AZ10" s="1523">
        <f t="shared" si="4"/>
        <v>1</v>
      </c>
      <c r="BA10" s="1524" t="s">
        <v>1436</v>
      </c>
      <c r="BB10" s="1266" t="s">
        <v>1452</v>
      </c>
      <c r="BE10" s="1613" t="b">
        <f>IF(IF('Validation flags'!$P$3=1,0,IF(ISNUMBER(H10),0,1))=1,IF('Validation flags'!$H$3=1,0,1))</f>
        <v>0</v>
      </c>
      <c r="BF10" s="1613" t="b">
        <f>IF(IF('Validation flags'!$P$3=1,0,IF(ISNUMBER(I10),0,1))=1,IF('Validation flags'!$H$3=1,0,1))</f>
        <v>0</v>
      </c>
      <c r="BG10" s="1613" t="b">
        <f>IF(IF('Validation flags'!$P$3=1,0,IF(ISNUMBER(J10),0,1))=1,IF('Validation flags'!$H$3=1,0,1))</f>
        <v>0</v>
      </c>
      <c r="BH10" s="1613" t="b">
        <f>IF(IF('Validation flags'!$P$3=1,0,IF(ISNUMBER(K10),0,1))=1,IF('Validation flags'!$H$3=1,0,1))</f>
        <v>0</v>
      </c>
      <c r="BI10" s="1613" t="b">
        <f>IF(IF('Validation flags'!$P$3=1,0,IF(ISNUMBER(L10),0,1))=1,IF('Validation flags'!$H$3=1,0,1))</f>
        <v>0</v>
      </c>
      <c r="BJ10" s="1613" t="b">
        <f>IF(IF('Validation flags'!$P$3=1,0,IF(ISNUMBER(M10),0,1))=1,IF('Validation flags'!$H$3=1,0,1))</f>
        <v>0</v>
      </c>
      <c r="BK10" s="1613" t="b">
        <f>IF(IF('Validation flags'!$P$3=1,0,IF(ISNUMBER(N10),0,1))=1,IF('Validation flags'!$H$3=1,0,1))</f>
        <v>0</v>
      </c>
      <c r="BL10" s="1613" t="b">
        <f>IF(IF('Validation flags'!$P$3=1,0,IF(ISNUMBER(O10),0,1))=1,IF('Validation flags'!$H$3=1,0,1))</f>
        <v>0</v>
      </c>
      <c r="BM10" s="1613" t="b">
        <f>IF(IF('Validation flags'!$P$3=1,0,IF(ISNUMBER(P10),0,1))=1,IF('Validation flags'!$H$3=1,0,1))</f>
        <v>0</v>
      </c>
      <c r="BN10" s="1613" t="b">
        <f>IF(IF('Validation flags'!$P$3=1,0,IF(ISNUMBER(Q10),0,1))=1,IF('Validation flags'!$H$3=1,0,1))</f>
        <v>0</v>
      </c>
      <c r="BO10" s="1613" t="b">
        <f>IF(IF('Validation flags'!$P$3=1,0,IF(ISNUMBER(R10),0,1))=1,IF('Validation flags'!$H$3=1,0,1))</f>
        <v>0</v>
      </c>
      <c r="BP10" s="1613" t="b">
        <f>IF(IF('Validation flags'!$P$3=1,0,IF(ISNUMBER(S10),0,1))=1,IF('Validation flags'!$H$3=1,0,1))</f>
        <v>0</v>
      </c>
      <c r="BQ10" s="1613" t="b">
        <f>IF(IF('Validation flags'!$P$3=1,0,IF(ISNUMBER(T10),0,1))=1,IF('Validation flags'!$H$3=1,0,1))</f>
        <v>0</v>
      </c>
      <c r="BR10" s="1613" t="b">
        <f>IF(IF('Validation flags'!$P$3=1,0,IF(ISNUMBER(U10),0,1))=1,IF('Validation flags'!$H$3=1,0,1))</f>
        <v>0</v>
      </c>
      <c r="BS10" s="1613" t="b">
        <f>IF(IF('Validation flags'!$P$3=1,0,IF(ISNUMBER(V10),0,1))=1,IF('Validation flags'!$H$3=1,0,1))</f>
        <v>0</v>
      </c>
      <c r="BT10" s="1613" t="b">
        <f>IF(IF('Validation flags'!$P$3=1,0,IF(ISNUMBER(W10),0,1))=1,IF('Validation flags'!$H$3=1,0,1))</f>
        <v>0</v>
      </c>
      <c r="BU10" s="1613" t="b">
        <f>IF(IF('Validation flags'!$P$3=1,0,IF(ISNUMBER(X10),0,1))=1,IF('Validation flags'!$H$3=1,0,1))</f>
        <v>0</v>
      </c>
      <c r="BV10" s="1132"/>
      <c r="BW10" s="1613" t="b">
        <f>IF(IF('Validation flags'!$P$3=1,0,IF(ISNUMBER(Z10),0,1))=1,IF('Validation flags'!$H$3=1,0,1))</f>
        <v>0</v>
      </c>
      <c r="BX10" s="1613" t="b">
        <f>IF(IF('Validation flags'!$P$3=1,0,IF(ISNUMBER(AA10),0,1))=1,IF('Validation flags'!$H$3=1,0,1))</f>
        <v>0</v>
      </c>
      <c r="BY10" s="1613" t="b">
        <f>IF(IF('Validation flags'!$P$3=1,0,IF(ISNUMBER(AB10),0,1))=1,IF('Validation flags'!$H$3=1,0,1))</f>
        <v>0</v>
      </c>
      <c r="BZ10" s="1613" t="b">
        <f>IF(IF('Validation flags'!$P$3=1,0,IF(ISNUMBER(AC10),0,1))=1,IF('Validation flags'!$H$3=1,0,1))</f>
        <v>0</v>
      </c>
      <c r="CA10" s="1613" t="b">
        <f>IF(IF('Validation flags'!$P$3=1,0,IF(ISNUMBER(AD10),0,1))=1,IF('Validation flags'!$H$3=1,0,1))</f>
        <v>0</v>
      </c>
      <c r="CB10" s="1613" t="b">
        <f>IF(IF('Validation flags'!$P$3=1,0,IF(ISNUMBER(AE10),0,1))=1,IF('Validation flags'!$H$3=1,0,1))</f>
        <v>0</v>
      </c>
      <c r="CC10" s="1613" t="b">
        <f>IF(IF('Validation flags'!$P$3=1,0,IF(ISNUMBER(AF10),0,1))=1,IF('Validation flags'!$H$3=1,0,1))</f>
        <v>0</v>
      </c>
      <c r="CD10" s="1613" t="b">
        <f>IF(IF('Validation flags'!$P$3=1,0,IF(ISNUMBER(AG10),0,1))=1,IF('Validation flags'!$H$3=1,0,1))</f>
        <v>0</v>
      </c>
      <c r="CE10" s="1613" t="b">
        <f>IF(IF('Validation flags'!$P$3=1,0,IF(ISNUMBER(AH10),0,1))=1,IF('Validation flags'!$H$3=1,0,1))</f>
        <v>0</v>
      </c>
      <c r="CF10" s="1613" t="b">
        <f>IF(IF('Validation flags'!$P$3=1,0,IF(ISNUMBER(AI10),0,1))=1,IF('Validation flags'!$H$3=1,0,1))</f>
        <v>0</v>
      </c>
      <c r="CG10" s="1613" t="b">
        <f>IF(IF('Validation flags'!$P$3=1,0,IF(ISNUMBER(AJ10),0,1))=1,IF('Validation flags'!$H$3=1,0,1))</f>
        <v>0</v>
      </c>
      <c r="CH10" s="1613" t="b">
        <f>IF(IF('Validation flags'!$P$3=1,0,IF(ISNUMBER(AK10),0,1))=1,IF('Validation flags'!$H$3=1,0,1))</f>
        <v>0</v>
      </c>
      <c r="CI10" s="1613" t="b">
        <f>IF(IF('Validation flags'!$P$3=1,0,IF(ISNUMBER(AL10),0,1))=1,IF('Validation flags'!$H$3=1,0,1))</f>
        <v>0</v>
      </c>
      <c r="CJ10" s="1613" t="b">
        <f>IF(IF('Validation flags'!$P$3=1,0,IF(ISNUMBER(AM10),0,1))=1,IF('Validation flags'!$H$3=1,0,1))</f>
        <v>0</v>
      </c>
      <c r="CK10" s="1613" t="b">
        <f>IF(IF('Validation flags'!$P$3=1,0,IF(ISNUMBER(AN10),0,1))=1,IF('Validation flags'!$H$3=1,0,1))</f>
        <v>0</v>
      </c>
      <c r="CL10" s="1613" t="b">
        <f>IF(IF('Validation flags'!$P$3=1,0,IF(ISNUMBER(AO10),0,1))=1,IF('Validation flags'!$H$3=1,0,1))</f>
        <v>0</v>
      </c>
      <c r="CM10" s="1613" t="b">
        <f>IF(IF('Validation flags'!$P$3=1,0,IF(ISNUMBER(AP10),0,1))=1,IF('Validation flags'!$H$3=1,0,1))</f>
        <v>0</v>
      </c>
    </row>
    <row r="11" spans="1:92" ht="15" customHeight="1">
      <c r="B11" s="655">
        <v>5</v>
      </c>
      <c r="C11" s="1556" t="s">
        <v>493</v>
      </c>
      <c r="D11" s="1245"/>
      <c r="E11" s="1245" t="s">
        <v>28</v>
      </c>
      <c r="F11" s="1248">
        <v>1</v>
      </c>
      <c r="G11" s="1565"/>
      <c r="H11" s="784"/>
      <c r="I11" s="781"/>
      <c r="J11" s="781"/>
      <c r="K11" s="781"/>
      <c r="L11" s="781"/>
      <c r="M11" s="781"/>
      <c r="N11" s="781"/>
      <c r="O11" s="781"/>
      <c r="P11" s="781"/>
      <c r="Q11" s="781"/>
      <c r="R11" s="781"/>
      <c r="S11" s="781"/>
      <c r="T11" s="781"/>
      <c r="U11" s="781"/>
      <c r="V11" s="781"/>
      <c r="W11" s="781"/>
      <c r="X11" s="670"/>
      <c r="Y11" s="1219"/>
      <c r="Z11" s="784"/>
      <c r="AA11" s="781"/>
      <c r="AB11" s="781"/>
      <c r="AC11" s="781"/>
      <c r="AD11" s="781"/>
      <c r="AE11" s="781"/>
      <c r="AF11" s="781"/>
      <c r="AG11" s="781"/>
      <c r="AH11" s="781"/>
      <c r="AI11" s="781"/>
      <c r="AJ11" s="781"/>
      <c r="AK11" s="781"/>
      <c r="AL11" s="781"/>
      <c r="AM11" s="781"/>
      <c r="AN11" s="781"/>
      <c r="AO11" s="781"/>
      <c r="AP11" s="670"/>
      <c r="AR11" s="675"/>
      <c r="AS11" s="676"/>
      <c r="AU11" s="1301">
        <f t="shared" si="0"/>
        <v>0</v>
      </c>
      <c r="AW11" s="1264">
        <f t="shared" si="1"/>
        <v>5</v>
      </c>
      <c r="AX11" s="1230" t="str">
        <f t="shared" si="2"/>
        <v>Customers finding the level of their combined bills affordable: (c) for companies who charge for water only (WoCs)</v>
      </c>
      <c r="AY11" s="1245" t="str">
        <f t="shared" si="3"/>
        <v>%</v>
      </c>
      <c r="AZ11" s="1523">
        <f t="shared" si="4"/>
        <v>1</v>
      </c>
      <c r="BA11" s="1524" t="s">
        <v>1437</v>
      </c>
      <c r="BB11" s="1266" t="s">
        <v>1453</v>
      </c>
      <c r="BE11" s="1613" t="b">
        <f>IF(IF('Validation flags'!$P$3=1,0,IF(ISNUMBER(H11),0,1))=1,IF('Validation flags'!$H$3=0,0,1))</f>
        <v>0</v>
      </c>
      <c r="BF11" s="1613" t="b">
        <f>IF(IF('Validation flags'!$P$3=1,0,IF(ISNUMBER(I11),0,1))=1,IF('Validation flags'!$H$3=0,0,1))</f>
        <v>0</v>
      </c>
      <c r="BG11" s="1613" t="b">
        <f>IF(IF('Validation flags'!$P$3=1,0,IF(ISNUMBER(J11),0,1))=1,IF('Validation flags'!$H$3=0,0,1))</f>
        <v>0</v>
      </c>
      <c r="BH11" s="1613" t="b">
        <f>IF(IF('Validation flags'!$P$3=1,0,IF(ISNUMBER(K11),0,1))=1,IF('Validation flags'!$H$3=0,0,1))</f>
        <v>0</v>
      </c>
      <c r="BI11" s="1613" t="b">
        <f>IF(IF('Validation flags'!$P$3=1,0,IF(ISNUMBER(L11),0,1))=1,IF('Validation flags'!$H$3=0,0,1))</f>
        <v>0</v>
      </c>
      <c r="BJ11" s="1613" t="b">
        <f>IF(IF('Validation flags'!$P$3=1,0,IF(ISNUMBER(M11),0,1))=1,IF('Validation flags'!$H$3=0,0,1))</f>
        <v>0</v>
      </c>
      <c r="BK11" s="1613" t="b">
        <f>IF(IF('Validation flags'!$P$3=1,0,IF(ISNUMBER(N11),0,1))=1,IF('Validation flags'!$H$3=0,0,1))</f>
        <v>0</v>
      </c>
      <c r="BL11" s="1613" t="b">
        <f>IF(IF('Validation flags'!$P$3=1,0,IF(ISNUMBER(O11),0,1))=1,IF('Validation flags'!$H$3=0,0,1))</f>
        <v>0</v>
      </c>
      <c r="BM11" s="1613" t="b">
        <f>IF(IF('Validation flags'!$P$3=1,0,IF(ISNUMBER(P11),0,1))=1,IF('Validation flags'!$H$3=0,0,1))</f>
        <v>0</v>
      </c>
      <c r="BN11" s="1613" t="b">
        <f>IF(IF('Validation flags'!$P$3=1,0,IF(ISNUMBER(Q11),0,1))=1,IF('Validation flags'!$H$3=0,0,1))</f>
        <v>0</v>
      </c>
      <c r="BO11" s="1613" t="b">
        <f>IF(IF('Validation flags'!$P$3=1,0,IF(ISNUMBER(R11),0,1))=1,IF('Validation flags'!$H$3=0,0,1))</f>
        <v>0</v>
      </c>
      <c r="BP11" s="1613" t="b">
        <f>IF(IF('Validation flags'!$P$3=1,0,IF(ISNUMBER(S11),0,1))=1,IF('Validation flags'!$H$3=0,0,1))</f>
        <v>0</v>
      </c>
      <c r="BQ11" s="1613" t="b">
        <f>IF(IF('Validation flags'!$P$3=1,0,IF(ISNUMBER(T11),0,1))=1,IF('Validation flags'!$H$3=0,0,1))</f>
        <v>0</v>
      </c>
      <c r="BR11" s="1613" t="b">
        <f>IF(IF('Validation flags'!$P$3=1,0,IF(ISNUMBER(U11),0,1))=1,IF('Validation flags'!$H$3=0,0,1))</f>
        <v>0</v>
      </c>
      <c r="BS11" s="1613" t="b">
        <f>IF(IF('Validation flags'!$P$3=1,0,IF(ISNUMBER(V11),0,1))=1,IF('Validation flags'!$H$3=0,0,1))</f>
        <v>0</v>
      </c>
      <c r="BT11" s="1613" t="b">
        <f>IF(IF('Validation flags'!$P$3=1,0,IF(ISNUMBER(W11),0,1))=1,IF('Validation flags'!$H$3=0,0,1))</f>
        <v>0</v>
      </c>
      <c r="BU11" s="1613" t="b">
        <f>IF(IF('Validation flags'!$P$3=1,0,IF(ISNUMBER(X11),0,1))=1,IF('Validation flags'!$H$3=0,0,1))</f>
        <v>0</v>
      </c>
      <c r="BV11" s="1132"/>
      <c r="BW11" s="1613" t="b">
        <f>IF(IF('Validation flags'!$P$3=1,0,IF(ISNUMBER(Z11),0,1))=1,IF('Validation flags'!$H$3=0,0,1))</f>
        <v>0</v>
      </c>
      <c r="BX11" s="1613" t="b">
        <f>IF(IF('Validation flags'!$P$3=1,0,IF(ISNUMBER(AA11),0,1))=1,IF('Validation flags'!$H$3=0,0,1))</f>
        <v>0</v>
      </c>
      <c r="BY11" s="1613" t="b">
        <f>IF(IF('Validation flags'!$P$3=1,0,IF(ISNUMBER(AB11),0,1))=1,IF('Validation flags'!$H$3=0,0,1))</f>
        <v>0</v>
      </c>
      <c r="BZ11" s="1613" t="b">
        <f>IF(IF('Validation flags'!$P$3=1,0,IF(ISNUMBER(AC11),0,1))=1,IF('Validation flags'!$H$3=0,0,1))</f>
        <v>0</v>
      </c>
      <c r="CA11" s="1613" t="b">
        <f>IF(IF('Validation flags'!$P$3=1,0,IF(ISNUMBER(AD11),0,1))=1,IF('Validation flags'!$H$3=0,0,1))</f>
        <v>0</v>
      </c>
      <c r="CB11" s="1613" t="b">
        <f>IF(IF('Validation flags'!$P$3=1,0,IF(ISNUMBER(AE11),0,1))=1,IF('Validation flags'!$H$3=0,0,1))</f>
        <v>0</v>
      </c>
      <c r="CC11" s="1613" t="b">
        <f>IF(IF('Validation flags'!$P$3=1,0,IF(ISNUMBER(AF11),0,1))=1,IF('Validation flags'!$H$3=0,0,1))</f>
        <v>0</v>
      </c>
      <c r="CD11" s="1613" t="b">
        <f>IF(IF('Validation flags'!$P$3=1,0,IF(ISNUMBER(AG11),0,1))=1,IF('Validation flags'!$H$3=0,0,1))</f>
        <v>0</v>
      </c>
      <c r="CE11" s="1613" t="b">
        <f>IF(IF('Validation flags'!$P$3=1,0,IF(ISNUMBER(AH11),0,1))=1,IF('Validation flags'!$H$3=0,0,1))</f>
        <v>0</v>
      </c>
      <c r="CF11" s="1613" t="b">
        <f>IF(IF('Validation flags'!$P$3=1,0,IF(ISNUMBER(AI11),0,1))=1,IF('Validation flags'!$H$3=0,0,1))</f>
        <v>0</v>
      </c>
      <c r="CG11" s="1613" t="b">
        <f>IF(IF('Validation flags'!$P$3=1,0,IF(ISNUMBER(AJ11),0,1))=1,IF('Validation flags'!$H$3=0,0,1))</f>
        <v>0</v>
      </c>
      <c r="CH11" s="1613" t="b">
        <f>IF(IF('Validation flags'!$P$3=1,0,IF(ISNUMBER(AK11),0,1))=1,IF('Validation flags'!$H$3=0,0,1))</f>
        <v>0</v>
      </c>
      <c r="CI11" s="1613" t="b">
        <f>IF(IF('Validation flags'!$P$3=1,0,IF(ISNUMBER(AL11),0,1))=1,IF('Validation flags'!$H$3=0,0,1))</f>
        <v>0</v>
      </c>
      <c r="CJ11" s="1613" t="b">
        <f>IF(IF('Validation flags'!$P$3=1,0,IF(ISNUMBER(AM11),0,1))=1,IF('Validation flags'!$H$3=0,0,1))</f>
        <v>0</v>
      </c>
      <c r="CK11" s="1613" t="b">
        <f>IF(IF('Validation flags'!$P$3=1,0,IF(ISNUMBER(AN11),0,1))=1,IF('Validation flags'!$H$3=0,0,1))</f>
        <v>0</v>
      </c>
      <c r="CL11" s="1613" t="b">
        <f>IF(IF('Validation flags'!$P$3=1,0,IF(ISNUMBER(AO11),0,1))=1,IF('Validation flags'!$H$3=0,0,1))</f>
        <v>0</v>
      </c>
      <c r="CM11" s="1613" t="b">
        <f>IF(IF('Validation flags'!$P$3=1,0,IF(ISNUMBER(AP11),0,1))=1,IF('Validation flags'!$H$3=0,0,1))</f>
        <v>0</v>
      </c>
    </row>
    <row r="12" spans="1:92" ht="15" customHeight="1">
      <c r="B12" s="655">
        <v>6</v>
      </c>
      <c r="C12" s="1228" t="s">
        <v>494</v>
      </c>
      <c r="D12" s="1245"/>
      <c r="E12" s="1245" t="s">
        <v>28</v>
      </c>
      <c r="F12" s="1248">
        <v>1</v>
      </c>
      <c r="G12" s="1565"/>
      <c r="H12" s="784"/>
      <c r="I12" s="781"/>
      <c r="J12" s="781"/>
      <c r="K12" s="781"/>
      <c r="L12" s="781"/>
      <c r="M12" s="781"/>
      <c r="N12" s="781"/>
      <c r="O12" s="781"/>
      <c r="P12" s="781"/>
      <c r="Q12" s="781"/>
      <c r="R12" s="781"/>
      <c r="S12" s="781"/>
      <c r="T12" s="781"/>
      <c r="U12" s="781"/>
      <c r="V12" s="781"/>
      <c r="W12" s="781"/>
      <c r="X12" s="670"/>
      <c r="Y12" s="1219"/>
      <c r="Z12" s="784"/>
      <c r="AA12" s="781"/>
      <c r="AB12" s="781"/>
      <c r="AC12" s="781"/>
      <c r="AD12" s="781"/>
      <c r="AE12" s="781"/>
      <c r="AF12" s="781"/>
      <c r="AG12" s="781"/>
      <c r="AH12" s="781"/>
      <c r="AI12" s="781"/>
      <c r="AJ12" s="781"/>
      <c r="AK12" s="781"/>
      <c r="AL12" s="781"/>
      <c r="AM12" s="781"/>
      <c r="AN12" s="781"/>
      <c r="AO12" s="781"/>
      <c r="AP12" s="670"/>
      <c r="AR12" s="675"/>
      <c r="AS12" s="676"/>
      <c r="AU12" s="1301">
        <f t="shared" si="0"/>
        <v>0</v>
      </c>
      <c r="AW12" s="1264">
        <f t="shared" si="1"/>
        <v>6</v>
      </c>
      <c r="AX12" s="1230" t="str">
        <f t="shared" si="2"/>
        <v>Customers finding their water bills acceptable: (a) for companies who charge for water only (WoCs)</v>
      </c>
      <c r="AY12" s="1245" t="str">
        <f t="shared" si="3"/>
        <v>%</v>
      </c>
      <c r="AZ12" s="1523">
        <f t="shared" si="4"/>
        <v>1</v>
      </c>
      <c r="BA12" s="1524" t="s">
        <v>1438</v>
      </c>
      <c r="BB12" s="1266" t="s">
        <v>1454</v>
      </c>
      <c r="BE12" s="1613" t="b">
        <f>IF(IF('Validation flags'!$P$3=1,0,IF(ISNUMBER(H12),0,1))=1,IF('Validation flags'!$H$3=0,0,1))</f>
        <v>0</v>
      </c>
      <c r="BF12" s="1613" t="b">
        <f>IF(IF('Validation flags'!$P$3=1,0,IF(ISNUMBER(I12),0,1))=1,IF('Validation flags'!$H$3=0,0,1))</f>
        <v>0</v>
      </c>
      <c r="BG12" s="1613" t="b">
        <f>IF(IF('Validation flags'!$P$3=1,0,IF(ISNUMBER(J12),0,1))=1,IF('Validation flags'!$H$3=0,0,1))</f>
        <v>0</v>
      </c>
      <c r="BH12" s="1613" t="b">
        <f>IF(IF('Validation flags'!$P$3=1,0,IF(ISNUMBER(K12),0,1))=1,IF('Validation flags'!$H$3=0,0,1))</f>
        <v>0</v>
      </c>
      <c r="BI12" s="1613" t="b">
        <f>IF(IF('Validation flags'!$P$3=1,0,IF(ISNUMBER(L12),0,1))=1,IF('Validation flags'!$H$3=0,0,1))</f>
        <v>0</v>
      </c>
      <c r="BJ12" s="1613" t="b">
        <f>IF(IF('Validation flags'!$P$3=1,0,IF(ISNUMBER(M12),0,1))=1,IF('Validation flags'!$H$3=0,0,1))</f>
        <v>0</v>
      </c>
      <c r="BK12" s="1613" t="b">
        <f>IF(IF('Validation flags'!$P$3=1,0,IF(ISNUMBER(N12),0,1))=1,IF('Validation flags'!$H$3=0,0,1))</f>
        <v>0</v>
      </c>
      <c r="BL12" s="1613" t="b">
        <f>IF(IF('Validation flags'!$P$3=1,0,IF(ISNUMBER(O12),0,1))=1,IF('Validation flags'!$H$3=0,0,1))</f>
        <v>0</v>
      </c>
      <c r="BM12" s="1613" t="b">
        <f>IF(IF('Validation flags'!$P$3=1,0,IF(ISNUMBER(P12),0,1))=1,IF('Validation flags'!$H$3=0,0,1))</f>
        <v>0</v>
      </c>
      <c r="BN12" s="1613" t="b">
        <f>IF(IF('Validation flags'!$P$3=1,0,IF(ISNUMBER(Q12),0,1))=1,IF('Validation flags'!$H$3=0,0,1))</f>
        <v>0</v>
      </c>
      <c r="BO12" s="1613" t="b">
        <f>IF(IF('Validation flags'!$P$3=1,0,IF(ISNUMBER(R12),0,1))=1,IF('Validation flags'!$H$3=0,0,1))</f>
        <v>0</v>
      </c>
      <c r="BP12" s="1613" t="b">
        <f>IF(IF('Validation flags'!$P$3=1,0,IF(ISNUMBER(S12),0,1))=1,IF('Validation flags'!$H$3=0,0,1))</f>
        <v>0</v>
      </c>
      <c r="BQ12" s="1613" t="b">
        <f>IF(IF('Validation flags'!$P$3=1,0,IF(ISNUMBER(T12),0,1))=1,IF('Validation flags'!$H$3=0,0,1))</f>
        <v>0</v>
      </c>
      <c r="BR12" s="1613" t="b">
        <f>IF(IF('Validation flags'!$P$3=1,0,IF(ISNUMBER(U12),0,1))=1,IF('Validation flags'!$H$3=0,0,1))</f>
        <v>0</v>
      </c>
      <c r="BS12" s="1613" t="b">
        <f>IF(IF('Validation flags'!$P$3=1,0,IF(ISNUMBER(V12),0,1))=1,IF('Validation flags'!$H$3=0,0,1))</f>
        <v>0</v>
      </c>
      <c r="BT12" s="1613" t="b">
        <f>IF(IF('Validation flags'!$P$3=1,0,IF(ISNUMBER(W12),0,1))=1,IF('Validation flags'!$H$3=0,0,1))</f>
        <v>0</v>
      </c>
      <c r="BU12" s="1613" t="b">
        <f>IF(IF('Validation flags'!$P$3=1,0,IF(ISNUMBER(X12),0,1))=1,IF('Validation flags'!$H$3=0,0,1))</f>
        <v>0</v>
      </c>
      <c r="BV12" s="1132"/>
      <c r="BW12" s="1613" t="b">
        <f>IF(IF('Validation flags'!$P$3=1,0,IF(ISNUMBER(Z12),0,1))=1,IF('Validation flags'!$H$3=0,0,1))</f>
        <v>0</v>
      </c>
      <c r="BX12" s="1613" t="b">
        <f>IF(IF('Validation flags'!$P$3=1,0,IF(ISNUMBER(AA12),0,1))=1,IF('Validation flags'!$H$3=0,0,1))</f>
        <v>0</v>
      </c>
      <c r="BY12" s="1613" t="b">
        <f>IF(IF('Validation flags'!$P$3=1,0,IF(ISNUMBER(AB12),0,1))=1,IF('Validation flags'!$H$3=0,0,1))</f>
        <v>0</v>
      </c>
      <c r="BZ12" s="1613" t="b">
        <f>IF(IF('Validation flags'!$P$3=1,0,IF(ISNUMBER(AC12),0,1))=1,IF('Validation flags'!$H$3=0,0,1))</f>
        <v>0</v>
      </c>
      <c r="CA12" s="1613" t="b">
        <f>IF(IF('Validation flags'!$P$3=1,0,IF(ISNUMBER(AD12),0,1))=1,IF('Validation flags'!$H$3=0,0,1))</f>
        <v>0</v>
      </c>
      <c r="CB12" s="1613" t="b">
        <f>IF(IF('Validation flags'!$P$3=1,0,IF(ISNUMBER(AE12),0,1))=1,IF('Validation flags'!$H$3=0,0,1))</f>
        <v>0</v>
      </c>
      <c r="CC12" s="1613" t="b">
        <f>IF(IF('Validation flags'!$P$3=1,0,IF(ISNUMBER(AF12),0,1))=1,IF('Validation flags'!$H$3=0,0,1))</f>
        <v>0</v>
      </c>
      <c r="CD12" s="1613" t="b">
        <f>IF(IF('Validation flags'!$P$3=1,0,IF(ISNUMBER(AG12),0,1))=1,IF('Validation flags'!$H$3=0,0,1))</f>
        <v>0</v>
      </c>
      <c r="CE12" s="1613" t="b">
        <f>IF(IF('Validation flags'!$P$3=1,0,IF(ISNUMBER(AH12),0,1))=1,IF('Validation flags'!$H$3=0,0,1))</f>
        <v>0</v>
      </c>
      <c r="CF12" s="1613" t="b">
        <f>IF(IF('Validation flags'!$P$3=1,0,IF(ISNUMBER(AI12),0,1))=1,IF('Validation flags'!$H$3=0,0,1))</f>
        <v>0</v>
      </c>
      <c r="CG12" s="1613" t="b">
        <f>IF(IF('Validation flags'!$P$3=1,0,IF(ISNUMBER(AJ12),0,1))=1,IF('Validation flags'!$H$3=0,0,1))</f>
        <v>0</v>
      </c>
      <c r="CH12" s="1613" t="b">
        <f>IF(IF('Validation flags'!$P$3=1,0,IF(ISNUMBER(AK12),0,1))=1,IF('Validation flags'!$H$3=0,0,1))</f>
        <v>0</v>
      </c>
      <c r="CI12" s="1613" t="b">
        <f>IF(IF('Validation flags'!$P$3=1,0,IF(ISNUMBER(AL12),0,1))=1,IF('Validation flags'!$H$3=0,0,1))</f>
        <v>0</v>
      </c>
      <c r="CJ12" s="1613" t="b">
        <f>IF(IF('Validation flags'!$P$3=1,0,IF(ISNUMBER(AM12),0,1))=1,IF('Validation flags'!$H$3=0,0,1))</f>
        <v>0</v>
      </c>
      <c r="CK12" s="1613" t="b">
        <f>IF(IF('Validation flags'!$P$3=1,0,IF(ISNUMBER(AN12),0,1))=1,IF('Validation flags'!$H$3=0,0,1))</f>
        <v>0</v>
      </c>
      <c r="CL12" s="1613" t="b">
        <f>IF(IF('Validation flags'!$P$3=1,0,IF(ISNUMBER(AO12),0,1))=1,IF('Validation flags'!$H$3=0,0,1))</f>
        <v>0</v>
      </c>
      <c r="CM12" s="1613" t="b">
        <f>IF(IF('Validation flags'!$P$3=1,0,IF(ISNUMBER(AP12),0,1))=1,IF('Validation flags'!$H$3=0,0,1))</f>
        <v>0</v>
      </c>
    </row>
    <row r="13" spans="1:92" ht="15" customHeight="1">
      <c r="B13" s="655">
        <v>7</v>
      </c>
      <c r="C13" s="1228" t="s">
        <v>495</v>
      </c>
      <c r="D13" s="1245"/>
      <c r="E13" s="1245" t="s">
        <v>28</v>
      </c>
      <c r="F13" s="1248">
        <v>1</v>
      </c>
      <c r="G13" s="1565"/>
      <c r="H13" s="784"/>
      <c r="I13" s="781"/>
      <c r="J13" s="781"/>
      <c r="K13" s="781"/>
      <c r="L13" s="781"/>
      <c r="M13" s="781"/>
      <c r="N13" s="781"/>
      <c r="O13" s="781"/>
      <c r="P13" s="781"/>
      <c r="Q13" s="781"/>
      <c r="R13" s="781"/>
      <c r="S13" s="781"/>
      <c r="T13" s="781"/>
      <c r="U13" s="781"/>
      <c r="V13" s="781"/>
      <c r="W13" s="781"/>
      <c r="X13" s="670"/>
      <c r="Y13" s="1219"/>
      <c r="Z13" s="784"/>
      <c r="AA13" s="781"/>
      <c r="AB13" s="781"/>
      <c r="AC13" s="781"/>
      <c r="AD13" s="781"/>
      <c r="AE13" s="781"/>
      <c r="AF13" s="781"/>
      <c r="AG13" s="781"/>
      <c r="AH13" s="781"/>
      <c r="AI13" s="781"/>
      <c r="AJ13" s="781"/>
      <c r="AK13" s="781"/>
      <c r="AL13" s="781"/>
      <c r="AM13" s="781"/>
      <c r="AN13" s="781"/>
      <c r="AO13" s="781"/>
      <c r="AP13" s="670"/>
      <c r="AR13" s="675"/>
      <c r="AS13" s="676"/>
      <c r="AU13" s="1301">
        <f t="shared" si="0"/>
        <v>0</v>
      </c>
      <c r="AW13" s="1264">
        <f t="shared" si="1"/>
        <v>7</v>
      </c>
      <c r="AX13" s="1230" t="str">
        <f t="shared" si="2"/>
        <v>Customers finding their combined bills acceptable: (b) for companies who charge for both water and wastewater (WaSCs)</v>
      </c>
      <c r="AY13" s="1245" t="str">
        <f t="shared" si="3"/>
        <v>%</v>
      </c>
      <c r="AZ13" s="1523">
        <f t="shared" si="4"/>
        <v>1</v>
      </c>
      <c r="BA13" s="1524" t="s">
        <v>1439</v>
      </c>
      <c r="BB13" s="1266" t="s">
        <v>1455</v>
      </c>
      <c r="BE13" s="1613" t="b">
        <f>IF(IF('Validation flags'!$P$3=1,0,IF(ISNUMBER(H13),0,1))=1,IF('Validation flags'!$H$3=1,0,1))</f>
        <v>0</v>
      </c>
      <c r="BF13" s="1613" t="b">
        <f>IF(IF('Validation flags'!$P$3=1,0,IF(ISNUMBER(I13),0,1))=1,IF('Validation flags'!$H$3=1,0,1))</f>
        <v>0</v>
      </c>
      <c r="BG13" s="1613" t="b">
        <f>IF(IF('Validation flags'!$P$3=1,0,IF(ISNUMBER(J13),0,1))=1,IF('Validation flags'!$H$3=1,0,1))</f>
        <v>0</v>
      </c>
      <c r="BH13" s="1613" t="b">
        <f>IF(IF('Validation flags'!$P$3=1,0,IF(ISNUMBER(K13),0,1))=1,IF('Validation flags'!$H$3=1,0,1))</f>
        <v>0</v>
      </c>
      <c r="BI13" s="1613" t="b">
        <f>IF(IF('Validation flags'!$P$3=1,0,IF(ISNUMBER(L13),0,1))=1,IF('Validation flags'!$H$3=1,0,1))</f>
        <v>0</v>
      </c>
      <c r="BJ13" s="1613" t="b">
        <f>IF(IF('Validation flags'!$P$3=1,0,IF(ISNUMBER(M13),0,1))=1,IF('Validation flags'!$H$3=1,0,1))</f>
        <v>0</v>
      </c>
      <c r="BK13" s="1613" t="b">
        <f>IF(IF('Validation flags'!$P$3=1,0,IF(ISNUMBER(N13),0,1))=1,IF('Validation flags'!$H$3=1,0,1))</f>
        <v>0</v>
      </c>
      <c r="BL13" s="1613" t="b">
        <f>IF(IF('Validation flags'!$P$3=1,0,IF(ISNUMBER(O13),0,1))=1,IF('Validation flags'!$H$3=1,0,1))</f>
        <v>0</v>
      </c>
      <c r="BM13" s="1613" t="b">
        <f>IF(IF('Validation flags'!$P$3=1,0,IF(ISNUMBER(P13),0,1))=1,IF('Validation flags'!$H$3=1,0,1))</f>
        <v>0</v>
      </c>
      <c r="BN13" s="1613" t="b">
        <f>IF(IF('Validation flags'!$P$3=1,0,IF(ISNUMBER(Q13),0,1))=1,IF('Validation flags'!$H$3=1,0,1))</f>
        <v>0</v>
      </c>
      <c r="BO13" s="1613" t="b">
        <f>IF(IF('Validation flags'!$P$3=1,0,IF(ISNUMBER(R13),0,1))=1,IF('Validation flags'!$H$3=1,0,1))</f>
        <v>0</v>
      </c>
      <c r="BP13" s="1613" t="b">
        <f>IF(IF('Validation flags'!$P$3=1,0,IF(ISNUMBER(S13),0,1))=1,IF('Validation flags'!$H$3=1,0,1))</f>
        <v>0</v>
      </c>
      <c r="BQ13" s="1613" t="b">
        <f>IF(IF('Validation flags'!$P$3=1,0,IF(ISNUMBER(T13),0,1))=1,IF('Validation flags'!$H$3=1,0,1))</f>
        <v>0</v>
      </c>
      <c r="BR13" s="1613" t="b">
        <f>IF(IF('Validation flags'!$P$3=1,0,IF(ISNUMBER(U13),0,1))=1,IF('Validation flags'!$H$3=1,0,1))</f>
        <v>0</v>
      </c>
      <c r="BS13" s="1613" t="b">
        <f>IF(IF('Validation flags'!$P$3=1,0,IF(ISNUMBER(V13),0,1))=1,IF('Validation flags'!$H$3=1,0,1))</f>
        <v>0</v>
      </c>
      <c r="BT13" s="1613" t="b">
        <f>IF(IF('Validation flags'!$P$3=1,0,IF(ISNUMBER(W13),0,1))=1,IF('Validation flags'!$H$3=1,0,1))</f>
        <v>0</v>
      </c>
      <c r="BU13" s="1613" t="b">
        <f>IF(IF('Validation flags'!$P$3=1,0,IF(ISNUMBER(X13),0,1))=1,IF('Validation flags'!$H$3=1,0,1))</f>
        <v>0</v>
      </c>
      <c r="BV13" s="1132"/>
      <c r="BW13" s="1613" t="b">
        <f>IF(IF('Validation flags'!$P$3=1,0,IF(ISNUMBER(Z13),0,1))=1,IF('Validation flags'!$H$3=1,0,1))</f>
        <v>0</v>
      </c>
      <c r="BX13" s="1613" t="b">
        <f>IF(IF('Validation flags'!$P$3=1,0,IF(ISNUMBER(AA13),0,1))=1,IF('Validation flags'!$H$3=1,0,1))</f>
        <v>0</v>
      </c>
      <c r="BY13" s="1613" t="b">
        <f>IF(IF('Validation flags'!$P$3=1,0,IF(ISNUMBER(AB13),0,1))=1,IF('Validation flags'!$H$3=1,0,1))</f>
        <v>0</v>
      </c>
      <c r="BZ13" s="1613" t="b">
        <f>IF(IF('Validation flags'!$P$3=1,0,IF(ISNUMBER(AC13),0,1))=1,IF('Validation flags'!$H$3=1,0,1))</f>
        <v>0</v>
      </c>
      <c r="CA13" s="1613" t="b">
        <f>IF(IF('Validation flags'!$P$3=1,0,IF(ISNUMBER(AD13),0,1))=1,IF('Validation flags'!$H$3=1,0,1))</f>
        <v>0</v>
      </c>
      <c r="CB13" s="1613" t="b">
        <f>IF(IF('Validation flags'!$P$3=1,0,IF(ISNUMBER(AE13),0,1))=1,IF('Validation flags'!$H$3=1,0,1))</f>
        <v>0</v>
      </c>
      <c r="CC13" s="1613" t="b">
        <f>IF(IF('Validation flags'!$P$3=1,0,IF(ISNUMBER(AF13),0,1))=1,IF('Validation flags'!$H$3=1,0,1))</f>
        <v>0</v>
      </c>
      <c r="CD13" s="1613" t="b">
        <f>IF(IF('Validation flags'!$P$3=1,0,IF(ISNUMBER(AG13),0,1))=1,IF('Validation flags'!$H$3=1,0,1))</f>
        <v>0</v>
      </c>
      <c r="CE13" s="1613" t="b">
        <f>IF(IF('Validation flags'!$P$3=1,0,IF(ISNUMBER(AH13),0,1))=1,IF('Validation flags'!$H$3=1,0,1))</f>
        <v>0</v>
      </c>
      <c r="CF13" s="1613" t="b">
        <f>IF(IF('Validation flags'!$P$3=1,0,IF(ISNUMBER(AI13),0,1))=1,IF('Validation flags'!$H$3=1,0,1))</f>
        <v>0</v>
      </c>
      <c r="CG13" s="1613" t="b">
        <f>IF(IF('Validation flags'!$P$3=1,0,IF(ISNUMBER(AJ13),0,1))=1,IF('Validation flags'!$H$3=1,0,1))</f>
        <v>0</v>
      </c>
      <c r="CH13" s="1613" t="b">
        <f>IF(IF('Validation flags'!$P$3=1,0,IF(ISNUMBER(AK13),0,1))=1,IF('Validation flags'!$H$3=1,0,1))</f>
        <v>0</v>
      </c>
      <c r="CI13" s="1613" t="b">
        <f>IF(IF('Validation flags'!$P$3=1,0,IF(ISNUMBER(AL13),0,1))=1,IF('Validation flags'!$H$3=1,0,1))</f>
        <v>0</v>
      </c>
      <c r="CJ13" s="1613" t="b">
        <f>IF(IF('Validation flags'!$P$3=1,0,IF(ISNUMBER(AM13),0,1))=1,IF('Validation flags'!$H$3=1,0,1))</f>
        <v>0</v>
      </c>
      <c r="CK13" s="1613" t="b">
        <f>IF(IF('Validation flags'!$P$3=1,0,IF(ISNUMBER(AN13),0,1))=1,IF('Validation flags'!$H$3=1,0,1))</f>
        <v>0</v>
      </c>
      <c r="CL13" s="1613" t="b">
        <f>IF(IF('Validation flags'!$P$3=1,0,IF(ISNUMBER(AO13),0,1))=1,IF('Validation flags'!$H$3=1,0,1))</f>
        <v>0</v>
      </c>
      <c r="CM13" s="1613" t="b">
        <f>IF(IF('Validation flags'!$P$3=1,0,IF(ISNUMBER(AP13),0,1))=1,IF('Validation flags'!$H$3=1,0,1))</f>
        <v>0</v>
      </c>
    </row>
    <row r="14" spans="1:92" ht="15" customHeight="1">
      <c r="B14" s="655">
        <v>8</v>
      </c>
      <c r="C14" s="1228" t="s">
        <v>496</v>
      </c>
      <c r="D14" s="1249"/>
      <c r="E14" s="1245" t="s">
        <v>28</v>
      </c>
      <c r="F14" s="1250">
        <v>1</v>
      </c>
      <c r="G14" s="1564"/>
      <c r="H14" s="784"/>
      <c r="I14" s="781"/>
      <c r="J14" s="781"/>
      <c r="K14" s="781"/>
      <c r="L14" s="781"/>
      <c r="M14" s="781"/>
      <c r="N14" s="781"/>
      <c r="O14" s="781"/>
      <c r="P14" s="781"/>
      <c r="Q14" s="781"/>
      <c r="R14" s="781"/>
      <c r="S14" s="781"/>
      <c r="T14" s="781"/>
      <c r="U14" s="781"/>
      <c r="V14" s="781"/>
      <c r="W14" s="781"/>
      <c r="X14" s="670"/>
      <c r="Y14" s="1219"/>
      <c r="Z14" s="784"/>
      <c r="AA14" s="781"/>
      <c r="AB14" s="781"/>
      <c r="AC14" s="781"/>
      <c r="AD14" s="781"/>
      <c r="AE14" s="781"/>
      <c r="AF14" s="781"/>
      <c r="AG14" s="781"/>
      <c r="AH14" s="781"/>
      <c r="AI14" s="781"/>
      <c r="AJ14" s="781"/>
      <c r="AK14" s="781"/>
      <c r="AL14" s="781"/>
      <c r="AM14" s="781"/>
      <c r="AN14" s="781"/>
      <c r="AO14" s="781"/>
      <c r="AP14" s="670"/>
      <c r="AR14" s="675"/>
      <c r="AS14" s="676"/>
      <c r="AU14" s="1301">
        <f t="shared" si="0"/>
        <v>0</v>
      </c>
      <c r="AW14" s="1264">
        <f t="shared" si="1"/>
        <v>8</v>
      </c>
      <c r="AX14" s="1230" t="str">
        <f t="shared" si="2"/>
        <v>Customers finding their combined bills acceptable: (c) for companies who charge for water only (WoCs)</v>
      </c>
      <c r="AY14" s="1245" t="str">
        <f t="shared" si="3"/>
        <v>%</v>
      </c>
      <c r="AZ14" s="1523">
        <f t="shared" si="4"/>
        <v>1</v>
      </c>
      <c r="BA14" s="1524" t="s">
        <v>1440</v>
      </c>
      <c r="BB14" s="1266" t="s">
        <v>1456</v>
      </c>
      <c r="BE14" s="1613" t="b">
        <f>IF(IF('Validation flags'!$P$3=1,0,IF(ISNUMBER(H14),0,1))=1,IF('Validation flags'!$H$3=0,0,1))</f>
        <v>0</v>
      </c>
      <c r="BF14" s="1613" t="b">
        <f>IF(IF('Validation flags'!$P$3=1,0,IF(ISNUMBER(I14),0,1))=1,IF('Validation flags'!$H$3=0,0,1))</f>
        <v>0</v>
      </c>
      <c r="BG14" s="1613" t="b">
        <f>IF(IF('Validation flags'!$P$3=1,0,IF(ISNUMBER(J14),0,1))=1,IF('Validation flags'!$H$3=0,0,1))</f>
        <v>0</v>
      </c>
      <c r="BH14" s="1613" t="b">
        <f>IF(IF('Validation flags'!$P$3=1,0,IF(ISNUMBER(K14),0,1))=1,IF('Validation flags'!$H$3=0,0,1))</f>
        <v>0</v>
      </c>
      <c r="BI14" s="1613" t="b">
        <f>IF(IF('Validation flags'!$P$3=1,0,IF(ISNUMBER(L14),0,1))=1,IF('Validation flags'!$H$3=0,0,1))</f>
        <v>0</v>
      </c>
      <c r="BJ14" s="1613" t="b">
        <f>IF(IF('Validation flags'!$P$3=1,0,IF(ISNUMBER(M14),0,1))=1,IF('Validation flags'!$H$3=0,0,1))</f>
        <v>0</v>
      </c>
      <c r="BK14" s="1613" t="b">
        <f>IF(IF('Validation flags'!$P$3=1,0,IF(ISNUMBER(N14),0,1))=1,IF('Validation flags'!$H$3=0,0,1))</f>
        <v>0</v>
      </c>
      <c r="BL14" s="1613" t="b">
        <f>IF(IF('Validation flags'!$P$3=1,0,IF(ISNUMBER(O14),0,1))=1,IF('Validation flags'!$H$3=0,0,1))</f>
        <v>0</v>
      </c>
      <c r="BM14" s="1613" t="b">
        <f>IF(IF('Validation flags'!$P$3=1,0,IF(ISNUMBER(P14),0,1))=1,IF('Validation flags'!$H$3=0,0,1))</f>
        <v>0</v>
      </c>
      <c r="BN14" s="1613" t="b">
        <f>IF(IF('Validation flags'!$P$3=1,0,IF(ISNUMBER(Q14),0,1))=1,IF('Validation flags'!$H$3=0,0,1))</f>
        <v>0</v>
      </c>
      <c r="BO14" s="1613" t="b">
        <f>IF(IF('Validation flags'!$P$3=1,0,IF(ISNUMBER(R14),0,1))=1,IF('Validation flags'!$H$3=0,0,1))</f>
        <v>0</v>
      </c>
      <c r="BP14" s="1613" t="b">
        <f>IF(IF('Validation flags'!$P$3=1,0,IF(ISNUMBER(S14),0,1))=1,IF('Validation flags'!$H$3=0,0,1))</f>
        <v>0</v>
      </c>
      <c r="BQ14" s="1613" t="b">
        <f>IF(IF('Validation flags'!$P$3=1,0,IF(ISNUMBER(T14),0,1))=1,IF('Validation flags'!$H$3=0,0,1))</f>
        <v>0</v>
      </c>
      <c r="BR14" s="1613" t="b">
        <f>IF(IF('Validation flags'!$P$3=1,0,IF(ISNUMBER(U14),0,1))=1,IF('Validation flags'!$H$3=0,0,1))</f>
        <v>0</v>
      </c>
      <c r="BS14" s="1613" t="b">
        <f>IF(IF('Validation flags'!$P$3=1,0,IF(ISNUMBER(V14),0,1))=1,IF('Validation flags'!$H$3=0,0,1))</f>
        <v>0</v>
      </c>
      <c r="BT14" s="1613" t="b">
        <f>IF(IF('Validation flags'!$P$3=1,0,IF(ISNUMBER(W14),0,1))=1,IF('Validation flags'!$H$3=0,0,1))</f>
        <v>0</v>
      </c>
      <c r="BU14" s="1613" t="b">
        <f>IF(IF('Validation flags'!$P$3=1,0,IF(ISNUMBER(X14),0,1))=1,IF('Validation flags'!$H$3=0,0,1))</f>
        <v>0</v>
      </c>
      <c r="BV14" s="1132"/>
      <c r="BW14" s="1613" t="b">
        <f>IF(IF('Validation flags'!$P$3=1,0,IF(ISNUMBER(Z14),0,1))=1,IF('Validation flags'!$H$3=0,0,1))</f>
        <v>0</v>
      </c>
      <c r="BX14" s="1613" t="b">
        <f>IF(IF('Validation flags'!$P$3=1,0,IF(ISNUMBER(AA14),0,1))=1,IF('Validation flags'!$H$3=0,0,1))</f>
        <v>0</v>
      </c>
      <c r="BY14" s="1613" t="b">
        <f>IF(IF('Validation flags'!$P$3=1,0,IF(ISNUMBER(AB14),0,1))=1,IF('Validation flags'!$H$3=0,0,1))</f>
        <v>0</v>
      </c>
      <c r="BZ14" s="1613" t="b">
        <f>IF(IF('Validation flags'!$P$3=1,0,IF(ISNUMBER(AC14),0,1))=1,IF('Validation flags'!$H$3=0,0,1))</f>
        <v>0</v>
      </c>
      <c r="CA14" s="1613" t="b">
        <f>IF(IF('Validation flags'!$P$3=1,0,IF(ISNUMBER(AD14),0,1))=1,IF('Validation flags'!$H$3=0,0,1))</f>
        <v>0</v>
      </c>
      <c r="CB14" s="1613" t="b">
        <f>IF(IF('Validation flags'!$P$3=1,0,IF(ISNUMBER(AE14),0,1))=1,IF('Validation flags'!$H$3=0,0,1))</f>
        <v>0</v>
      </c>
      <c r="CC14" s="1613" t="b">
        <f>IF(IF('Validation flags'!$P$3=1,0,IF(ISNUMBER(AF14),0,1))=1,IF('Validation flags'!$H$3=0,0,1))</f>
        <v>0</v>
      </c>
      <c r="CD14" s="1613" t="b">
        <f>IF(IF('Validation flags'!$P$3=1,0,IF(ISNUMBER(AG14),0,1))=1,IF('Validation flags'!$H$3=0,0,1))</f>
        <v>0</v>
      </c>
      <c r="CE14" s="1613" t="b">
        <f>IF(IF('Validation flags'!$P$3=1,0,IF(ISNUMBER(AH14),0,1))=1,IF('Validation flags'!$H$3=0,0,1))</f>
        <v>0</v>
      </c>
      <c r="CF14" s="1613" t="b">
        <f>IF(IF('Validation flags'!$P$3=1,0,IF(ISNUMBER(AI14),0,1))=1,IF('Validation flags'!$H$3=0,0,1))</f>
        <v>0</v>
      </c>
      <c r="CG14" s="1613" t="b">
        <f>IF(IF('Validation flags'!$P$3=1,0,IF(ISNUMBER(AJ14),0,1))=1,IF('Validation flags'!$H$3=0,0,1))</f>
        <v>0</v>
      </c>
      <c r="CH14" s="1613" t="b">
        <f>IF(IF('Validation flags'!$P$3=1,0,IF(ISNUMBER(AK14),0,1))=1,IF('Validation flags'!$H$3=0,0,1))</f>
        <v>0</v>
      </c>
      <c r="CI14" s="1613" t="b">
        <f>IF(IF('Validation flags'!$P$3=1,0,IF(ISNUMBER(AL14),0,1))=1,IF('Validation flags'!$H$3=0,0,1))</f>
        <v>0</v>
      </c>
      <c r="CJ14" s="1613" t="b">
        <f>IF(IF('Validation flags'!$P$3=1,0,IF(ISNUMBER(AM14),0,1))=1,IF('Validation flags'!$H$3=0,0,1))</f>
        <v>0</v>
      </c>
      <c r="CK14" s="1613" t="b">
        <f>IF(IF('Validation flags'!$P$3=1,0,IF(ISNUMBER(AN14),0,1))=1,IF('Validation flags'!$H$3=0,0,1))</f>
        <v>0</v>
      </c>
      <c r="CL14" s="1613" t="b">
        <f>IF(IF('Validation flags'!$P$3=1,0,IF(ISNUMBER(AO14),0,1))=1,IF('Validation flags'!$H$3=0,0,1))</f>
        <v>0</v>
      </c>
      <c r="CM14" s="1613" t="b">
        <f>IF(IF('Validation flags'!$P$3=1,0,IF(ISNUMBER(AP14),0,1))=1,IF('Validation flags'!$H$3=0,0,1))</f>
        <v>0</v>
      </c>
    </row>
    <row r="15" spans="1:92" ht="15" customHeight="1">
      <c r="B15" s="662">
        <v>9</v>
      </c>
      <c r="C15" s="1229" t="s">
        <v>2217</v>
      </c>
      <c r="D15" s="1249"/>
      <c r="E15" s="1249" t="s">
        <v>43</v>
      </c>
      <c r="F15" s="1251">
        <v>3</v>
      </c>
      <c r="G15" s="1566"/>
      <c r="H15" s="1539"/>
      <c r="I15" s="1341"/>
      <c r="J15" s="1341"/>
      <c r="K15" s="1341"/>
      <c r="L15" s="1341"/>
      <c r="M15" s="1341"/>
      <c r="N15" s="1341"/>
      <c r="O15" s="1341"/>
      <c r="P15" s="1341"/>
      <c r="Q15" s="1341"/>
      <c r="R15" s="1341"/>
      <c r="S15" s="1341"/>
      <c r="T15" s="1341"/>
      <c r="U15" s="1341"/>
      <c r="V15" s="1341"/>
      <c r="W15" s="1341"/>
      <c r="X15" s="1540"/>
      <c r="Y15" s="1218"/>
      <c r="Z15" s="1539"/>
      <c r="AA15" s="1341"/>
      <c r="AB15" s="1341"/>
      <c r="AC15" s="1341"/>
      <c r="AD15" s="1341"/>
      <c r="AE15" s="1341"/>
      <c r="AF15" s="1341"/>
      <c r="AG15" s="1341"/>
      <c r="AH15" s="1341"/>
      <c r="AI15" s="1341"/>
      <c r="AJ15" s="1341"/>
      <c r="AK15" s="1341"/>
      <c r="AL15" s="1341"/>
      <c r="AM15" s="1341"/>
      <c r="AN15" s="1341"/>
      <c r="AO15" s="1341"/>
      <c r="AP15" s="1540"/>
      <c r="AR15" s="675"/>
      <c r="AS15" s="676"/>
      <c r="AU15" s="1301">
        <f t="shared" si="0"/>
        <v>0</v>
      </c>
      <c r="AW15" s="1264">
        <f t="shared" si="1"/>
        <v>9</v>
      </c>
      <c r="AX15" s="1230" t="str">
        <f t="shared" si="2"/>
        <v>Total value of social tariff discounts (excluding WaterSure)</v>
      </c>
      <c r="AY15" s="1245" t="str">
        <f t="shared" si="3"/>
        <v>£m</v>
      </c>
      <c r="AZ15" s="1523">
        <f t="shared" si="4"/>
        <v>3</v>
      </c>
      <c r="BA15" s="1524" t="s">
        <v>2267</v>
      </c>
      <c r="BB15" s="1266" t="s">
        <v>2282</v>
      </c>
      <c r="BD15" s="1005"/>
      <c r="BE15" s="1009">
        <f>IF('Validation flags'!$P$3=1,0,IF(ISNUMBER(H15),0,1))</f>
        <v>0</v>
      </c>
      <c r="BF15" s="1009">
        <f>IF('Validation flags'!$P$3=1,0,IF(ISNUMBER(I15),0,1))</f>
        <v>0</v>
      </c>
      <c r="BG15" s="1009">
        <f>IF('Validation flags'!$P$3=1,0,IF(ISNUMBER(J15),0,1))</f>
        <v>0</v>
      </c>
      <c r="BH15" s="1009">
        <f>IF('Validation flags'!$P$3=1,0,IF(ISNUMBER(K15),0,1))</f>
        <v>0</v>
      </c>
      <c r="BI15" s="1009">
        <f>IF('Validation flags'!$P$3=1,0,IF(ISNUMBER(L15),0,1))</f>
        <v>0</v>
      </c>
      <c r="BJ15" s="1009">
        <f>IF('Validation flags'!$P$3=1,0,IF(ISNUMBER(M15),0,1))</f>
        <v>0</v>
      </c>
      <c r="BK15" s="1009">
        <f>IF('Validation flags'!$P$3=1,0,IF(ISNUMBER(N15),0,1))</f>
        <v>0</v>
      </c>
      <c r="BL15" s="1009">
        <f>IF('Validation flags'!$P$3=1,0,IF(ISNUMBER(O15),0,1))</f>
        <v>0</v>
      </c>
      <c r="BM15" s="1009">
        <f>IF('Validation flags'!$P$3=1,0,IF(ISNUMBER(P15),0,1))</f>
        <v>0</v>
      </c>
      <c r="BN15" s="1009">
        <f>IF('Validation flags'!$P$3=1,0,IF(ISNUMBER(Q15),0,1))</f>
        <v>0</v>
      </c>
      <c r="BO15" s="1009">
        <f>IF('Validation flags'!$P$3=1,0,IF(ISNUMBER(R15),0,1))</f>
        <v>0</v>
      </c>
      <c r="BP15" s="1009">
        <f>IF('Validation flags'!$P$3=1,0,IF(ISNUMBER(S15),0,1))</f>
        <v>0</v>
      </c>
      <c r="BQ15" s="1009">
        <f>IF('Validation flags'!$P$3=1,0,IF(ISNUMBER(T15),0,1))</f>
        <v>0</v>
      </c>
      <c r="BR15" s="1009">
        <f>IF('Validation flags'!$P$3=1,0,IF(ISNUMBER(U15),0,1))</f>
        <v>0</v>
      </c>
      <c r="BS15" s="1009">
        <f>IF('Validation flags'!$P$3=1,0,IF(ISNUMBER(V15),0,1))</f>
        <v>0</v>
      </c>
      <c r="BT15" s="1009">
        <f>IF('Validation flags'!$P$3=1,0,IF(ISNUMBER(W15),0,1))</f>
        <v>0</v>
      </c>
      <c r="BU15" s="1009">
        <f>IF('Validation flags'!$P$3=1,0,IF(ISNUMBER(X15),0,1))</f>
        <v>0</v>
      </c>
      <c r="BV15" s="1132"/>
      <c r="BW15" s="1009">
        <f>IF('Validation flags'!$P$3=1,0,IF(ISNUMBER(Z15),0,1))</f>
        <v>0</v>
      </c>
      <c r="BX15" s="1009">
        <f>IF('Validation flags'!$P$3=1,0,IF(ISNUMBER(AA15),0,1))</f>
        <v>0</v>
      </c>
      <c r="BY15" s="1009">
        <f>IF('Validation flags'!$P$3=1,0,IF(ISNUMBER(AB15),0,1))</f>
        <v>0</v>
      </c>
      <c r="BZ15" s="1009">
        <f>IF('Validation flags'!$P$3=1,0,IF(ISNUMBER(AC15),0,1))</f>
        <v>0</v>
      </c>
      <c r="CA15" s="1009">
        <f>IF('Validation flags'!$P$3=1,0,IF(ISNUMBER(AD15),0,1))</f>
        <v>0</v>
      </c>
      <c r="CB15" s="1009">
        <f>IF('Validation flags'!$P$3=1,0,IF(ISNUMBER(AE15),0,1))</f>
        <v>0</v>
      </c>
      <c r="CC15" s="1009">
        <f>IF('Validation flags'!$P$3=1,0,IF(ISNUMBER(AF15),0,1))</f>
        <v>0</v>
      </c>
      <c r="CD15" s="1009">
        <f>IF('Validation flags'!$P$3=1,0,IF(ISNUMBER(AG15),0,1))</f>
        <v>0</v>
      </c>
      <c r="CE15" s="1009">
        <f>IF('Validation flags'!$P$3=1,0,IF(ISNUMBER(AH15),0,1))</f>
        <v>0</v>
      </c>
      <c r="CF15" s="1009">
        <f>IF('Validation flags'!$P$3=1,0,IF(ISNUMBER(AI15),0,1))</f>
        <v>0</v>
      </c>
      <c r="CG15" s="1009">
        <f>IF('Validation flags'!$P$3=1,0,IF(ISNUMBER(AJ15),0,1))</f>
        <v>0</v>
      </c>
      <c r="CH15" s="1009">
        <f>IF('Validation flags'!$P$3=1,0,IF(ISNUMBER(AK15),0,1))</f>
        <v>0</v>
      </c>
      <c r="CI15" s="1009">
        <f>IF('Validation flags'!$P$3=1,0,IF(ISNUMBER(AL15),0,1))</f>
        <v>0</v>
      </c>
      <c r="CJ15" s="1009">
        <f>IF('Validation flags'!$P$3=1,0,IF(ISNUMBER(AM15),0,1))</f>
        <v>0</v>
      </c>
      <c r="CK15" s="1009">
        <f>IF('Validation flags'!$P$3=1,0,IF(ISNUMBER(AN15),0,1))</f>
        <v>0</v>
      </c>
      <c r="CL15" s="1009">
        <f>IF('Validation flags'!$P$3=1,0,IF(ISNUMBER(AO15),0,1))</f>
        <v>0</v>
      </c>
      <c r="CM15" s="1009">
        <f>IF('Validation flags'!$P$3=1,0,IF(ISNUMBER(AP15),0,1))</f>
        <v>0</v>
      </c>
      <c r="CN15" s="1005"/>
    </row>
    <row r="16" spans="1:92" ht="15" customHeight="1">
      <c r="B16" s="662">
        <v>10</v>
      </c>
      <c r="C16" s="1229" t="s">
        <v>2218</v>
      </c>
      <c r="D16" s="1249"/>
      <c r="E16" s="1249" t="s">
        <v>43</v>
      </c>
      <c r="F16" s="1251">
        <v>3</v>
      </c>
      <c r="G16" s="1566"/>
      <c r="H16" s="1539"/>
      <c r="I16" s="1341"/>
      <c r="J16" s="1341"/>
      <c r="K16" s="1341"/>
      <c r="L16" s="1341"/>
      <c r="M16" s="1341"/>
      <c r="N16" s="1341"/>
      <c r="O16" s="1341"/>
      <c r="P16" s="1341"/>
      <c r="Q16" s="1341"/>
      <c r="R16" s="1341"/>
      <c r="S16" s="1341"/>
      <c r="T16" s="1341"/>
      <c r="U16" s="1341"/>
      <c r="V16" s="1341"/>
      <c r="W16" s="1341"/>
      <c r="X16" s="1540"/>
      <c r="Y16" s="1218"/>
      <c r="Z16" s="1539"/>
      <c r="AA16" s="1341"/>
      <c r="AB16" s="1341"/>
      <c r="AC16" s="1341"/>
      <c r="AD16" s="1341"/>
      <c r="AE16" s="1341"/>
      <c r="AF16" s="1341"/>
      <c r="AG16" s="1341"/>
      <c r="AH16" s="1341"/>
      <c r="AI16" s="1341"/>
      <c r="AJ16" s="1341"/>
      <c r="AK16" s="1341"/>
      <c r="AL16" s="1341"/>
      <c r="AM16" s="1341"/>
      <c r="AN16" s="1341"/>
      <c r="AO16" s="1341"/>
      <c r="AP16" s="1540"/>
      <c r="AR16" s="675"/>
      <c r="AS16" s="676"/>
      <c r="AU16" s="1301">
        <f t="shared" si="0"/>
        <v>0</v>
      </c>
      <c r="AW16" s="1264">
        <f t="shared" si="1"/>
        <v>10</v>
      </c>
      <c r="AX16" s="1230" t="str">
        <f t="shared" si="2"/>
        <v>Cost of social tariff cross-subsidy (per customer)</v>
      </c>
      <c r="AY16" s="1245" t="str">
        <f t="shared" si="3"/>
        <v>£m</v>
      </c>
      <c r="AZ16" s="1523">
        <f t="shared" si="4"/>
        <v>3</v>
      </c>
      <c r="BA16" s="1524" t="s">
        <v>2268</v>
      </c>
      <c r="BB16" s="1266" t="s">
        <v>2283</v>
      </c>
      <c r="BD16" s="1005"/>
      <c r="BE16" s="1009">
        <f>IF('Validation flags'!$P$3=1,0,IF(ISNUMBER(H16),0,1))</f>
        <v>0</v>
      </c>
      <c r="BF16" s="1009">
        <f>IF('Validation flags'!$P$3=1,0,IF(ISNUMBER(I16),0,1))</f>
        <v>0</v>
      </c>
      <c r="BG16" s="1009">
        <f>IF('Validation flags'!$P$3=1,0,IF(ISNUMBER(J16),0,1))</f>
        <v>0</v>
      </c>
      <c r="BH16" s="1009">
        <f>IF('Validation flags'!$P$3=1,0,IF(ISNUMBER(K16),0,1))</f>
        <v>0</v>
      </c>
      <c r="BI16" s="1009">
        <f>IF('Validation flags'!$P$3=1,0,IF(ISNUMBER(L16),0,1))</f>
        <v>0</v>
      </c>
      <c r="BJ16" s="1009">
        <f>IF('Validation flags'!$P$3=1,0,IF(ISNUMBER(M16),0,1))</f>
        <v>0</v>
      </c>
      <c r="BK16" s="1009">
        <f>IF('Validation flags'!$P$3=1,0,IF(ISNUMBER(N16),0,1))</f>
        <v>0</v>
      </c>
      <c r="BL16" s="1009">
        <f>IF('Validation flags'!$P$3=1,0,IF(ISNUMBER(O16),0,1))</f>
        <v>0</v>
      </c>
      <c r="BM16" s="1009">
        <f>IF('Validation flags'!$P$3=1,0,IF(ISNUMBER(P16),0,1))</f>
        <v>0</v>
      </c>
      <c r="BN16" s="1009">
        <f>IF('Validation flags'!$P$3=1,0,IF(ISNUMBER(Q16),0,1))</f>
        <v>0</v>
      </c>
      <c r="BO16" s="1009">
        <f>IF('Validation flags'!$P$3=1,0,IF(ISNUMBER(R16),0,1))</f>
        <v>0</v>
      </c>
      <c r="BP16" s="1009">
        <f>IF('Validation flags'!$P$3=1,0,IF(ISNUMBER(S16),0,1))</f>
        <v>0</v>
      </c>
      <c r="BQ16" s="1009">
        <f>IF('Validation flags'!$P$3=1,0,IF(ISNUMBER(T16),0,1))</f>
        <v>0</v>
      </c>
      <c r="BR16" s="1009">
        <f>IF('Validation flags'!$P$3=1,0,IF(ISNUMBER(U16),0,1))</f>
        <v>0</v>
      </c>
      <c r="BS16" s="1009">
        <f>IF('Validation flags'!$P$3=1,0,IF(ISNUMBER(V16),0,1))</f>
        <v>0</v>
      </c>
      <c r="BT16" s="1009">
        <f>IF('Validation flags'!$P$3=1,0,IF(ISNUMBER(W16),0,1))</f>
        <v>0</v>
      </c>
      <c r="BU16" s="1009">
        <f>IF('Validation flags'!$P$3=1,0,IF(ISNUMBER(X16),0,1))</f>
        <v>0</v>
      </c>
      <c r="BV16" s="1132"/>
      <c r="BW16" s="1009">
        <f>IF('Validation flags'!$P$3=1,0,IF(ISNUMBER(Z16),0,1))</f>
        <v>0</v>
      </c>
      <c r="BX16" s="1009">
        <f>IF('Validation flags'!$P$3=1,0,IF(ISNUMBER(AA16),0,1))</f>
        <v>0</v>
      </c>
      <c r="BY16" s="1009">
        <f>IF('Validation flags'!$P$3=1,0,IF(ISNUMBER(AB16),0,1))</f>
        <v>0</v>
      </c>
      <c r="BZ16" s="1009">
        <f>IF('Validation flags'!$P$3=1,0,IF(ISNUMBER(AC16),0,1))</f>
        <v>0</v>
      </c>
      <c r="CA16" s="1009">
        <f>IF('Validation flags'!$P$3=1,0,IF(ISNUMBER(AD16),0,1))</f>
        <v>0</v>
      </c>
      <c r="CB16" s="1009">
        <f>IF('Validation flags'!$P$3=1,0,IF(ISNUMBER(AE16),0,1))</f>
        <v>0</v>
      </c>
      <c r="CC16" s="1009">
        <f>IF('Validation flags'!$P$3=1,0,IF(ISNUMBER(AF16),0,1))</f>
        <v>0</v>
      </c>
      <c r="CD16" s="1009">
        <f>IF('Validation flags'!$P$3=1,0,IF(ISNUMBER(AG16),0,1))</f>
        <v>0</v>
      </c>
      <c r="CE16" s="1009">
        <f>IF('Validation flags'!$P$3=1,0,IF(ISNUMBER(AH16),0,1))</f>
        <v>0</v>
      </c>
      <c r="CF16" s="1009">
        <f>IF('Validation flags'!$P$3=1,0,IF(ISNUMBER(AI16),0,1))</f>
        <v>0</v>
      </c>
      <c r="CG16" s="1009">
        <f>IF('Validation flags'!$P$3=1,0,IF(ISNUMBER(AJ16),0,1))</f>
        <v>0</v>
      </c>
      <c r="CH16" s="1009">
        <f>IF('Validation flags'!$P$3=1,0,IF(ISNUMBER(AK16),0,1))</f>
        <v>0</v>
      </c>
      <c r="CI16" s="1009">
        <f>IF('Validation flags'!$P$3=1,0,IF(ISNUMBER(AL16),0,1))</f>
        <v>0</v>
      </c>
      <c r="CJ16" s="1009">
        <f>IF('Validation flags'!$P$3=1,0,IF(ISNUMBER(AM16),0,1))</f>
        <v>0</v>
      </c>
      <c r="CK16" s="1009">
        <f>IF('Validation flags'!$P$3=1,0,IF(ISNUMBER(AN16),0,1))</f>
        <v>0</v>
      </c>
      <c r="CL16" s="1009">
        <f>IF('Validation flags'!$P$3=1,0,IF(ISNUMBER(AO16),0,1))</f>
        <v>0</v>
      </c>
      <c r="CM16" s="1009">
        <f>IF('Validation flags'!$P$3=1,0,IF(ISNUMBER(AP16),0,1))</f>
        <v>0</v>
      </c>
      <c r="CN16" s="1005"/>
    </row>
    <row r="17" spans="1:92" ht="15" customHeight="1">
      <c r="B17" s="662">
        <v>11</v>
      </c>
      <c r="C17" s="1229" t="s">
        <v>2219</v>
      </c>
      <c r="D17" s="1249"/>
      <c r="E17" s="1249" t="s">
        <v>43</v>
      </c>
      <c r="F17" s="1251">
        <v>3</v>
      </c>
      <c r="G17" s="1566"/>
      <c r="H17" s="1539"/>
      <c r="I17" s="1341"/>
      <c r="J17" s="1341"/>
      <c r="K17" s="1341"/>
      <c r="L17" s="1341"/>
      <c r="M17" s="1341"/>
      <c r="N17" s="1341"/>
      <c r="O17" s="1341"/>
      <c r="P17" s="1341"/>
      <c r="Q17" s="1341"/>
      <c r="R17" s="1341"/>
      <c r="S17" s="1341"/>
      <c r="T17" s="1341"/>
      <c r="U17" s="1341"/>
      <c r="V17" s="1341"/>
      <c r="W17" s="1341"/>
      <c r="X17" s="1540"/>
      <c r="Y17" s="1218"/>
      <c r="Z17" s="1539"/>
      <c r="AA17" s="1341"/>
      <c r="AB17" s="1341"/>
      <c r="AC17" s="1341"/>
      <c r="AD17" s="1341"/>
      <c r="AE17" s="1341"/>
      <c r="AF17" s="1341"/>
      <c r="AG17" s="1341"/>
      <c r="AH17" s="1341"/>
      <c r="AI17" s="1341"/>
      <c r="AJ17" s="1341"/>
      <c r="AK17" s="1341"/>
      <c r="AL17" s="1341"/>
      <c r="AM17" s="1341"/>
      <c r="AN17" s="1341"/>
      <c r="AO17" s="1341"/>
      <c r="AP17" s="1540"/>
      <c r="AR17" s="675"/>
      <c r="AS17" s="676"/>
      <c r="AU17" s="1301">
        <f t="shared" si="0"/>
        <v>0</v>
      </c>
      <c r="AW17" s="1264">
        <f t="shared" si="1"/>
        <v>11</v>
      </c>
      <c r="AX17" s="1230" t="str">
        <f t="shared" si="2"/>
        <v>Cost of company contribution to social tariff (per customer)</v>
      </c>
      <c r="AY17" s="1245" t="str">
        <f t="shared" si="3"/>
        <v>£m</v>
      </c>
      <c r="AZ17" s="1523">
        <f t="shared" si="4"/>
        <v>3</v>
      </c>
      <c r="BA17" s="1524" t="s">
        <v>2269</v>
      </c>
      <c r="BB17" s="1266" t="s">
        <v>2284</v>
      </c>
      <c r="BD17" s="1005"/>
      <c r="BE17" s="1009">
        <f>IF('Validation flags'!$P$3=1,0,IF(ISNUMBER(H17),0,1))</f>
        <v>0</v>
      </c>
      <c r="BF17" s="1009">
        <f>IF('Validation flags'!$P$3=1,0,IF(ISNUMBER(I17),0,1))</f>
        <v>0</v>
      </c>
      <c r="BG17" s="1009">
        <f>IF('Validation flags'!$P$3=1,0,IF(ISNUMBER(J17),0,1))</f>
        <v>0</v>
      </c>
      <c r="BH17" s="1009">
        <f>IF('Validation flags'!$P$3=1,0,IF(ISNUMBER(K17),0,1))</f>
        <v>0</v>
      </c>
      <c r="BI17" s="1009">
        <f>IF('Validation flags'!$P$3=1,0,IF(ISNUMBER(L17),0,1))</f>
        <v>0</v>
      </c>
      <c r="BJ17" s="1009">
        <f>IF('Validation flags'!$P$3=1,0,IF(ISNUMBER(M17),0,1))</f>
        <v>0</v>
      </c>
      <c r="BK17" s="1009">
        <f>IF('Validation flags'!$P$3=1,0,IF(ISNUMBER(N17),0,1))</f>
        <v>0</v>
      </c>
      <c r="BL17" s="1009">
        <f>IF('Validation flags'!$P$3=1,0,IF(ISNUMBER(O17),0,1))</f>
        <v>0</v>
      </c>
      <c r="BM17" s="1009">
        <f>IF('Validation flags'!$P$3=1,0,IF(ISNUMBER(P17),0,1))</f>
        <v>0</v>
      </c>
      <c r="BN17" s="1009">
        <f>IF('Validation flags'!$P$3=1,0,IF(ISNUMBER(Q17),0,1))</f>
        <v>0</v>
      </c>
      <c r="BO17" s="1009">
        <f>IF('Validation flags'!$P$3=1,0,IF(ISNUMBER(R17),0,1))</f>
        <v>0</v>
      </c>
      <c r="BP17" s="1009">
        <f>IF('Validation flags'!$P$3=1,0,IF(ISNUMBER(S17),0,1))</f>
        <v>0</v>
      </c>
      <c r="BQ17" s="1009">
        <f>IF('Validation flags'!$P$3=1,0,IF(ISNUMBER(T17),0,1))</f>
        <v>0</v>
      </c>
      <c r="BR17" s="1009">
        <f>IF('Validation flags'!$P$3=1,0,IF(ISNUMBER(U17),0,1))</f>
        <v>0</v>
      </c>
      <c r="BS17" s="1009">
        <f>IF('Validation flags'!$P$3=1,0,IF(ISNUMBER(V17),0,1))</f>
        <v>0</v>
      </c>
      <c r="BT17" s="1009">
        <f>IF('Validation flags'!$P$3=1,0,IF(ISNUMBER(W17),0,1))</f>
        <v>0</v>
      </c>
      <c r="BU17" s="1009">
        <f>IF('Validation flags'!$P$3=1,0,IF(ISNUMBER(X17),0,1))</f>
        <v>0</v>
      </c>
      <c r="BV17" s="1132"/>
      <c r="BW17" s="1009">
        <f>IF('Validation flags'!$P$3=1,0,IF(ISNUMBER(Z17),0,1))</f>
        <v>0</v>
      </c>
      <c r="BX17" s="1009">
        <f>IF('Validation flags'!$P$3=1,0,IF(ISNUMBER(AA17),0,1))</f>
        <v>0</v>
      </c>
      <c r="BY17" s="1009">
        <f>IF('Validation flags'!$P$3=1,0,IF(ISNUMBER(AB17),0,1))</f>
        <v>0</v>
      </c>
      <c r="BZ17" s="1009">
        <f>IF('Validation flags'!$P$3=1,0,IF(ISNUMBER(AC17),0,1))</f>
        <v>0</v>
      </c>
      <c r="CA17" s="1009">
        <f>IF('Validation flags'!$P$3=1,0,IF(ISNUMBER(AD17),0,1))</f>
        <v>0</v>
      </c>
      <c r="CB17" s="1009">
        <f>IF('Validation flags'!$P$3=1,0,IF(ISNUMBER(AE17),0,1))</f>
        <v>0</v>
      </c>
      <c r="CC17" s="1009">
        <f>IF('Validation flags'!$P$3=1,0,IF(ISNUMBER(AF17),0,1))</f>
        <v>0</v>
      </c>
      <c r="CD17" s="1009">
        <f>IF('Validation flags'!$P$3=1,0,IF(ISNUMBER(AG17),0,1))</f>
        <v>0</v>
      </c>
      <c r="CE17" s="1009">
        <f>IF('Validation flags'!$P$3=1,0,IF(ISNUMBER(AH17),0,1))</f>
        <v>0</v>
      </c>
      <c r="CF17" s="1009">
        <f>IF('Validation flags'!$P$3=1,0,IF(ISNUMBER(AI17),0,1))</f>
        <v>0</v>
      </c>
      <c r="CG17" s="1009">
        <f>IF('Validation flags'!$P$3=1,0,IF(ISNUMBER(AJ17),0,1))</f>
        <v>0</v>
      </c>
      <c r="CH17" s="1009">
        <f>IF('Validation flags'!$P$3=1,0,IF(ISNUMBER(AK17),0,1))</f>
        <v>0</v>
      </c>
      <c r="CI17" s="1009">
        <f>IF('Validation flags'!$P$3=1,0,IF(ISNUMBER(AL17),0,1))</f>
        <v>0</v>
      </c>
      <c r="CJ17" s="1009">
        <f>IF('Validation flags'!$P$3=1,0,IF(ISNUMBER(AM17),0,1))</f>
        <v>0</v>
      </c>
      <c r="CK17" s="1009">
        <f>IF('Validation flags'!$P$3=1,0,IF(ISNUMBER(AN17),0,1))</f>
        <v>0</v>
      </c>
      <c r="CL17" s="1009">
        <f>IF('Validation flags'!$P$3=1,0,IF(ISNUMBER(AO17),0,1))</f>
        <v>0</v>
      </c>
      <c r="CM17" s="1009">
        <f>IF('Validation flags'!$P$3=1,0,IF(ISNUMBER(AP17),0,1))</f>
        <v>0</v>
      </c>
      <c r="CN17" s="1005"/>
    </row>
    <row r="18" spans="1:92" ht="15" customHeight="1">
      <c r="B18" s="662">
        <v>12</v>
      </c>
      <c r="C18" s="1229" t="s">
        <v>2220</v>
      </c>
      <c r="D18" s="1249"/>
      <c r="E18" s="1249" t="s">
        <v>76</v>
      </c>
      <c r="F18" s="1251">
        <v>0</v>
      </c>
      <c r="G18" s="1566"/>
      <c r="H18" s="782"/>
      <c r="I18" s="783"/>
      <c r="J18" s="783"/>
      <c r="K18" s="783"/>
      <c r="L18" s="783"/>
      <c r="M18" s="783"/>
      <c r="N18" s="783"/>
      <c r="O18" s="783"/>
      <c r="P18" s="783"/>
      <c r="Q18" s="783"/>
      <c r="R18" s="783"/>
      <c r="S18" s="783"/>
      <c r="T18" s="783"/>
      <c r="U18" s="783"/>
      <c r="V18" s="783"/>
      <c r="W18" s="783"/>
      <c r="X18" s="671"/>
      <c r="Y18" s="1223"/>
      <c r="Z18" s="782"/>
      <c r="AA18" s="783"/>
      <c r="AB18" s="783"/>
      <c r="AC18" s="783"/>
      <c r="AD18" s="783"/>
      <c r="AE18" s="783"/>
      <c r="AF18" s="783"/>
      <c r="AG18" s="783"/>
      <c r="AH18" s="783"/>
      <c r="AI18" s="783"/>
      <c r="AJ18" s="783"/>
      <c r="AK18" s="783"/>
      <c r="AL18" s="783"/>
      <c r="AM18" s="783"/>
      <c r="AN18" s="783"/>
      <c r="AO18" s="783"/>
      <c r="AP18" s="671"/>
      <c r="AR18" s="675"/>
      <c r="AS18" s="676"/>
      <c r="AU18" s="1301">
        <f t="shared" si="0"/>
        <v>0</v>
      </c>
      <c r="AW18" s="1264">
        <f t="shared" si="1"/>
        <v>12</v>
      </c>
      <c r="AX18" s="1230" t="str">
        <f t="shared" si="2"/>
        <v>Number of customers receiving social tariffs (excluding WaterSure)</v>
      </c>
      <c r="AY18" s="1245" t="str">
        <f t="shared" si="3"/>
        <v>nr</v>
      </c>
      <c r="AZ18" s="1523">
        <f t="shared" si="4"/>
        <v>0</v>
      </c>
      <c r="BA18" s="1524" t="s">
        <v>2270</v>
      </c>
      <c r="BB18" s="1266" t="s">
        <v>2285</v>
      </c>
      <c r="BD18" s="1005"/>
      <c r="BE18" s="1009">
        <f>IF('Validation flags'!$P$3=1,0,IF(ISNUMBER(H18),0,1))</f>
        <v>0</v>
      </c>
      <c r="BF18" s="1009">
        <f>IF('Validation flags'!$P$3=1,0,IF(ISNUMBER(I18),0,1))</f>
        <v>0</v>
      </c>
      <c r="BG18" s="1009">
        <f>IF('Validation flags'!$P$3=1,0,IF(ISNUMBER(J18),0,1))</f>
        <v>0</v>
      </c>
      <c r="BH18" s="1009">
        <f>IF('Validation flags'!$P$3=1,0,IF(ISNUMBER(K18),0,1))</f>
        <v>0</v>
      </c>
      <c r="BI18" s="1009">
        <f>IF('Validation flags'!$P$3=1,0,IF(ISNUMBER(L18),0,1))</f>
        <v>0</v>
      </c>
      <c r="BJ18" s="1009">
        <f>IF('Validation flags'!$P$3=1,0,IF(ISNUMBER(M18),0,1))</f>
        <v>0</v>
      </c>
      <c r="BK18" s="1009">
        <f>IF('Validation flags'!$P$3=1,0,IF(ISNUMBER(N18),0,1))</f>
        <v>0</v>
      </c>
      <c r="BL18" s="1009">
        <f>IF('Validation flags'!$P$3=1,0,IF(ISNUMBER(O18),0,1))</f>
        <v>0</v>
      </c>
      <c r="BM18" s="1009">
        <f>IF('Validation flags'!$P$3=1,0,IF(ISNUMBER(P18),0,1))</f>
        <v>0</v>
      </c>
      <c r="BN18" s="1009">
        <f>IF('Validation flags'!$P$3=1,0,IF(ISNUMBER(Q18),0,1))</f>
        <v>0</v>
      </c>
      <c r="BO18" s="1009">
        <f>IF('Validation flags'!$P$3=1,0,IF(ISNUMBER(R18),0,1))</f>
        <v>0</v>
      </c>
      <c r="BP18" s="1009">
        <f>IF('Validation flags'!$P$3=1,0,IF(ISNUMBER(S18),0,1))</f>
        <v>0</v>
      </c>
      <c r="BQ18" s="1009">
        <f>IF('Validation flags'!$P$3=1,0,IF(ISNUMBER(T18),0,1))</f>
        <v>0</v>
      </c>
      <c r="BR18" s="1009">
        <f>IF('Validation flags'!$P$3=1,0,IF(ISNUMBER(U18),0,1))</f>
        <v>0</v>
      </c>
      <c r="BS18" s="1009">
        <f>IF('Validation flags'!$P$3=1,0,IF(ISNUMBER(V18),0,1))</f>
        <v>0</v>
      </c>
      <c r="BT18" s="1009">
        <f>IF('Validation flags'!$P$3=1,0,IF(ISNUMBER(W18),0,1))</f>
        <v>0</v>
      </c>
      <c r="BU18" s="1009">
        <f>IF('Validation flags'!$P$3=1,0,IF(ISNUMBER(X18),0,1))</f>
        <v>0</v>
      </c>
      <c r="BV18" s="1132"/>
      <c r="BW18" s="1009">
        <f>IF('Validation flags'!$P$3=1,0,IF(ISNUMBER(Z18),0,1))</f>
        <v>0</v>
      </c>
      <c r="BX18" s="1009">
        <f>IF('Validation flags'!$P$3=1,0,IF(ISNUMBER(AA18),0,1))</f>
        <v>0</v>
      </c>
      <c r="BY18" s="1009">
        <f>IF('Validation flags'!$P$3=1,0,IF(ISNUMBER(AB18),0,1))</f>
        <v>0</v>
      </c>
      <c r="BZ18" s="1009">
        <f>IF('Validation flags'!$P$3=1,0,IF(ISNUMBER(AC18),0,1))</f>
        <v>0</v>
      </c>
      <c r="CA18" s="1009">
        <f>IF('Validation flags'!$P$3=1,0,IF(ISNUMBER(AD18),0,1))</f>
        <v>0</v>
      </c>
      <c r="CB18" s="1009">
        <f>IF('Validation flags'!$P$3=1,0,IF(ISNUMBER(AE18),0,1))</f>
        <v>0</v>
      </c>
      <c r="CC18" s="1009">
        <f>IF('Validation flags'!$P$3=1,0,IF(ISNUMBER(AF18),0,1))</f>
        <v>0</v>
      </c>
      <c r="CD18" s="1009">
        <f>IF('Validation flags'!$P$3=1,0,IF(ISNUMBER(AG18),0,1))</f>
        <v>0</v>
      </c>
      <c r="CE18" s="1009">
        <f>IF('Validation flags'!$P$3=1,0,IF(ISNUMBER(AH18),0,1))</f>
        <v>0</v>
      </c>
      <c r="CF18" s="1009">
        <f>IF('Validation flags'!$P$3=1,0,IF(ISNUMBER(AI18),0,1))</f>
        <v>0</v>
      </c>
      <c r="CG18" s="1009">
        <f>IF('Validation flags'!$P$3=1,0,IF(ISNUMBER(AJ18),0,1))</f>
        <v>0</v>
      </c>
      <c r="CH18" s="1009">
        <f>IF('Validation flags'!$P$3=1,0,IF(ISNUMBER(AK18),0,1))</f>
        <v>0</v>
      </c>
      <c r="CI18" s="1009">
        <f>IF('Validation flags'!$P$3=1,0,IF(ISNUMBER(AL18),0,1))</f>
        <v>0</v>
      </c>
      <c r="CJ18" s="1009">
        <f>IF('Validation flags'!$P$3=1,0,IF(ISNUMBER(AM18),0,1))</f>
        <v>0</v>
      </c>
      <c r="CK18" s="1009">
        <f>IF('Validation flags'!$P$3=1,0,IF(ISNUMBER(AN18),0,1))</f>
        <v>0</v>
      </c>
      <c r="CL18" s="1009">
        <f>IF('Validation flags'!$P$3=1,0,IF(ISNUMBER(AO18),0,1))</f>
        <v>0</v>
      </c>
      <c r="CM18" s="1009">
        <f>IF('Validation flags'!$P$3=1,0,IF(ISNUMBER(AP18),0,1))</f>
        <v>0</v>
      </c>
      <c r="CN18" s="1005"/>
    </row>
    <row r="19" spans="1:92" ht="15" customHeight="1">
      <c r="B19" s="662">
        <v>13</v>
      </c>
      <c r="C19" s="1229" t="s">
        <v>2221</v>
      </c>
      <c r="D19" s="1249"/>
      <c r="E19" s="1249" t="s">
        <v>43</v>
      </c>
      <c r="F19" s="1251">
        <v>3</v>
      </c>
      <c r="G19" s="1566"/>
      <c r="H19" s="1539"/>
      <c r="I19" s="1341"/>
      <c r="J19" s="1341"/>
      <c r="K19" s="1341"/>
      <c r="L19" s="1341"/>
      <c r="M19" s="1341"/>
      <c r="N19" s="1341"/>
      <c r="O19" s="1341"/>
      <c r="P19" s="1341"/>
      <c r="Q19" s="1341"/>
      <c r="R19" s="1341"/>
      <c r="S19" s="1341"/>
      <c r="T19" s="1341"/>
      <c r="U19" s="1341"/>
      <c r="V19" s="1341"/>
      <c r="W19" s="1341"/>
      <c r="X19" s="1540"/>
      <c r="Y19" s="1218"/>
      <c r="Z19" s="1539"/>
      <c r="AA19" s="1341"/>
      <c r="AB19" s="1341"/>
      <c r="AC19" s="1341"/>
      <c r="AD19" s="1341"/>
      <c r="AE19" s="1341"/>
      <c r="AF19" s="1341"/>
      <c r="AG19" s="1341"/>
      <c r="AH19" s="1341"/>
      <c r="AI19" s="1341"/>
      <c r="AJ19" s="1341"/>
      <c r="AK19" s="1341"/>
      <c r="AL19" s="1341"/>
      <c r="AM19" s="1341"/>
      <c r="AN19" s="1341"/>
      <c r="AO19" s="1341"/>
      <c r="AP19" s="1540"/>
      <c r="AR19" s="675"/>
      <c r="AS19" s="676"/>
      <c r="AU19" s="1301">
        <f t="shared" si="0"/>
        <v>0</v>
      </c>
      <c r="AW19" s="1264">
        <f t="shared" si="1"/>
        <v>13</v>
      </c>
      <c r="AX19" s="1230" t="str">
        <f t="shared" si="2"/>
        <v>Total value of WaterSure and WaterSure Plus discounts</v>
      </c>
      <c r="AY19" s="1245" t="str">
        <f t="shared" si="3"/>
        <v>£m</v>
      </c>
      <c r="AZ19" s="1523">
        <f t="shared" si="4"/>
        <v>3</v>
      </c>
      <c r="BA19" s="1524" t="s">
        <v>2271</v>
      </c>
      <c r="BB19" s="1266" t="s">
        <v>2286</v>
      </c>
      <c r="BD19" s="1005"/>
      <c r="BE19" s="1009">
        <f>IF('Validation flags'!$P$3=1,0,IF(ISNUMBER(H19),0,1))</f>
        <v>0</v>
      </c>
      <c r="BF19" s="1009">
        <f>IF('Validation flags'!$P$3=1,0,IF(ISNUMBER(I19),0,1))</f>
        <v>0</v>
      </c>
      <c r="BG19" s="1009">
        <f>IF('Validation flags'!$P$3=1,0,IF(ISNUMBER(J19),0,1))</f>
        <v>0</v>
      </c>
      <c r="BH19" s="1009">
        <f>IF('Validation flags'!$P$3=1,0,IF(ISNUMBER(K19),0,1))</f>
        <v>0</v>
      </c>
      <c r="BI19" s="1009">
        <f>IF('Validation flags'!$P$3=1,0,IF(ISNUMBER(L19),0,1))</f>
        <v>0</v>
      </c>
      <c r="BJ19" s="1009">
        <f>IF('Validation flags'!$P$3=1,0,IF(ISNUMBER(M19),0,1))</f>
        <v>0</v>
      </c>
      <c r="BK19" s="1009">
        <f>IF('Validation flags'!$P$3=1,0,IF(ISNUMBER(N19),0,1))</f>
        <v>0</v>
      </c>
      <c r="BL19" s="1009">
        <f>IF('Validation flags'!$P$3=1,0,IF(ISNUMBER(O19),0,1))</f>
        <v>0</v>
      </c>
      <c r="BM19" s="1009">
        <f>IF('Validation flags'!$P$3=1,0,IF(ISNUMBER(P19),0,1))</f>
        <v>0</v>
      </c>
      <c r="BN19" s="1009">
        <f>IF('Validation flags'!$P$3=1,0,IF(ISNUMBER(Q19),0,1))</f>
        <v>0</v>
      </c>
      <c r="BO19" s="1009">
        <f>IF('Validation flags'!$P$3=1,0,IF(ISNUMBER(R19),0,1))</f>
        <v>0</v>
      </c>
      <c r="BP19" s="1009">
        <f>IF('Validation flags'!$P$3=1,0,IF(ISNUMBER(S19),0,1))</f>
        <v>0</v>
      </c>
      <c r="BQ19" s="1009">
        <f>IF('Validation flags'!$P$3=1,0,IF(ISNUMBER(T19),0,1))</f>
        <v>0</v>
      </c>
      <c r="BR19" s="1009">
        <f>IF('Validation flags'!$P$3=1,0,IF(ISNUMBER(U19),0,1))</f>
        <v>0</v>
      </c>
      <c r="BS19" s="1009">
        <f>IF('Validation flags'!$P$3=1,0,IF(ISNUMBER(V19),0,1))</f>
        <v>0</v>
      </c>
      <c r="BT19" s="1009">
        <f>IF('Validation flags'!$P$3=1,0,IF(ISNUMBER(W19),0,1))</f>
        <v>0</v>
      </c>
      <c r="BU19" s="1009">
        <f>IF('Validation flags'!$P$3=1,0,IF(ISNUMBER(X19),0,1))</f>
        <v>0</v>
      </c>
      <c r="BV19" s="1132"/>
      <c r="BW19" s="1009">
        <f>IF('Validation flags'!$P$3=1,0,IF(ISNUMBER(Z19),0,1))</f>
        <v>0</v>
      </c>
      <c r="BX19" s="1009">
        <f>IF('Validation flags'!$P$3=1,0,IF(ISNUMBER(AA19),0,1))</f>
        <v>0</v>
      </c>
      <c r="BY19" s="1009">
        <f>IF('Validation flags'!$P$3=1,0,IF(ISNUMBER(AB19),0,1))</f>
        <v>0</v>
      </c>
      <c r="BZ19" s="1009">
        <f>IF('Validation flags'!$P$3=1,0,IF(ISNUMBER(AC19),0,1))</f>
        <v>0</v>
      </c>
      <c r="CA19" s="1009">
        <f>IF('Validation flags'!$P$3=1,0,IF(ISNUMBER(AD19),0,1))</f>
        <v>0</v>
      </c>
      <c r="CB19" s="1009">
        <f>IF('Validation flags'!$P$3=1,0,IF(ISNUMBER(AE19),0,1))</f>
        <v>0</v>
      </c>
      <c r="CC19" s="1009">
        <f>IF('Validation flags'!$P$3=1,0,IF(ISNUMBER(AF19),0,1))</f>
        <v>0</v>
      </c>
      <c r="CD19" s="1009">
        <f>IF('Validation flags'!$P$3=1,0,IF(ISNUMBER(AG19),0,1))</f>
        <v>0</v>
      </c>
      <c r="CE19" s="1009">
        <f>IF('Validation flags'!$P$3=1,0,IF(ISNUMBER(AH19),0,1))</f>
        <v>0</v>
      </c>
      <c r="CF19" s="1009">
        <f>IF('Validation flags'!$P$3=1,0,IF(ISNUMBER(AI19),0,1))</f>
        <v>0</v>
      </c>
      <c r="CG19" s="1009">
        <f>IF('Validation flags'!$P$3=1,0,IF(ISNUMBER(AJ19),0,1))</f>
        <v>0</v>
      </c>
      <c r="CH19" s="1009">
        <f>IF('Validation flags'!$P$3=1,0,IF(ISNUMBER(AK19),0,1))</f>
        <v>0</v>
      </c>
      <c r="CI19" s="1009">
        <f>IF('Validation flags'!$P$3=1,0,IF(ISNUMBER(AL19),0,1))</f>
        <v>0</v>
      </c>
      <c r="CJ19" s="1009">
        <f>IF('Validation flags'!$P$3=1,0,IF(ISNUMBER(AM19),0,1))</f>
        <v>0</v>
      </c>
      <c r="CK19" s="1009">
        <f>IF('Validation flags'!$P$3=1,0,IF(ISNUMBER(AN19),0,1))</f>
        <v>0</v>
      </c>
      <c r="CL19" s="1009">
        <f>IF('Validation flags'!$P$3=1,0,IF(ISNUMBER(AO19),0,1))</f>
        <v>0</v>
      </c>
      <c r="CM19" s="1009">
        <f>IF('Validation flags'!$P$3=1,0,IF(ISNUMBER(AP19),0,1))</f>
        <v>0</v>
      </c>
      <c r="CN19" s="1005"/>
    </row>
    <row r="20" spans="1:92" ht="15" customHeight="1">
      <c r="B20" s="662">
        <v>14</v>
      </c>
      <c r="C20" s="1229" t="s">
        <v>2222</v>
      </c>
      <c r="D20" s="1249"/>
      <c r="E20" s="1249" t="s">
        <v>43</v>
      </c>
      <c r="F20" s="1251">
        <v>3</v>
      </c>
      <c r="G20" s="1566"/>
      <c r="H20" s="1539"/>
      <c r="I20" s="1341"/>
      <c r="J20" s="1341"/>
      <c r="K20" s="1341"/>
      <c r="L20" s="1341"/>
      <c r="M20" s="1341"/>
      <c r="N20" s="1341"/>
      <c r="O20" s="1341"/>
      <c r="P20" s="1341"/>
      <c r="Q20" s="1341"/>
      <c r="R20" s="1341"/>
      <c r="S20" s="1341"/>
      <c r="T20" s="1341"/>
      <c r="U20" s="1341"/>
      <c r="V20" s="1341"/>
      <c r="W20" s="1341"/>
      <c r="X20" s="1540"/>
      <c r="Y20" s="1218"/>
      <c r="Z20" s="1539"/>
      <c r="AA20" s="1341"/>
      <c r="AB20" s="1341"/>
      <c r="AC20" s="1341"/>
      <c r="AD20" s="1341"/>
      <c r="AE20" s="1341"/>
      <c r="AF20" s="1341"/>
      <c r="AG20" s="1341"/>
      <c r="AH20" s="1341"/>
      <c r="AI20" s="1341"/>
      <c r="AJ20" s="1341"/>
      <c r="AK20" s="1341"/>
      <c r="AL20" s="1341"/>
      <c r="AM20" s="1341"/>
      <c r="AN20" s="1341"/>
      <c r="AO20" s="1341"/>
      <c r="AP20" s="1540"/>
      <c r="AR20" s="675"/>
      <c r="AS20" s="676"/>
      <c r="AU20" s="1301">
        <f t="shared" si="0"/>
        <v>0</v>
      </c>
      <c r="AW20" s="1264">
        <f t="shared" si="1"/>
        <v>14</v>
      </c>
      <c r="AX20" s="1230" t="str">
        <f t="shared" si="2"/>
        <v>Cost of WaterSure and WaterSure Plus cross-subsidy (per customer)</v>
      </c>
      <c r="AY20" s="1245" t="str">
        <f t="shared" si="3"/>
        <v>£m</v>
      </c>
      <c r="AZ20" s="1523">
        <f t="shared" si="4"/>
        <v>3</v>
      </c>
      <c r="BA20" s="1524" t="s">
        <v>2272</v>
      </c>
      <c r="BB20" s="1266" t="s">
        <v>2287</v>
      </c>
      <c r="BD20" s="1005"/>
      <c r="BE20" s="1009">
        <f>IF('Validation flags'!$P$3=1,0,IF(ISNUMBER(H20),0,1))</f>
        <v>0</v>
      </c>
      <c r="BF20" s="1009">
        <f>IF('Validation flags'!$P$3=1,0,IF(ISNUMBER(I20),0,1))</f>
        <v>0</v>
      </c>
      <c r="BG20" s="1009">
        <f>IF('Validation flags'!$P$3=1,0,IF(ISNUMBER(J20),0,1))</f>
        <v>0</v>
      </c>
      <c r="BH20" s="1009">
        <f>IF('Validation flags'!$P$3=1,0,IF(ISNUMBER(K20),0,1))</f>
        <v>0</v>
      </c>
      <c r="BI20" s="1009">
        <f>IF('Validation flags'!$P$3=1,0,IF(ISNUMBER(L20),0,1))</f>
        <v>0</v>
      </c>
      <c r="BJ20" s="1009">
        <f>IF('Validation flags'!$P$3=1,0,IF(ISNUMBER(M20),0,1))</f>
        <v>0</v>
      </c>
      <c r="BK20" s="1009">
        <f>IF('Validation flags'!$P$3=1,0,IF(ISNUMBER(N20),0,1))</f>
        <v>0</v>
      </c>
      <c r="BL20" s="1009">
        <f>IF('Validation flags'!$P$3=1,0,IF(ISNUMBER(O20),0,1))</f>
        <v>0</v>
      </c>
      <c r="BM20" s="1009">
        <f>IF('Validation flags'!$P$3=1,0,IF(ISNUMBER(P20),0,1))</f>
        <v>0</v>
      </c>
      <c r="BN20" s="1009">
        <f>IF('Validation flags'!$P$3=1,0,IF(ISNUMBER(Q20),0,1))</f>
        <v>0</v>
      </c>
      <c r="BO20" s="1009">
        <f>IF('Validation flags'!$P$3=1,0,IF(ISNUMBER(R20),0,1))</f>
        <v>0</v>
      </c>
      <c r="BP20" s="1009">
        <f>IF('Validation flags'!$P$3=1,0,IF(ISNUMBER(S20),0,1))</f>
        <v>0</v>
      </c>
      <c r="BQ20" s="1009">
        <f>IF('Validation flags'!$P$3=1,0,IF(ISNUMBER(T20),0,1))</f>
        <v>0</v>
      </c>
      <c r="BR20" s="1009">
        <f>IF('Validation flags'!$P$3=1,0,IF(ISNUMBER(U20),0,1))</f>
        <v>0</v>
      </c>
      <c r="BS20" s="1009">
        <f>IF('Validation flags'!$P$3=1,0,IF(ISNUMBER(V20),0,1))</f>
        <v>0</v>
      </c>
      <c r="BT20" s="1009">
        <f>IF('Validation flags'!$P$3=1,0,IF(ISNUMBER(W20),0,1))</f>
        <v>0</v>
      </c>
      <c r="BU20" s="1009">
        <f>IF('Validation flags'!$P$3=1,0,IF(ISNUMBER(X20),0,1))</f>
        <v>0</v>
      </c>
      <c r="BV20" s="1132"/>
      <c r="BW20" s="1009">
        <f>IF('Validation flags'!$P$3=1,0,IF(ISNUMBER(Z20),0,1))</f>
        <v>0</v>
      </c>
      <c r="BX20" s="1009">
        <f>IF('Validation flags'!$P$3=1,0,IF(ISNUMBER(AA20),0,1))</f>
        <v>0</v>
      </c>
      <c r="BY20" s="1009">
        <f>IF('Validation flags'!$P$3=1,0,IF(ISNUMBER(AB20),0,1))</f>
        <v>0</v>
      </c>
      <c r="BZ20" s="1009">
        <f>IF('Validation flags'!$P$3=1,0,IF(ISNUMBER(AC20),0,1))</f>
        <v>0</v>
      </c>
      <c r="CA20" s="1009">
        <f>IF('Validation flags'!$P$3=1,0,IF(ISNUMBER(AD20),0,1))</f>
        <v>0</v>
      </c>
      <c r="CB20" s="1009">
        <f>IF('Validation flags'!$P$3=1,0,IF(ISNUMBER(AE20),0,1))</f>
        <v>0</v>
      </c>
      <c r="CC20" s="1009">
        <f>IF('Validation flags'!$P$3=1,0,IF(ISNUMBER(AF20),0,1))</f>
        <v>0</v>
      </c>
      <c r="CD20" s="1009">
        <f>IF('Validation flags'!$P$3=1,0,IF(ISNUMBER(AG20),0,1))</f>
        <v>0</v>
      </c>
      <c r="CE20" s="1009">
        <f>IF('Validation flags'!$P$3=1,0,IF(ISNUMBER(AH20),0,1))</f>
        <v>0</v>
      </c>
      <c r="CF20" s="1009">
        <f>IF('Validation flags'!$P$3=1,0,IF(ISNUMBER(AI20),0,1))</f>
        <v>0</v>
      </c>
      <c r="CG20" s="1009">
        <f>IF('Validation flags'!$P$3=1,0,IF(ISNUMBER(AJ20),0,1))</f>
        <v>0</v>
      </c>
      <c r="CH20" s="1009">
        <f>IF('Validation flags'!$P$3=1,0,IF(ISNUMBER(AK20),0,1))</f>
        <v>0</v>
      </c>
      <c r="CI20" s="1009">
        <f>IF('Validation flags'!$P$3=1,0,IF(ISNUMBER(AL20),0,1))</f>
        <v>0</v>
      </c>
      <c r="CJ20" s="1009">
        <f>IF('Validation flags'!$P$3=1,0,IF(ISNUMBER(AM20),0,1))</f>
        <v>0</v>
      </c>
      <c r="CK20" s="1009">
        <f>IF('Validation flags'!$P$3=1,0,IF(ISNUMBER(AN20),0,1))</f>
        <v>0</v>
      </c>
      <c r="CL20" s="1009">
        <f>IF('Validation flags'!$P$3=1,0,IF(ISNUMBER(AO20),0,1))</f>
        <v>0</v>
      </c>
      <c r="CM20" s="1009">
        <f>IF('Validation flags'!$P$3=1,0,IF(ISNUMBER(AP20),0,1))</f>
        <v>0</v>
      </c>
      <c r="CN20" s="1005"/>
    </row>
    <row r="21" spans="1:92" ht="15" customHeight="1">
      <c r="B21" s="662">
        <v>15</v>
      </c>
      <c r="C21" s="1229" t="s">
        <v>2223</v>
      </c>
      <c r="D21" s="1249"/>
      <c r="E21" s="1249" t="s">
        <v>76</v>
      </c>
      <c r="F21" s="1251">
        <v>0</v>
      </c>
      <c r="G21" s="1566"/>
      <c r="H21" s="782"/>
      <c r="I21" s="783"/>
      <c r="J21" s="783"/>
      <c r="K21" s="783"/>
      <c r="L21" s="783"/>
      <c r="M21" s="783"/>
      <c r="N21" s="783"/>
      <c r="O21" s="783"/>
      <c r="P21" s="783"/>
      <c r="Q21" s="783"/>
      <c r="R21" s="783"/>
      <c r="S21" s="783"/>
      <c r="T21" s="783"/>
      <c r="U21" s="783"/>
      <c r="V21" s="783"/>
      <c r="W21" s="783"/>
      <c r="X21" s="671"/>
      <c r="Y21" s="1223"/>
      <c r="Z21" s="782"/>
      <c r="AA21" s="783"/>
      <c r="AB21" s="783"/>
      <c r="AC21" s="783"/>
      <c r="AD21" s="783"/>
      <c r="AE21" s="783"/>
      <c r="AF21" s="783"/>
      <c r="AG21" s="783"/>
      <c r="AH21" s="783"/>
      <c r="AI21" s="783"/>
      <c r="AJ21" s="783"/>
      <c r="AK21" s="783"/>
      <c r="AL21" s="783"/>
      <c r="AM21" s="783"/>
      <c r="AN21" s="783"/>
      <c r="AO21" s="783"/>
      <c r="AP21" s="671"/>
      <c r="AR21" s="675"/>
      <c r="AS21" s="676"/>
      <c r="AU21" s="1301">
        <f t="shared" si="0"/>
        <v>0</v>
      </c>
      <c r="AW21" s="1264">
        <f t="shared" si="1"/>
        <v>15</v>
      </c>
      <c r="AX21" s="1230" t="str">
        <f t="shared" si="2"/>
        <v>Number of customers receiving WaterSure and WaterSure Plus</v>
      </c>
      <c r="AY21" s="1245" t="str">
        <f t="shared" si="3"/>
        <v>nr</v>
      </c>
      <c r="AZ21" s="1523">
        <f t="shared" si="4"/>
        <v>0</v>
      </c>
      <c r="BA21" s="1524" t="s">
        <v>2273</v>
      </c>
      <c r="BB21" s="1266" t="s">
        <v>2288</v>
      </c>
      <c r="BD21" s="1005"/>
      <c r="BE21" s="1009">
        <f>IF('Validation flags'!$P$3=1,0,IF(ISNUMBER(H21),0,1))</f>
        <v>0</v>
      </c>
      <c r="BF21" s="1009">
        <f>IF('Validation flags'!$P$3=1,0,IF(ISNUMBER(I21),0,1))</f>
        <v>0</v>
      </c>
      <c r="BG21" s="1009">
        <f>IF('Validation flags'!$P$3=1,0,IF(ISNUMBER(J21),0,1))</f>
        <v>0</v>
      </c>
      <c r="BH21" s="1009">
        <f>IF('Validation flags'!$P$3=1,0,IF(ISNUMBER(K21),0,1))</f>
        <v>0</v>
      </c>
      <c r="BI21" s="1009">
        <f>IF('Validation flags'!$P$3=1,0,IF(ISNUMBER(L21),0,1))</f>
        <v>0</v>
      </c>
      <c r="BJ21" s="1009">
        <f>IF('Validation flags'!$P$3=1,0,IF(ISNUMBER(M21),0,1))</f>
        <v>0</v>
      </c>
      <c r="BK21" s="1009">
        <f>IF('Validation flags'!$P$3=1,0,IF(ISNUMBER(N21),0,1))</f>
        <v>0</v>
      </c>
      <c r="BL21" s="1009">
        <f>IF('Validation flags'!$P$3=1,0,IF(ISNUMBER(O21),0,1))</f>
        <v>0</v>
      </c>
      <c r="BM21" s="1009">
        <f>IF('Validation flags'!$P$3=1,0,IF(ISNUMBER(P21),0,1))</f>
        <v>0</v>
      </c>
      <c r="BN21" s="1009">
        <f>IF('Validation flags'!$P$3=1,0,IF(ISNUMBER(Q21),0,1))</f>
        <v>0</v>
      </c>
      <c r="BO21" s="1009">
        <f>IF('Validation flags'!$P$3=1,0,IF(ISNUMBER(R21),0,1))</f>
        <v>0</v>
      </c>
      <c r="BP21" s="1009">
        <f>IF('Validation flags'!$P$3=1,0,IF(ISNUMBER(S21),0,1))</f>
        <v>0</v>
      </c>
      <c r="BQ21" s="1009">
        <f>IF('Validation flags'!$P$3=1,0,IF(ISNUMBER(T21),0,1))</f>
        <v>0</v>
      </c>
      <c r="BR21" s="1009">
        <f>IF('Validation flags'!$P$3=1,0,IF(ISNUMBER(U21),0,1))</f>
        <v>0</v>
      </c>
      <c r="BS21" s="1009">
        <f>IF('Validation flags'!$P$3=1,0,IF(ISNUMBER(V21),0,1))</f>
        <v>0</v>
      </c>
      <c r="BT21" s="1009">
        <f>IF('Validation flags'!$P$3=1,0,IF(ISNUMBER(W21),0,1))</f>
        <v>0</v>
      </c>
      <c r="BU21" s="1009">
        <f>IF('Validation flags'!$P$3=1,0,IF(ISNUMBER(X21),0,1))</f>
        <v>0</v>
      </c>
      <c r="BV21" s="1132"/>
      <c r="BW21" s="1009">
        <f>IF('Validation flags'!$P$3=1,0,IF(ISNUMBER(Z21),0,1))</f>
        <v>0</v>
      </c>
      <c r="BX21" s="1009">
        <f>IF('Validation flags'!$P$3=1,0,IF(ISNUMBER(AA21),0,1))</f>
        <v>0</v>
      </c>
      <c r="BY21" s="1009">
        <f>IF('Validation flags'!$P$3=1,0,IF(ISNUMBER(AB21),0,1))</f>
        <v>0</v>
      </c>
      <c r="BZ21" s="1009">
        <f>IF('Validation flags'!$P$3=1,0,IF(ISNUMBER(AC21),0,1))</f>
        <v>0</v>
      </c>
      <c r="CA21" s="1009">
        <f>IF('Validation flags'!$P$3=1,0,IF(ISNUMBER(AD21),0,1))</f>
        <v>0</v>
      </c>
      <c r="CB21" s="1009">
        <f>IF('Validation flags'!$P$3=1,0,IF(ISNUMBER(AE21),0,1))</f>
        <v>0</v>
      </c>
      <c r="CC21" s="1009">
        <f>IF('Validation flags'!$P$3=1,0,IF(ISNUMBER(AF21),0,1))</f>
        <v>0</v>
      </c>
      <c r="CD21" s="1009">
        <f>IF('Validation flags'!$P$3=1,0,IF(ISNUMBER(AG21),0,1))</f>
        <v>0</v>
      </c>
      <c r="CE21" s="1009">
        <f>IF('Validation flags'!$P$3=1,0,IF(ISNUMBER(AH21),0,1))</f>
        <v>0</v>
      </c>
      <c r="CF21" s="1009">
        <f>IF('Validation flags'!$P$3=1,0,IF(ISNUMBER(AI21),0,1))</f>
        <v>0</v>
      </c>
      <c r="CG21" s="1009">
        <f>IF('Validation flags'!$P$3=1,0,IF(ISNUMBER(AJ21),0,1))</f>
        <v>0</v>
      </c>
      <c r="CH21" s="1009">
        <f>IF('Validation flags'!$P$3=1,0,IF(ISNUMBER(AK21),0,1))</f>
        <v>0</v>
      </c>
      <c r="CI21" s="1009">
        <f>IF('Validation flags'!$P$3=1,0,IF(ISNUMBER(AL21),0,1))</f>
        <v>0</v>
      </c>
      <c r="CJ21" s="1009">
        <f>IF('Validation flags'!$P$3=1,0,IF(ISNUMBER(AM21),0,1))</f>
        <v>0</v>
      </c>
      <c r="CK21" s="1009">
        <f>IF('Validation flags'!$P$3=1,0,IF(ISNUMBER(AN21),0,1))</f>
        <v>0</v>
      </c>
      <c r="CL21" s="1009">
        <f>IF('Validation flags'!$P$3=1,0,IF(ISNUMBER(AO21),0,1))</f>
        <v>0</v>
      </c>
      <c r="CM21" s="1009">
        <f>IF('Validation flags'!$P$3=1,0,IF(ISNUMBER(AP21),0,1))</f>
        <v>0</v>
      </c>
      <c r="CN21" s="1005"/>
    </row>
    <row r="22" spans="1:92" ht="15" customHeight="1">
      <c r="B22" s="662">
        <v>16</v>
      </c>
      <c r="C22" s="1229" t="s">
        <v>2224</v>
      </c>
      <c r="D22" s="1249"/>
      <c r="E22" s="1249" t="s">
        <v>43</v>
      </c>
      <c r="F22" s="1251">
        <v>3</v>
      </c>
      <c r="G22" s="1566"/>
      <c r="H22" s="1539"/>
      <c r="I22" s="1341"/>
      <c r="J22" s="1341"/>
      <c r="K22" s="1341"/>
      <c r="L22" s="1341"/>
      <c r="M22" s="1341"/>
      <c r="N22" s="1341"/>
      <c r="O22" s="1341"/>
      <c r="P22" s="1341"/>
      <c r="Q22" s="1341"/>
      <c r="R22" s="1341"/>
      <c r="S22" s="1341"/>
      <c r="T22" s="1341"/>
      <c r="U22" s="1341"/>
      <c r="V22" s="1341"/>
      <c r="W22" s="1341"/>
      <c r="X22" s="1540"/>
      <c r="Y22" s="1218"/>
      <c r="Z22" s="1539"/>
      <c r="AA22" s="1341"/>
      <c r="AB22" s="1341"/>
      <c r="AC22" s="1341"/>
      <c r="AD22" s="1341"/>
      <c r="AE22" s="1341"/>
      <c r="AF22" s="1341"/>
      <c r="AG22" s="1341"/>
      <c r="AH22" s="1341"/>
      <c r="AI22" s="1341"/>
      <c r="AJ22" s="1341"/>
      <c r="AK22" s="1341"/>
      <c r="AL22" s="1341"/>
      <c r="AM22" s="1341"/>
      <c r="AN22" s="1341"/>
      <c r="AO22" s="1341"/>
      <c r="AP22" s="1540"/>
      <c r="AR22" s="675"/>
      <c r="AS22" s="676"/>
      <c r="AU22" s="1301">
        <f t="shared" si="0"/>
        <v>0</v>
      </c>
      <c r="AW22" s="1264">
        <f t="shared" si="1"/>
        <v>16</v>
      </c>
      <c r="AX22" s="1230" t="str">
        <f t="shared" si="2"/>
        <v>Total value of hardship funds</v>
      </c>
      <c r="AY22" s="1245" t="str">
        <f t="shared" si="3"/>
        <v>£m</v>
      </c>
      <c r="AZ22" s="1523">
        <f t="shared" si="4"/>
        <v>3</v>
      </c>
      <c r="BA22" s="1524" t="s">
        <v>2274</v>
      </c>
      <c r="BB22" s="1266" t="s">
        <v>2289</v>
      </c>
      <c r="BD22" s="1005"/>
      <c r="BE22" s="1009">
        <f>IF('Validation flags'!$P$3=1,0,IF(ISNUMBER(H22),0,1))</f>
        <v>0</v>
      </c>
      <c r="BF22" s="1009">
        <f>IF('Validation flags'!$P$3=1,0,IF(ISNUMBER(I22),0,1))</f>
        <v>0</v>
      </c>
      <c r="BG22" s="1009">
        <f>IF('Validation flags'!$P$3=1,0,IF(ISNUMBER(J22),0,1))</f>
        <v>0</v>
      </c>
      <c r="BH22" s="1009">
        <f>IF('Validation flags'!$P$3=1,0,IF(ISNUMBER(K22),0,1))</f>
        <v>0</v>
      </c>
      <c r="BI22" s="1009">
        <f>IF('Validation flags'!$P$3=1,0,IF(ISNUMBER(L22),0,1))</f>
        <v>0</v>
      </c>
      <c r="BJ22" s="1009">
        <f>IF('Validation flags'!$P$3=1,0,IF(ISNUMBER(M22),0,1))</f>
        <v>0</v>
      </c>
      <c r="BK22" s="1009">
        <f>IF('Validation flags'!$P$3=1,0,IF(ISNUMBER(N22),0,1))</f>
        <v>0</v>
      </c>
      <c r="BL22" s="1009">
        <f>IF('Validation flags'!$P$3=1,0,IF(ISNUMBER(O22),0,1))</f>
        <v>0</v>
      </c>
      <c r="BM22" s="1009">
        <f>IF('Validation flags'!$P$3=1,0,IF(ISNUMBER(P22),0,1))</f>
        <v>0</v>
      </c>
      <c r="BN22" s="1009">
        <f>IF('Validation flags'!$P$3=1,0,IF(ISNUMBER(Q22),0,1))</f>
        <v>0</v>
      </c>
      <c r="BO22" s="1009">
        <f>IF('Validation flags'!$P$3=1,0,IF(ISNUMBER(R22),0,1))</f>
        <v>0</v>
      </c>
      <c r="BP22" s="1009">
        <f>IF('Validation flags'!$P$3=1,0,IF(ISNUMBER(S22),0,1))</f>
        <v>0</v>
      </c>
      <c r="BQ22" s="1009">
        <f>IF('Validation flags'!$P$3=1,0,IF(ISNUMBER(T22),0,1))</f>
        <v>0</v>
      </c>
      <c r="BR22" s="1009">
        <f>IF('Validation flags'!$P$3=1,0,IF(ISNUMBER(U22),0,1))</f>
        <v>0</v>
      </c>
      <c r="BS22" s="1009">
        <f>IF('Validation flags'!$P$3=1,0,IF(ISNUMBER(V22),0,1))</f>
        <v>0</v>
      </c>
      <c r="BT22" s="1009">
        <f>IF('Validation flags'!$P$3=1,0,IF(ISNUMBER(W22),0,1))</f>
        <v>0</v>
      </c>
      <c r="BU22" s="1009">
        <f>IF('Validation flags'!$P$3=1,0,IF(ISNUMBER(X22),0,1))</f>
        <v>0</v>
      </c>
      <c r="BV22" s="1132"/>
      <c r="BW22" s="1009">
        <f>IF('Validation flags'!$P$3=1,0,IF(ISNUMBER(Z22),0,1))</f>
        <v>0</v>
      </c>
      <c r="BX22" s="1009">
        <f>IF('Validation flags'!$P$3=1,0,IF(ISNUMBER(AA22),0,1))</f>
        <v>0</v>
      </c>
      <c r="BY22" s="1009">
        <f>IF('Validation flags'!$P$3=1,0,IF(ISNUMBER(AB22),0,1))</f>
        <v>0</v>
      </c>
      <c r="BZ22" s="1009">
        <f>IF('Validation flags'!$P$3=1,0,IF(ISNUMBER(AC22),0,1))</f>
        <v>0</v>
      </c>
      <c r="CA22" s="1009">
        <f>IF('Validation flags'!$P$3=1,0,IF(ISNUMBER(AD22),0,1))</f>
        <v>0</v>
      </c>
      <c r="CB22" s="1009">
        <f>IF('Validation flags'!$P$3=1,0,IF(ISNUMBER(AE22),0,1))</f>
        <v>0</v>
      </c>
      <c r="CC22" s="1009">
        <f>IF('Validation flags'!$P$3=1,0,IF(ISNUMBER(AF22),0,1))</f>
        <v>0</v>
      </c>
      <c r="CD22" s="1009">
        <f>IF('Validation flags'!$P$3=1,0,IF(ISNUMBER(AG22),0,1))</f>
        <v>0</v>
      </c>
      <c r="CE22" s="1009">
        <f>IF('Validation flags'!$P$3=1,0,IF(ISNUMBER(AH22),0,1))</f>
        <v>0</v>
      </c>
      <c r="CF22" s="1009">
        <f>IF('Validation flags'!$P$3=1,0,IF(ISNUMBER(AI22),0,1))</f>
        <v>0</v>
      </c>
      <c r="CG22" s="1009">
        <f>IF('Validation flags'!$P$3=1,0,IF(ISNUMBER(AJ22),0,1))</f>
        <v>0</v>
      </c>
      <c r="CH22" s="1009">
        <f>IF('Validation flags'!$P$3=1,0,IF(ISNUMBER(AK22),0,1))</f>
        <v>0</v>
      </c>
      <c r="CI22" s="1009">
        <f>IF('Validation flags'!$P$3=1,0,IF(ISNUMBER(AL22),0,1))</f>
        <v>0</v>
      </c>
      <c r="CJ22" s="1009">
        <f>IF('Validation flags'!$P$3=1,0,IF(ISNUMBER(AM22),0,1))</f>
        <v>0</v>
      </c>
      <c r="CK22" s="1009">
        <f>IF('Validation flags'!$P$3=1,0,IF(ISNUMBER(AN22),0,1))</f>
        <v>0</v>
      </c>
      <c r="CL22" s="1009">
        <f>IF('Validation flags'!$P$3=1,0,IF(ISNUMBER(AO22),0,1))</f>
        <v>0</v>
      </c>
      <c r="CM22" s="1009">
        <f>IF('Validation flags'!$P$3=1,0,IF(ISNUMBER(AP22),0,1))</f>
        <v>0</v>
      </c>
      <c r="CN22" s="1005"/>
    </row>
    <row r="23" spans="1:92" ht="15" customHeight="1">
      <c r="B23" s="662">
        <v>17</v>
      </c>
      <c r="C23" s="1229" t="s">
        <v>2225</v>
      </c>
      <c r="D23" s="1249"/>
      <c r="E23" s="1249" t="s">
        <v>76</v>
      </c>
      <c r="F23" s="1251">
        <v>0</v>
      </c>
      <c r="G23" s="1566"/>
      <c r="H23" s="782"/>
      <c r="I23" s="783"/>
      <c r="J23" s="783"/>
      <c r="K23" s="783"/>
      <c r="L23" s="783"/>
      <c r="M23" s="783"/>
      <c r="N23" s="783"/>
      <c r="O23" s="783"/>
      <c r="P23" s="783"/>
      <c r="Q23" s="783"/>
      <c r="R23" s="783"/>
      <c r="S23" s="783"/>
      <c r="T23" s="783"/>
      <c r="U23" s="783"/>
      <c r="V23" s="783"/>
      <c r="W23" s="783"/>
      <c r="X23" s="671"/>
      <c r="Y23" s="1223"/>
      <c r="Z23" s="782"/>
      <c r="AA23" s="783"/>
      <c r="AB23" s="783"/>
      <c r="AC23" s="783"/>
      <c r="AD23" s="783"/>
      <c r="AE23" s="783"/>
      <c r="AF23" s="783"/>
      <c r="AG23" s="783"/>
      <c r="AH23" s="783"/>
      <c r="AI23" s="783"/>
      <c r="AJ23" s="783"/>
      <c r="AK23" s="783"/>
      <c r="AL23" s="783"/>
      <c r="AM23" s="783"/>
      <c r="AN23" s="783"/>
      <c r="AO23" s="783"/>
      <c r="AP23" s="671"/>
      <c r="AR23" s="675"/>
      <c r="AS23" s="676"/>
      <c r="AU23" s="1301">
        <f t="shared" si="0"/>
        <v>0</v>
      </c>
      <c r="AW23" s="1264">
        <f t="shared" si="1"/>
        <v>17</v>
      </c>
      <c r="AX23" s="1230" t="str">
        <f t="shared" si="2"/>
        <v>Number of customers receiving hardship funds</v>
      </c>
      <c r="AY23" s="1245" t="str">
        <f t="shared" si="3"/>
        <v>nr</v>
      </c>
      <c r="AZ23" s="1523">
        <f t="shared" si="4"/>
        <v>0</v>
      </c>
      <c r="BA23" s="1524" t="s">
        <v>2275</v>
      </c>
      <c r="BB23" s="1266" t="s">
        <v>2290</v>
      </c>
      <c r="BD23" s="1005"/>
      <c r="BE23" s="1009">
        <f>IF('Validation flags'!$P$3=1,0,IF(ISNUMBER(H23),0,1))</f>
        <v>0</v>
      </c>
      <c r="BF23" s="1009">
        <f>IF('Validation flags'!$P$3=1,0,IF(ISNUMBER(I23),0,1))</f>
        <v>0</v>
      </c>
      <c r="BG23" s="1009">
        <f>IF('Validation flags'!$P$3=1,0,IF(ISNUMBER(J23),0,1))</f>
        <v>0</v>
      </c>
      <c r="BH23" s="1009">
        <f>IF('Validation flags'!$P$3=1,0,IF(ISNUMBER(K23),0,1))</f>
        <v>0</v>
      </c>
      <c r="BI23" s="1009">
        <f>IF('Validation flags'!$P$3=1,0,IF(ISNUMBER(L23),0,1))</f>
        <v>0</v>
      </c>
      <c r="BJ23" s="1009">
        <f>IF('Validation flags'!$P$3=1,0,IF(ISNUMBER(M23),0,1))</f>
        <v>0</v>
      </c>
      <c r="BK23" s="1009">
        <f>IF('Validation flags'!$P$3=1,0,IF(ISNUMBER(N23),0,1))</f>
        <v>0</v>
      </c>
      <c r="BL23" s="1009">
        <f>IF('Validation flags'!$P$3=1,0,IF(ISNUMBER(O23),0,1))</f>
        <v>0</v>
      </c>
      <c r="BM23" s="1009">
        <f>IF('Validation flags'!$P$3=1,0,IF(ISNUMBER(P23),0,1))</f>
        <v>0</v>
      </c>
      <c r="BN23" s="1009">
        <f>IF('Validation flags'!$P$3=1,0,IF(ISNUMBER(Q23),0,1))</f>
        <v>0</v>
      </c>
      <c r="BO23" s="1009">
        <f>IF('Validation flags'!$P$3=1,0,IF(ISNUMBER(R23),0,1))</f>
        <v>0</v>
      </c>
      <c r="BP23" s="1009">
        <f>IF('Validation flags'!$P$3=1,0,IF(ISNUMBER(S23),0,1))</f>
        <v>0</v>
      </c>
      <c r="BQ23" s="1009">
        <f>IF('Validation flags'!$P$3=1,0,IF(ISNUMBER(T23),0,1))</f>
        <v>0</v>
      </c>
      <c r="BR23" s="1009">
        <f>IF('Validation flags'!$P$3=1,0,IF(ISNUMBER(U23),0,1))</f>
        <v>0</v>
      </c>
      <c r="BS23" s="1009">
        <f>IF('Validation flags'!$P$3=1,0,IF(ISNUMBER(V23),0,1))</f>
        <v>0</v>
      </c>
      <c r="BT23" s="1009">
        <f>IF('Validation flags'!$P$3=1,0,IF(ISNUMBER(W23),0,1))</f>
        <v>0</v>
      </c>
      <c r="BU23" s="1009">
        <f>IF('Validation flags'!$P$3=1,0,IF(ISNUMBER(X23),0,1))</f>
        <v>0</v>
      </c>
      <c r="BV23" s="1132"/>
      <c r="BW23" s="1009">
        <f>IF('Validation flags'!$P$3=1,0,IF(ISNUMBER(Z23),0,1))</f>
        <v>0</v>
      </c>
      <c r="BX23" s="1009">
        <f>IF('Validation flags'!$P$3=1,0,IF(ISNUMBER(AA23),0,1))</f>
        <v>0</v>
      </c>
      <c r="BY23" s="1009">
        <f>IF('Validation flags'!$P$3=1,0,IF(ISNUMBER(AB23),0,1))</f>
        <v>0</v>
      </c>
      <c r="BZ23" s="1009">
        <f>IF('Validation flags'!$P$3=1,0,IF(ISNUMBER(AC23),0,1))</f>
        <v>0</v>
      </c>
      <c r="CA23" s="1009">
        <f>IF('Validation flags'!$P$3=1,0,IF(ISNUMBER(AD23),0,1))</f>
        <v>0</v>
      </c>
      <c r="CB23" s="1009">
        <f>IF('Validation flags'!$P$3=1,0,IF(ISNUMBER(AE23),0,1))</f>
        <v>0</v>
      </c>
      <c r="CC23" s="1009">
        <f>IF('Validation flags'!$P$3=1,0,IF(ISNUMBER(AF23),0,1))</f>
        <v>0</v>
      </c>
      <c r="CD23" s="1009">
        <f>IF('Validation flags'!$P$3=1,0,IF(ISNUMBER(AG23),0,1))</f>
        <v>0</v>
      </c>
      <c r="CE23" s="1009">
        <f>IF('Validation flags'!$P$3=1,0,IF(ISNUMBER(AH23),0,1))</f>
        <v>0</v>
      </c>
      <c r="CF23" s="1009">
        <f>IF('Validation flags'!$P$3=1,0,IF(ISNUMBER(AI23),0,1))</f>
        <v>0</v>
      </c>
      <c r="CG23" s="1009">
        <f>IF('Validation flags'!$P$3=1,0,IF(ISNUMBER(AJ23),0,1))</f>
        <v>0</v>
      </c>
      <c r="CH23" s="1009">
        <f>IF('Validation flags'!$P$3=1,0,IF(ISNUMBER(AK23),0,1))</f>
        <v>0</v>
      </c>
      <c r="CI23" s="1009">
        <f>IF('Validation flags'!$P$3=1,0,IF(ISNUMBER(AL23),0,1))</f>
        <v>0</v>
      </c>
      <c r="CJ23" s="1009">
        <f>IF('Validation flags'!$P$3=1,0,IF(ISNUMBER(AM23),0,1))</f>
        <v>0</v>
      </c>
      <c r="CK23" s="1009">
        <f>IF('Validation flags'!$P$3=1,0,IF(ISNUMBER(AN23),0,1))</f>
        <v>0</v>
      </c>
      <c r="CL23" s="1009">
        <f>IF('Validation flags'!$P$3=1,0,IF(ISNUMBER(AO23),0,1))</f>
        <v>0</v>
      </c>
      <c r="CM23" s="1009">
        <f>IF('Validation flags'!$P$3=1,0,IF(ISNUMBER(AP23),0,1))</f>
        <v>0</v>
      </c>
      <c r="CN23" s="1005"/>
    </row>
    <row r="24" spans="1:92" ht="15" customHeight="1">
      <c r="B24" s="662">
        <v>18</v>
      </c>
      <c r="C24" s="1229" t="s">
        <v>2241</v>
      </c>
      <c r="D24" s="1249"/>
      <c r="E24" s="1249" t="s">
        <v>43</v>
      </c>
      <c r="F24" s="1251">
        <v>3</v>
      </c>
      <c r="G24" s="1566"/>
      <c r="H24" s="1539"/>
      <c r="I24" s="1341"/>
      <c r="J24" s="1341"/>
      <c r="K24" s="1341"/>
      <c r="L24" s="1341"/>
      <c r="M24" s="1341"/>
      <c r="N24" s="1341"/>
      <c r="O24" s="1341"/>
      <c r="P24" s="1341"/>
      <c r="Q24" s="1341"/>
      <c r="R24" s="1341"/>
      <c r="S24" s="1341"/>
      <c r="T24" s="1341"/>
      <c r="U24" s="1341"/>
      <c r="V24" s="1341"/>
      <c r="W24" s="1341"/>
      <c r="X24" s="1540"/>
      <c r="Y24" s="1218"/>
      <c r="Z24" s="1539"/>
      <c r="AA24" s="1341"/>
      <c r="AB24" s="1341"/>
      <c r="AC24" s="1341"/>
      <c r="AD24" s="1341"/>
      <c r="AE24" s="1341"/>
      <c r="AF24" s="1341"/>
      <c r="AG24" s="1341"/>
      <c r="AH24" s="1341"/>
      <c r="AI24" s="1341"/>
      <c r="AJ24" s="1341"/>
      <c r="AK24" s="1341"/>
      <c r="AL24" s="1341"/>
      <c r="AM24" s="1341"/>
      <c r="AN24" s="1341"/>
      <c r="AO24" s="1341"/>
      <c r="AP24" s="1540"/>
      <c r="AR24" s="675"/>
      <c r="AS24" s="676"/>
      <c r="AU24" s="1301">
        <f t="shared" si="0"/>
        <v>0</v>
      </c>
      <c r="AW24" s="1264">
        <f t="shared" si="1"/>
        <v>18</v>
      </c>
      <c r="AX24" s="1230" t="str">
        <f t="shared" si="2"/>
        <v>Total value of payment matching support</v>
      </c>
      <c r="AY24" s="1245" t="str">
        <f t="shared" si="3"/>
        <v>£m</v>
      </c>
      <c r="AZ24" s="1523">
        <f t="shared" si="4"/>
        <v>3</v>
      </c>
      <c r="BA24" s="1524" t="s">
        <v>2276</v>
      </c>
      <c r="BB24" s="1266" t="s">
        <v>2291</v>
      </c>
      <c r="BD24" s="1005"/>
      <c r="BE24" s="1009">
        <f>IF('Validation flags'!$P$3=1,0,IF(ISNUMBER(H24),0,1))</f>
        <v>0</v>
      </c>
      <c r="BF24" s="1009">
        <f>IF('Validation flags'!$P$3=1,0,IF(ISNUMBER(I24),0,1))</f>
        <v>0</v>
      </c>
      <c r="BG24" s="1009">
        <f>IF('Validation flags'!$P$3=1,0,IF(ISNUMBER(J24),0,1))</f>
        <v>0</v>
      </c>
      <c r="BH24" s="1009">
        <f>IF('Validation flags'!$P$3=1,0,IF(ISNUMBER(K24),0,1))</f>
        <v>0</v>
      </c>
      <c r="BI24" s="1009">
        <f>IF('Validation flags'!$P$3=1,0,IF(ISNUMBER(L24),0,1))</f>
        <v>0</v>
      </c>
      <c r="BJ24" s="1009">
        <f>IF('Validation flags'!$P$3=1,0,IF(ISNUMBER(M24),0,1))</f>
        <v>0</v>
      </c>
      <c r="BK24" s="1009">
        <f>IF('Validation flags'!$P$3=1,0,IF(ISNUMBER(N24),0,1))</f>
        <v>0</v>
      </c>
      <c r="BL24" s="1009">
        <f>IF('Validation flags'!$P$3=1,0,IF(ISNUMBER(O24),0,1))</f>
        <v>0</v>
      </c>
      <c r="BM24" s="1009">
        <f>IF('Validation flags'!$P$3=1,0,IF(ISNUMBER(P24),0,1))</f>
        <v>0</v>
      </c>
      <c r="BN24" s="1009">
        <f>IF('Validation flags'!$P$3=1,0,IF(ISNUMBER(Q24),0,1))</f>
        <v>0</v>
      </c>
      <c r="BO24" s="1009">
        <f>IF('Validation flags'!$P$3=1,0,IF(ISNUMBER(R24),0,1))</f>
        <v>0</v>
      </c>
      <c r="BP24" s="1009">
        <f>IF('Validation flags'!$P$3=1,0,IF(ISNUMBER(S24),0,1))</f>
        <v>0</v>
      </c>
      <c r="BQ24" s="1009">
        <f>IF('Validation flags'!$P$3=1,0,IF(ISNUMBER(T24),0,1))</f>
        <v>0</v>
      </c>
      <c r="BR24" s="1009">
        <f>IF('Validation flags'!$P$3=1,0,IF(ISNUMBER(U24),0,1))</f>
        <v>0</v>
      </c>
      <c r="BS24" s="1009">
        <f>IF('Validation flags'!$P$3=1,0,IF(ISNUMBER(V24),0,1))</f>
        <v>0</v>
      </c>
      <c r="BT24" s="1009">
        <f>IF('Validation flags'!$P$3=1,0,IF(ISNUMBER(W24),0,1))</f>
        <v>0</v>
      </c>
      <c r="BU24" s="1009">
        <f>IF('Validation flags'!$P$3=1,0,IF(ISNUMBER(X24),0,1))</f>
        <v>0</v>
      </c>
      <c r="BV24" s="1132"/>
      <c r="BW24" s="1009">
        <f>IF('Validation flags'!$P$3=1,0,IF(ISNUMBER(Z24),0,1))</f>
        <v>0</v>
      </c>
      <c r="BX24" s="1009">
        <f>IF('Validation flags'!$P$3=1,0,IF(ISNUMBER(AA24),0,1))</f>
        <v>0</v>
      </c>
      <c r="BY24" s="1009">
        <f>IF('Validation flags'!$P$3=1,0,IF(ISNUMBER(AB24),0,1))</f>
        <v>0</v>
      </c>
      <c r="BZ24" s="1009">
        <f>IF('Validation flags'!$P$3=1,0,IF(ISNUMBER(AC24),0,1))</f>
        <v>0</v>
      </c>
      <c r="CA24" s="1009">
        <f>IF('Validation flags'!$P$3=1,0,IF(ISNUMBER(AD24),0,1))</f>
        <v>0</v>
      </c>
      <c r="CB24" s="1009">
        <f>IF('Validation flags'!$P$3=1,0,IF(ISNUMBER(AE24),0,1))</f>
        <v>0</v>
      </c>
      <c r="CC24" s="1009">
        <f>IF('Validation flags'!$P$3=1,0,IF(ISNUMBER(AF24),0,1))</f>
        <v>0</v>
      </c>
      <c r="CD24" s="1009">
        <f>IF('Validation flags'!$P$3=1,0,IF(ISNUMBER(AG24),0,1))</f>
        <v>0</v>
      </c>
      <c r="CE24" s="1009">
        <f>IF('Validation flags'!$P$3=1,0,IF(ISNUMBER(AH24),0,1))</f>
        <v>0</v>
      </c>
      <c r="CF24" s="1009">
        <f>IF('Validation flags'!$P$3=1,0,IF(ISNUMBER(AI24),0,1))</f>
        <v>0</v>
      </c>
      <c r="CG24" s="1009">
        <f>IF('Validation flags'!$P$3=1,0,IF(ISNUMBER(AJ24),0,1))</f>
        <v>0</v>
      </c>
      <c r="CH24" s="1009">
        <f>IF('Validation flags'!$P$3=1,0,IF(ISNUMBER(AK24),0,1))</f>
        <v>0</v>
      </c>
      <c r="CI24" s="1009">
        <f>IF('Validation flags'!$P$3=1,0,IF(ISNUMBER(AL24),0,1))</f>
        <v>0</v>
      </c>
      <c r="CJ24" s="1009">
        <f>IF('Validation flags'!$P$3=1,0,IF(ISNUMBER(AM24),0,1))</f>
        <v>0</v>
      </c>
      <c r="CK24" s="1009">
        <f>IF('Validation flags'!$P$3=1,0,IF(ISNUMBER(AN24),0,1))</f>
        <v>0</v>
      </c>
      <c r="CL24" s="1009">
        <f>IF('Validation flags'!$P$3=1,0,IF(ISNUMBER(AO24),0,1))</f>
        <v>0</v>
      </c>
      <c r="CM24" s="1009">
        <f>IF('Validation flags'!$P$3=1,0,IF(ISNUMBER(AP24),0,1))</f>
        <v>0</v>
      </c>
      <c r="CN24" s="1005"/>
    </row>
    <row r="25" spans="1:92" ht="15" customHeight="1">
      <c r="B25" s="662">
        <v>19</v>
      </c>
      <c r="C25" s="1229" t="s">
        <v>2242</v>
      </c>
      <c r="D25" s="1249"/>
      <c r="E25" s="1249" t="s">
        <v>43</v>
      </c>
      <c r="F25" s="1251">
        <v>3</v>
      </c>
      <c r="G25" s="1566"/>
      <c r="H25" s="1539"/>
      <c r="I25" s="1341"/>
      <c r="J25" s="1341"/>
      <c r="K25" s="1341"/>
      <c r="L25" s="1341"/>
      <c r="M25" s="1341"/>
      <c r="N25" s="1341"/>
      <c r="O25" s="1341"/>
      <c r="P25" s="1341"/>
      <c r="Q25" s="1341"/>
      <c r="R25" s="1341"/>
      <c r="S25" s="1341"/>
      <c r="T25" s="1341"/>
      <c r="U25" s="1341"/>
      <c r="V25" s="1341"/>
      <c r="W25" s="1341"/>
      <c r="X25" s="1540"/>
      <c r="Y25" s="1218"/>
      <c r="Z25" s="1539"/>
      <c r="AA25" s="1341"/>
      <c r="AB25" s="1341"/>
      <c r="AC25" s="1341"/>
      <c r="AD25" s="1341"/>
      <c r="AE25" s="1341"/>
      <c r="AF25" s="1341"/>
      <c r="AG25" s="1341"/>
      <c r="AH25" s="1341"/>
      <c r="AI25" s="1341"/>
      <c r="AJ25" s="1341"/>
      <c r="AK25" s="1341"/>
      <c r="AL25" s="1341"/>
      <c r="AM25" s="1341"/>
      <c r="AN25" s="1341"/>
      <c r="AO25" s="1341"/>
      <c r="AP25" s="1540"/>
      <c r="AR25" s="675"/>
      <c r="AS25" s="676"/>
      <c r="AU25" s="1301">
        <f t="shared" si="0"/>
        <v>0</v>
      </c>
      <c r="AW25" s="1264">
        <f t="shared" si="1"/>
        <v>19</v>
      </c>
      <c r="AX25" s="1230" t="str">
        <f t="shared" si="2"/>
        <v>Cost of payment matching cross-subsidy</v>
      </c>
      <c r="AY25" s="1245" t="str">
        <f t="shared" si="3"/>
        <v>£m</v>
      </c>
      <c r="AZ25" s="1523">
        <f t="shared" si="4"/>
        <v>3</v>
      </c>
      <c r="BA25" s="1524" t="s">
        <v>2277</v>
      </c>
      <c r="BB25" s="1266" t="s">
        <v>2292</v>
      </c>
      <c r="BD25" s="1005"/>
      <c r="BE25" s="1009">
        <f>IF('Validation flags'!$P$3=1,0,IF(ISNUMBER(H25),0,1))</f>
        <v>0</v>
      </c>
      <c r="BF25" s="1009">
        <f>IF('Validation flags'!$P$3=1,0,IF(ISNUMBER(I25),0,1))</f>
        <v>0</v>
      </c>
      <c r="BG25" s="1009">
        <f>IF('Validation flags'!$P$3=1,0,IF(ISNUMBER(J25),0,1))</f>
        <v>0</v>
      </c>
      <c r="BH25" s="1009">
        <f>IF('Validation flags'!$P$3=1,0,IF(ISNUMBER(K25),0,1))</f>
        <v>0</v>
      </c>
      <c r="BI25" s="1009">
        <f>IF('Validation flags'!$P$3=1,0,IF(ISNUMBER(L25),0,1))</f>
        <v>0</v>
      </c>
      <c r="BJ25" s="1009">
        <f>IF('Validation flags'!$P$3=1,0,IF(ISNUMBER(M25),0,1))</f>
        <v>0</v>
      </c>
      <c r="BK25" s="1009">
        <f>IF('Validation flags'!$P$3=1,0,IF(ISNUMBER(N25),0,1))</f>
        <v>0</v>
      </c>
      <c r="BL25" s="1009">
        <f>IF('Validation flags'!$P$3=1,0,IF(ISNUMBER(O25),0,1))</f>
        <v>0</v>
      </c>
      <c r="BM25" s="1009">
        <f>IF('Validation flags'!$P$3=1,0,IF(ISNUMBER(P25),0,1))</f>
        <v>0</v>
      </c>
      <c r="BN25" s="1009">
        <f>IF('Validation flags'!$P$3=1,0,IF(ISNUMBER(Q25),0,1))</f>
        <v>0</v>
      </c>
      <c r="BO25" s="1009">
        <f>IF('Validation flags'!$P$3=1,0,IF(ISNUMBER(R25),0,1))</f>
        <v>0</v>
      </c>
      <c r="BP25" s="1009">
        <f>IF('Validation flags'!$P$3=1,0,IF(ISNUMBER(S25),0,1))</f>
        <v>0</v>
      </c>
      <c r="BQ25" s="1009">
        <f>IF('Validation flags'!$P$3=1,0,IF(ISNUMBER(T25),0,1))</f>
        <v>0</v>
      </c>
      <c r="BR25" s="1009">
        <f>IF('Validation flags'!$P$3=1,0,IF(ISNUMBER(U25),0,1))</f>
        <v>0</v>
      </c>
      <c r="BS25" s="1009">
        <f>IF('Validation flags'!$P$3=1,0,IF(ISNUMBER(V25),0,1))</f>
        <v>0</v>
      </c>
      <c r="BT25" s="1009">
        <f>IF('Validation flags'!$P$3=1,0,IF(ISNUMBER(W25),0,1))</f>
        <v>0</v>
      </c>
      <c r="BU25" s="1009">
        <f>IF('Validation flags'!$P$3=1,0,IF(ISNUMBER(X25),0,1))</f>
        <v>0</v>
      </c>
      <c r="BV25" s="1132"/>
      <c r="BW25" s="1009">
        <f>IF('Validation flags'!$P$3=1,0,IF(ISNUMBER(Z25),0,1))</f>
        <v>0</v>
      </c>
      <c r="BX25" s="1009">
        <f>IF('Validation flags'!$P$3=1,0,IF(ISNUMBER(AA25),0,1))</f>
        <v>0</v>
      </c>
      <c r="BY25" s="1009">
        <f>IF('Validation flags'!$P$3=1,0,IF(ISNUMBER(AB25),0,1))</f>
        <v>0</v>
      </c>
      <c r="BZ25" s="1009">
        <f>IF('Validation flags'!$P$3=1,0,IF(ISNUMBER(AC25),0,1))</f>
        <v>0</v>
      </c>
      <c r="CA25" s="1009">
        <f>IF('Validation flags'!$P$3=1,0,IF(ISNUMBER(AD25),0,1))</f>
        <v>0</v>
      </c>
      <c r="CB25" s="1009">
        <f>IF('Validation flags'!$P$3=1,0,IF(ISNUMBER(AE25),0,1))</f>
        <v>0</v>
      </c>
      <c r="CC25" s="1009">
        <f>IF('Validation flags'!$P$3=1,0,IF(ISNUMBER(AF25),0,1))</f>
        <v>0</v>
      </c>
      <c r="CD25" s="1009">
        <f>IF('Validation flags'!$P$3=1,0,IF(ISNUMBER(AG25),0,1))</f>
        <v>0</v>
      </c>
      <c r="CE25" s="1009">
        <f>IF('Validation flags'!$P$3=1,0,IF(ISNUMBER(AH25),0,1))</f>
        <v>0</v>
      </c>
      <c r="CF25" s="1009">
        <f>IF('Validation flags'!$P$3=1,0,IF(ISNUMBER(AI25),0,1))</f>
        <v>0</v>
      </c>
      <c r="CG25" s="1009">
        <f>IF('Validation flags'!$P$3=1,0,IF(ISNUMBER(AJ25),0,1))</f>
        <v>0</v>
      </c>
      <c r="CH25" s="1009">
        <f>IF('Validation flags'!$P$3=1,0,IF(ISNUMBER(AK25),0,1))</f>
        <v>0</v>
      </c>
      <c r="CI25" s="1009">
        <f>IF('Validation flags'!$P$3=1,0,IF(ISNUMBER(AL25),0,1))</f>
        <v>0</v>
      </c>
      <c r="CJ25" s="1009">
        <f>IF('Validation flags'!$P$3=1,0,IF(ISNUMBER(AM25),0,1))</f>
        <v>0</v>
      </c>
      <c r="CK25" s="1009">
        <f>IF('Validation flags'!$P$3=1,0,IF(ISNUMBER(AN25),0,1))</f>
        <v>0</v>
      </c>
      <c r="CL25" s="1009">
        <f>IF('Validation flags'!$P$3=1,0,IF(ISNUMBER(AO25),0,1))</f>
        <v>0</v>
      </c>
      <c r="CM25" s="1009">
        <f>IF('Validation flags'!$P$3=1,0,IF(ISNUMBER(AP25),0,1))</f>
        <v>0</v>
      </c>
      <c r="CN25" s="1005"/>
    </row>
    <row r="26" spans="1:92" ht="15" customHeight="1">
      <c r="B26" s="662">
        <v>20</v>
      </c>
      <c r="C26" s="1229" t="s">
        <v>2243</v>
      </c>
      <c r="D26" s="1249"/>
      <c r="E26" s="1249" t="s">
        <v>76</v>
      </c>
      <c r="F26" s="1251">
        <v>0</v>
      </c>
      <c r="G26" s="1566"/>
      <c r="H26" s="782"/>
      <c r="I26" s="783"/>
      <c r="J26" s="783"/>
      <c r="K26" s="783"/>
      <c r="L26" s="783"/>
      <c r="M26" s="783"/>
      <c r="N26" s="783"/>
      <c r="O26" s="783"/>
      <c r="P26" s="783"/>
      <c r="Q26" s="783"/>
      <c r="R26" s="783"/>
      <c r="S26" s="783"/>
      <c r="T26" s="783"/>
      <c r="U26" s="783"/>
      <c r="V26" s="783"/>
      <c r="W26" s="783"/>
      <c r="X26" s="671"/>
      <c r="Y26" s="1223"/>
      <c r="Z26" s="782"/>
      <c r="AA26" s="783"/>
      <c r="AB26" s="783"/>
      <c r="AC26" s="783"/>
      <c r="AD26" s="783"/>
      <c r="AE26" s="783"/>
      <c r="AF26" s="783"/>
      <c r="AG26" s="783"/>
      <c r="AH26" s="783"/>
      <c r="AI26" s="783"/>
      <c r="AJ26" s="783"/>
      <c r="AK26" s="783"/>
      <c r="AL26" s="783"/>
      <c r="AM26" s="783"/>
      <c r="AN26" s="783"/>
      <c r="AO26" s="783"/>
      <c r="AP26" s="671"/>
      <c r="AR26" s="675"/>
      <c r="AS26" s="676"/>
      <c r="AU26" s="1301">
        <f t="shared" si="0"/>
        <v>0</v>
      </c>
      <c r="AW26" s="1264">
        <f t="shared" si="1"/>
        <v>20</v>
      </c>
      <c r="AX26" s="1230" t="str">
        <f t="shared" si="2"/>
        <v>Number of customers receiving payment matching support</v>
      </c>
      <c r="AY26" s="1245" t="str">
        <f t="shared" si="3"/>
        <v>nr</v>
      </c>
      <c r="AZ26" s="1523">
        <f t="shared" si="4"/>
        <v>0</v>
      </c>
      <c r="BA26" s="1524" t="s">
        <v>2278</v>
      </c>
      <c r="BB26" s="1266" t="s">
        <v>2293</v>
      </c>
      <c r="BD26" s="1005"/>
      <c r="BE26" s="1009">
        <f>IF('Validation flags'!$P$3=1,0,IF(ISNUMBER(H26),0,1))</f>
        <v>0</v>
      </c>
      <c r="BF26" s="1009">
        <f>IF('Validation flags'!$P$3=1,0,IF(ISNUMBER(I26),0,1))</f>
        <v>0</v>
      </c>
      <c r="BG26" s="1009">
        <f>IF('Validation flags'!$P$3=1,0,IF(ISNUMBER(J26),0,1))</f>
        <v>0</v>
      </c>
      <c r="BH26" s="1009">
        <f>IF('Validation flags'!$P$3=1,0,IF(ISNUMBER(K26),0,1))</f>
        <v>0</v>
      </c>
      <c r="BI26" s="1009">
        <f>IF('Validation flags'!$P$3=1,0,IF(ISNUMBER(L26),0,1))</f>
        <v>0</v>
      </c>
      <c r="BJ26" s="1009">
        <f>IF('Validation flags'!$P$3=1,0,IF(ISNUMBER(M26),0,1))</f>
        <v>0</v>
      </c>
      <c r="BK26" s="1009">
        <f>IF('Validation flags'!$P$3=1,0,IF(ISNUMBER(N26),0,1))</f>
        <v>0</v>
      </c>
      <c r="BL26" s="1009">
        <f>IF('Validation flags'!$P$3=1,0,IF(ISNUMBER(O26),0,1))</f>
        <v>0</v>
      </c>
      <c r="BM26" s="1009">
        <f>IF('Validation flags'!$P$3=1,0,IF(ISNUMBER(P26),0,1))</f>
        <v>0</v>
      </c>
      <c r="BN26" s="1009">
        <f>IF('Validation flags'!$P$3=1,0,IF(ISNUMBER(Q26),0,1))</f>
        <v>0</v>
      </c>
      <c r="BO26" s="1009">
        <f>IF('Validation flags'!$P$3=1,0,IF(ISNUMBER(R26),0,1))</f>
        <v>0</v>
      </c>
      <c r="BP26" s="1009">
        <f>IF('Validation flags'!$P$3=1,0,IF(ISNUMBER(S26),0,1))</f>
        <v>0</v>
      </c>
      <c r="BQ26" s="1009">
        <f>IF('Validation flags'!$P$3=1,0,IF(ISNUMBER(T26),0,1))</f>
        <v>0</v>
      </c>
      <c r="BR26" s="1009">
        <f>IF('Validation flags'!$P$3=1,0,IF(ISNUMBER(U26),0,1))</f>
        <v>0</v>
      </c>
      <c r="BS26" s="1009">
        <f>IF('Validation flags'!$P$3=1,0,IF(ISNUMBER(V26),0,1))</f>
        <v>0</v>
      </c>
      <c r="BT26" s="1009">
        <f>IF('Validation flags'!$P$3=1,0,IF(ISNUMBER(W26),0,1))</f>
        <v>0</v>
      </c>
      <c r="BU26" s="1009">
        <f>IF('Validation flags'!$P$3=1,0,IF(ISNUMBER(X26),0,1))</f>
        <v>0</v>
      </c>
      <c r="BV26" s="1132"/>
      <c r="BW26" s="1009">
        <f>IF('Validation flags'!$P$3=1,0,IF(ISNUMBER(Z26),0,1))</f>
        <v>0</v>
      </c>
      <c r="BX26" s="1009">
        <f>IF('Validation flags'!$P$3=1,0,IF(ISNUMBER(AA26),0,1))</f>
        <v>0</v>
      </c>
      <c r="BY26" s="1009">
        <f>IF('Validation flags'!$P$3=1,0,IF(ISNUMBER(AB26),0,1))</f>
        <v>0</v>
      </c>
      <c r="BZ26" s="1009">
        <f>IF('Validation flags'!$P$3=1,0,IF(ISNUMBER(AC26),0,1))</f>
        <v>0</v>
      </c>
      <c r="CA26" s="1009">
        <f>IF('Validation flags'!$P$3=1,0,IF(ISNUMBER(AD26),0,1))</f>
        <v>0</v>
      </c>
      <c r="CB26" s="1009">
        <f>IF('Validation flags'!$P$3=1,0,IF(ISNUMBER(AE26),0,1))</f>
        <v>0</v>
      </c>
      <c r="CC26" s="1009">
        <f>IF('Validation flags'!$P$3=1,0,IF(ISNUMBER(AF26),0,1))</f>
        <v>0</v>
      </c>
      <c r="CD26" s="1009">
        <f>IF('Validation flags'!$P$3=1,0,IF(ISNUMBER(AG26),0,1))</f>
        <v>0</v>
      </c>
      <c r="CE26" s="1009">
        <f>IF('Validation flags'!$P$3=1,0,IF(ISNUMBER(AH26),0,1))</f>
        <v>0</v>
      </c>
      <c r="CF26" s="1009">
        <f>IF('Validation flags'!$P$3=1,0,IF(ISNUMBER(AI26),0,1))</f>
        <v>0</v>
      </c>
      <c r="CG26" s="1009">
        <f>IF('Validation flags'!$P$3=1,0,IF(ISNUMBER(AJ26),0,1))</f>
        <v>0</v>
      </c>
      <c r="CH26" s="1009">
        <f>IF('Validation flags'!$P$3=1,0,IF(ISNUMBER(AK26),0,1))</f>
        <v>0</v>
      </c>
      <c r="CI26" s="1009">
        <f>IF('Validation flags'!$P$3=1,0,IF(ISNUMBER(AL26),0,1))</f>
        <v>0</v>
      </c>
      <c r="CJ26" s="1009">
        <f>IF('Validation flags'!$P$3=1,0,IF(ISNUMBER(AM26),0,1))</f>
        <v>0</v>
      </c>
      <c r="CK26" s="1009">
        <f>IF('Validation flags'!$P$3=1,0,IF(ISNUMBER(AN26),0,1))</f>
        <v>0</v>
      </c>
      <c r="CL26" s="1009">
        <f>IF('Validation flags'!$P$3=1,0,IF(ISNUMBER(AO26),0,1))</f>
        <v>0</v>
      </c>
      <c r="CM26" s="1009">
        <f>IF('Validation flags'!$P$3=1,0,IF(ISNUMBER(AP26),0,1))</f>
        <v>0</v>
      </c>
      <c r="CN26" s="1005"/>
    </row>
    <row r="27" spans="1:92" ht="15" customHeight="1" thickBot="1">
      <c r="B27" s="658">
        <v>21</v>
      </c>
      <c r="C27" s="1557" t="s">
        <v>2244</v>
      </c>
      <c r="D27" s="1252"/>
      <c r="E27" s="1252" t="s">
        <v>43</v>
      </c>
      <c r="F27" s="1253">
        <v>3</v>
      </c>
      <c r="G27" s="1567"/>
      <c r="H27" s="1542"/>
      <c r="I27" s="1543"/>
      <c r="J27" s="1543"/>
      <c r="K27" s="1543"/>
      <c r="L27" s="1543"/>
      <c r="M27" s="1543"/>
      <c r="N27" s="1543"/>
      <c r="O27" s="1543"/>
      <c r="P27" s="1543"/>
      <c r="Q27" s="1543"/>
      <c r="R27" s="1543"/>
      <c r="S27" s="1543"/>
      <c r="T27" s="1543"/>
      <c r="U27" s="1543"/>
      <c r="V27" s="1543"/>
      <c r="W27" s="1543"/>
      <c r="X27" s="1544"/>
      <c r="Y27" s="1218"/>
      <c r="Z27" s="1542"/>
      <c r="AA27" s="1543"/>
      <c r="AB27" s="1543"/>
      <c r="AC27" s="1543"/>
      <c r="AD27" s="1543"/>
      <c r="AE27" s="1543"/>
      <c r="AF27" s="1543"/>
      <c r="AG27" s="1543"/>
      <c r="AH27" s="1543"/>
      <c r="AI27" s="1543"/>
      <c r="AJ27" s="1543"/>
      <c r="AK27" s="1543"/>
      <c r="AL27" s="1543"/>
      <c r="AM27" s="1543"/>
      <c r="AN27" s="1543"/>
      <c r="AO27" s="1543"/>
      <c r="AP27" s="1544"/>
      <c r="AR27" s="677"/>
      <c r="AS27" s="678"/>
      <c r="AU27" s="1301">
        <f t="shared" si="0"/>
        <v>0</v>
      </c>
      <c r="AW27" s="1267">
        <f t="shared" si="1"/>
        <v>21</v>
      </c>
      <c r="AX27" s="1231" t="str">
        <f t="shared" si="2"/>
        <v>Cost of company contribution to payment matching support (per customer)</v>
      </c>
      <c r="AY27" s="1252" t="str">
        <f t="shared" si="3"/>
        <v>£m</v>
      </c>
      <c r="AZ27" s="1537">
        <f t="shared" si="4"/>
        <v>3</v>
      </c>
      <c r="BA27" s="1525" t="s">
        <v>2279</v>
      </c>
      <c r="BB27" s="1268" t="s">
        <v>2294</v>
      </c>
      <c r="BE27" s="1009">
        <f>IF('Validation flags'!$P$3=1,0,IF(ISNUMBER(H27),0,1))</f>
        <v>0</v>
      </c>
      <c r="BF27" s="1009">
        <f>IF('Validation flags'!$P$3=1,0,IF(ISNUMBER(I27),0,1))</f>
        <v>0</v>
      </c>
      <c r="BG27" s="1009">
        <f>IF('Validation flags'!$P$3=1,0,IF(ISNUMBER(J27),0,1))</f>
        <v>0</v>
      </c>
      <c r="BH27" s="1009">
        <f>IF('Validation flags'!$P$3=1,0,IF(ISNUMBER(K27),0,1))</f>
        <v>0</v>
      </c>
      <c r="BI27" s="1009">
        <f>IF('Validation flags'!$P$3=1,0,IF(ISNUMBER(L27),0,1))</f>
        <v>0</v>
      </c>
      <c r="BJ27" s="1009">
        <f>IF('Validation flags'!$P$3=1,0,IF(ISNUMBER(M27),0,1))</f>
        <v>0</v>
      </c>
      <c r="BK27" s="1009">
        <f>IF('Validation flags'!$P$3=1,0,IF(ISNUMBER(N27),0,1))</f>
        <v>0</v>
      </c>
      <c r="BL27" s="1009">
        <f>IF('Validation flags'!$P$3=1,0,IF(ISNUMBER(O27),0,1))</f>
        <v>0</v>
      </c>
      <c r="BM27" s="1009">
        <f>IF('Validation flags'!$P$3=1,0,IF(ISNUMBER(P27),0,1))</f>
        <v>0</v>
      </c>
      <c r="BN27" s="1009">
        <f>IF('Validation flags'!$P$3=1,0,IF(ISNUMBER(Q27),0,1))</f>
        <v>0</v>
      </c>
      <c r="BO27" s="1009">
        <f>IF('Validation flags'!$P$3=1,0,IF(ISNUMBER(R27),0,1))</f>
        <v>0</v>
      </c>
      <c r="BP27" s="1009">
        <f>IF('Validation flags'!$P$3=1,0,IF(ISNUMBER(S27),0,1))</f>
        <v>0</v>
      </c>
      <c r="BQ27" s="1009">
        <f>IF('Validation flags'!$P$3=1,0,IF(ISNUMBER(T27),0,1))</f>
        <v>0</v>
      </c>
      <c r="BR27" s="1009">
        <f>IF('Validation flags'!$P$3=1,0,IF(ISNUMBER(U27),0,1))</f>
        <v>0</v>
      </c>
      <c r="BS27" s="1009">
        <f>IF('Validation flags'!$P$3=1,0,IF(ISNUMBER(V27),0,1))</f>
        <v>0</v>
      </c>
      <c r="BT27" s="1009">
        <f>IF('Validation flags'!$P$3=1,0,IF(ISNUMBER(W27),0,1))</f>
        <v>0</v>
      </c>
      <c r="BU27" s="1009">
        <f>IF('Validation flags'!$P$3=1,0,IF(ISNUMBER(X27),0,1))</f>
        <v>0</v>
      </c>
      <c r="BV27" s="1132"/>
      <c r="BW27" s="1009">
        <f>IF('Validation flags'!$P$3=1,0,IF(ISNUMBER(Z27),0,1))</f>
        <v>0</v>
      </c>
      <c r="BX27" s="1009">
        <f>IF('Validation flags'!$P$3=1,0,IF(ISNUMBER(AA27),0,1))</f>
        <v>0</v>
      </c>
      <c r="BY27" s="1009">
        <f>IF('Validation flags'!$P$3=1,0,IF(ISNUMBER(AB27),0,1))</f>
        <v>0</v>
      </c>
      <c r="BZ27" s="1009">
        <f>IF('Validation flags'!$P$3=1,0,IF(ISNUMBER(AC27),0,1))</f>
        <v>0</v>
      </c>
      <c r="CA27" s="1009">
        <f>IF('Validation flags'!$P$3=1,0,IF(ISNUMBER(AD27),0,1))</f>
        <v>0</v>
      </c>
      <c r="CB27" s="1009">
        <f>IF('Validation flags'!$P$3=1,0,IF(ISNUMBER(AE27),0,1))</f>
        <v>0</v>
      </c>
      <c r="CC27" s="1009">
        <f>IF('Validation flags'!$P$3=1,0,IF(ISNUMBER(AF27),0,1))</f>
        <v>0</v>
      </c>
      <c r="CD27" s="1009">
        <f>IF('Validation flags'!$P$3=1,0,IF(ISNUMBER(AG27),0,1))</f>
        <v>0</v>
      </c>
      <c r="CE27" s="1009">
        <f>IF('Validation flags'!$P$3=1,0,IF(ISNUMBER(AH27),0,1))</f>
        <v>0</v>
      </c>
      <c r="CF27" s="1009">
        <f>IF('Validation flags'!$P$3=1,0,IF(ISNUMBER(AI27),0,1))</f>
        <v>0</v>
      </c>
      <c r="CG27" s="1009">
        <f>IF('Validation flags'!$P$3=1,0,IF(ISNUMBER(AJ27),0,1))</f>
        <v>0</v>
      </c>
      <c r="CH27" s="1009">
        <f>IF('Validation flags'!$P$3=1,0,IF(ISNUMBER(AK27),0,1))</f>
        <v>0</v>
      </c>
      <c r="CI27" s="1009">
        <f>IF('Validation flags'!$P$3=1,0,IF(ISNUMBER(AL27),0,1))</f>
        <v>0</v>
      </c>
      <c r="CJ27" s="1009">
        <f>IF('Validation flags'!$P$3=1,0,IF(ISNUMBER(AM27),0,1))</f>
        <v>0</v>
      </c>
      <c r="CK27" s="1009">
        <f>IF('Validation flags'!$P$3=1,0,IF(ISNUMBER(AN27),0,1))</f>
        <v>0</v>
      </c>
      <c r="CL27" s="1009">
        <f>IF('Validation flags'!$P$3=1,0,IF(ISNUMBER(AO27),0,1))</f>
        <v>0</v>
      </c>
      <c r="CM27" s="1009">
        <f>IF('Validation flags'!$P$3=1,0,IF(ISNUMBER(AP27),0,1))</f>
        <v>0</v>
      </c>
    </row>
    <row r="28" spans="1:92" ht="15" customHeight="1" thickBot="1">
      <c r="A28" s="688"/>
      <c r="B28" s="1041"/>
      <c r="C28" s="1225"/>
      <c r="D28" s="1254"/>
      <c r="E28" s="1254"/>
      <c r="F28" s="1254"/>
      <c r="G28" s="1254"/>
      <c r="H28" s="1044"/>
      <c r="I28" s="1044"/>
      <c r="J28" s="1044"/>
      <c r="K28" s="1044"/>
      <c r="L28" s="1044"/>
      <c r="M28" s="1044"/>
      <c r="N28" s="1044"/>
      <c r="O28" s="1044"/>
      <c r="P28" s="1044"/>
      <c r="Q28" s="1044"/>
      <c r="R28" s="1044"/>
      <c r="S28" s="1044"/>
      <c r="T28" s="1044"/>
      <c r="U28" s="1044"/>
      <c r="V28" s="1044"/>
      <c r="W28" s="1044"/>
      <c r="X28" s="1044"/>
      <c r="Y28" s="1222"/>
      <c r="Z28" s="1044"/>
      <c r="AA28" s="1044"/>
      <c r="AB28" s="1044"/>
      <c r="AC28" s="1044"/>
      <c r="AD28" s="1044"/>
      <c r="AE28" s="1044"/>
      <c r="AF28" s="1044"/>
      <c r="AG28" s="1044"/>
      <c r="AH28" s="1044"/>
      <c r="AI28" s="1044"/>
      <c r="AJ28" s="1044"/>
      <c r="AK28" s="1044"/>
      <c r="AL28" s="1044"/>
      <c r="AM28" s="1044"/>
      <c r="AN28" s="1044"/>
      <c r="AO28" s="1044"/>
      <c r="AP28" s="1044"/>
      <c r="AQ28" s="688"/>
      <c r="AR28" s="1051"/>
      <c r="AS28" s="1052"/>
      <c r="AU28" s="1008"/>
      <c r="AV28" s="688"/>
      <c r="AW28" s="1269"/>
      <c r="AX28" s="1270"/>
      <c r="AY28" s="1254"/>
      <c r="AZ28" s="1254"/>
      <c r="BA28" s="1260"/>
      <c r="BB28" s="1260"/>
      <c r="BE28" s="966"/>
      <c r="BF28" s="966"/>
      <c r="BG28" s="966"/>
      <c r="BH28" s="966"/>
      <c r="BI28" s="966"/>
      <c r="BJ28" s="966"/>
      <c r="BK28" s="966"/>
      <c r="BL28" s="966"/>
      <c r="BM28" s="966"/>
      <c r="BN28" s="966"/>
      <c r="BO28" s="966"/>
      <c r="BP28" s="966"/>
      <c r="BQ28" s="1300"/>
      <c r="BR28" s="1300"/>
      <c r="BS28" s="1300"/>
      <c r="BT28" s="1300"/>
      <c r="BU28" s="1300"/>
      <c r="BV28" s="1132"/>
      <c r="BW28" s="966"/>
      <c r="BX28" s="966"/>
      <c r="BY28" s="966"/>
      <c r="BZ28" s="966"/>
      <c r="CA28" s="966"/>
      <c r="CB28" s="966"/>
      <c r="CC28" s="966"/>
      <c r="CD28" s="966"/>
      <c r="CE28" s="966"/>
      <c r="CF28" s="966"/>
      <c r="CG28" s="966"/>
      <c r="CH28" s="966"/>
      <c r="CI28" s="1300"/>
      <c r="CJ28" s="1300"/>
      <c r="CK28" s="1300"/>
      <c r="CL28" s="1300"/>
      <c r="CM28" s="1300"/>
    </row>
    <row r="29" spans="1:92" ht="15" customHeight="1" thickBot="1">
      <c r="B29" s="639" t="s">
        <v>435</v>
      </c>
      <c r="C29" s="1528" t="s">
        <v>497</v>
      </c>
      <c r="D29" s="1529"/>
      <c r="E29" s="1529"/>
      <c r="F29" s="1529"/>
      <c r="G29" s="1254"/>
      <c r="H29" s="1044"/>
      <c r="I29" s="1044"/>
      <c r="J29" s="1044"/>
      <c r="K29" s="1044"/>
      <c r="L29" s="1044"/>
      <c r="M29" s="1044"/>
      <c r="N29" s="1044"/>
      <c r="O29" s="1044"/>
      <c r="P29" s="1044"/>
      <c r="Q29" s="1044"/>
      <c r="R29" s="1044"/>
      <c r="S29" s="1044"/>
      <c r="T29" s="1044"/>
      <c r="U29" s="1044"/>
      <c r="V29" s="1044"/>
      <c r="W29" s="1044"/>
      <c r="X29" s="1044"/>
      <c r="Y29" s="1222"/>
      <c r="Z29" s="1044"/>
      <c r="AA29" s="1044"/>
      <c r="AB29" s="1044"/>
      <c r="AC29" s="1044"/>
      <c r="AD29" s="1044"/>
      <c r="AE29" s="1044"/>
      <c r="AF29" s="1044"/>
      <c r="AG29" s="1044"/>
      <c r="AH29" s="1044"/>
      <c r="AI29" s="1044"/>
      <c r="AJ29" s="1044"/>
      <c r="AK29" s="1044"/>
      <c r="AL29" s="1044"/>
      <c r="AM29" s="1044"/>
      <c r="AN29" s="1044"/>
      <c r="AO29" s="1044"/>
      <c r="AP29" s="1044"/>
      <c r="AR29" s="1052"/>
      <c r="AS29" s="1052"/>
      <c r="AU29" s="1008"/>
      <c r="AW29" s="1261" t="s">
        <v>435</v>
      </c>
      <c r="AX29" s="1528" t="s">
        <v>497</v>
      </c>
      <c r="AY29" s="1538"/>
      <c r="AZ29" s="1254"/>
      <c r="BA29" s="1260"/>
      <c r="BB29" s="1260"/>
      <c r="BE29" s="966"/>
      <c r="BF29" s="966"/>
      <c r="BG29" s="966"/>
      <c r="BH29" s="966"/>
      <c r="BI29" s="966"/>
      <c r="BJ29" s="966"/>
      <c r="BK29" s="966"/>
      <c r="BL29" s="966"/>
      <c r="BM29" s="966"/>
      <c r="BN29" s="966"/>
      <c r="BO29" s="966"/>
      <c r="BP29" s="966"/>
      <c r="BQ29" s="1300"/>
      <c r="BR29" s="1300"/>
      <c r="BS29" s="1300"/>
      <c r="BT29" s="1300"/>
      <c r="BU29" s="1300"/>
      <c r="BV29" s="1132"/>
      <c r="BW29" s="966"/>
      <c r="BX29" s="966"/>
      <c r="BY29" s="966"/>
      <c r="BZ29" s="966"/>
      <c r="CA29" s="966"/>
      <c r="CB29" s="966"/>
      <c r="CC29" s="966"/>
      <c r="CD29" s="966"/>
      <c r="CE29" s="966"/>
      <c r="CF29" s="966"/>
      <c r="CG29" s="966"/>
      <c r="CH29" s="966"/>
      <c r="CI29" s="1300"/>
      <c r="CJ29" s="1300"/>
      <c r="CK29" s="1300"/>
      <c r="CL29" s="1300"/>
      <c r="CM29" s="1300"/>
    </row>
    <row r="30" spans="1:92" ht="15" customHeight="1">
      <c r="B30" s="655">
        <v>22</v>
      </c>
      <c r="C30" s="1230" t="s">
        <v>498</v>
      </c>
      <c r="D30" s="1245"/>
      <c r="E30" s="1245" t="s">
        <v>28</v>
      </c>
      <c r="F30" s="1250">
        <v>1</v>
      </c>
      <c r="G30" s="1563"/>
      <c r="H30" s="776"/>
      <c r="I30" s="777"/>
      <c r="J30" s="777"/>
      <c r="K30" s="777"/>
      <c r="L30" s="777"/>
      <c r="M30" s="777"/>
      <c r="N30" s="777"/>
      <c r="O30" s="777"/>
      <c r="P30" s="777"/>
      <c r="Q30" s="777"/>
      <c r="R30" s="777"/>
      <c r="S30" s="777"/>
      <c r="T30" s="777"/>
      <c r="U30" s="777"/>
      <c r="V30" s="777"/>
      <c r="W30" s="777"/>
      <c r="X30" s="778"/>
      <c r="Y30" s="1220"/>
      <c r="Z30" s="776"/>
      <c r="AA30" s="777"/>
      <c r="AB30" s="777"/>
      <c r="AC30" s="777"/>
      <c r="AD30" s="777"/>
      <c r="AE30" s="777"/>
      <c r="AF30" s="777"/>
      <c r="AG30" s="777"/>
      <c r="AH30" s="777"/>
      <c r="AI30" s="777"/>
      <c r="AJ30" s="777"/>
      <c r="AK30" s="777"/>
      <c r="AL30" s="777"/>
      <c r="AM30" s="777"/>
      <c r="AN30" s="777"/>
      <c r="AO30" s="777"/>
      <c r="AP30" s="778"/>
      <c r="AR30" s="673"/>
      <c r="AS30" s="674"/>
      <c r="AU30" s="1301">
        <f t="shared" ref="AU30:AU39" si="5" xml:space="preserve"> IF( SUM( BE30:CM30 ) = 0, 0, $BE$5 )</f>
        <v>0</v>
      </c>
      <c r="AW30" s="1264">
        <f>B30</f>
        <v>22</v>
      </c>
      <c r="AX30" s="1230" t="str">
        <f>C30</f>
        <v>Customers aware of the non-financial vulnerability assistance measures offered</v>
      </c>
      <c r="AY30" s="1526" t="str">
        <f>E30</f>
        <v>%</v>
      </c>
      <c r="AZ30" s="1526">
        <f>F30</f>
        <v>1</v>
      </c>
      <c r="BA30" s="1522" t="s">
        <v>1441</v>
      </c>
      <c r="BB30" s="1265" t="s">
        <v>1457</v>
      </c>
      <c r="BE30" s="1009">
        <f>IF('Validation flags'!$P$3=1,0,IF(ISNUMBER(H30),0,1))</f>
        <v>0</v>
      </c>
      <c r="BF30" s="1009">
        <f>IF('Validation flags'!$P$3=1,0,IF(ISNUMBER(I30),0,1))</f>
        <v>0</v>
      </c>
      <c r="BG30" s="1009">
        <f>IF('Validation flags'!$P$3=1,0,IF(ISNUMBER(J30),0,1))</f>
        <v>0</v>
      </c>
      <c r="BH30" s="1009">
        <f>IF('Validation flags'!$P$3=1,0,IF(ISNUMBER(K30),0,1))</f>
        <v>0</v>
      </c>
      <c r="BI30" s="1009">
        <f>IF('Validation flags'!$P$3=1,0,IF(ISNUMBER(L30),0,1))</f>
        <v>0</v>
      </c>
      <c r="BJ30" s="1009">
        <f>IF('Validation flags'!$P$3=1,0,IF(ISNUMBER(M30),0,1))</f>
        <v>0</v>
      </c>
      <c r="BK30" s="1009">
        <f>IF('Validation flags'!$P$3=1,0,IF(ISNUMBER(N30),0,1))</f>
        <v>0</v>
      </c>
      <c r="BL30" s="1009">
        <f>IF('Validation flags'!$P$3=1,0,IF(ISNUMBER(O30),0,1))</f>
        <v>0</v>
      </c>
      <c r="BM30" s="1009">
        <f>IF('Validation flags'!$P$3=1,0,IF(ISNUMBER(P30),0,1))</f>
        <v>0</v>
      </c>
      <c r="BN30" s="1009">
        <f>IF('Validation flags'!$P$3=1,0,IF(ISNUMBER(Q30),0,1))</f>
        <v>0</v>
      </c>
      <c r="BO30" s="1009">
        <f>IF('Validation flags'!$P$3=1,0,IF(ISNUMBER(R30),0,1))</f>
        <v>0</v>
      </c>
      <c r="BP30" s="1009">
        <f>IF('Validation flags'!$P$3=1,0,IF(ISNUMBER(S30),0,1))</f>
        <v>0</v>
      </c>
      <c r="BQ30" s="1009">
        <f>IF('Validation flags'!$P$3=1,0,IF(ISNUMBER(T30),0,1))</f>
        <v>0</v>
      </c>
      <c r="BR30" s="1009">
        <f>IF('Validation flags'!$P$3=1,0,IF(ISNUMBER(U30),0,1))</f>
        <v>0</v>
      </c>
      <c r="BS30" s="1009">
        <f>IF('Validation flags'!$P$3=1,0,IF(ISNUMBER(V30),0,1))</f>
        <v>0</v>
      </c>
      <c r="BT30" s="1009">
        <f>IF('Validation flags'!$P$3=1,0,IF(ISNUMBER(W30),0,1))</f>
        <v>0</v>
      </c>
      <c r="BU30" s="1009">
        <f>IF('Validation flags'!$P$3=1,0,IF(ISNUMBER(X30),0,1))</f>
        <v>0</v>
      </c>
      <c r="BV30" s="1132"/>
      <c r="BW30" s="1009">
        <f>IF('Validation flags'!$P$3=1,0,IF(ISNUMBER(Z30),0,1))</f>
        <v>0</v>
      </c>
      <c r="BX30" s="1009">
        <f>IF('Validation flags'!$P$3=1,0,IF(ISNUMBER(AA30),0,1))</f>
        <v>0</v>
      </c>
      <c r="BY30" s="1009">
        <f>IF('Validation flags'!$P$3=1,0,IF(ISNUMBER(AB30),0,1))</f>
        <v>0</v>
      </c>
      <c r="BZ30" s="1009">
        <f>IF('Validation flags'!$P$3=1,0,IF(ISNUMBER(AC30),0,1))</f>
        <v>0</v>
      </c>
      <c r="CA30" s="1009">
        <f>IF('Validation flags'!$P$3=1,0,IF(ISNUMBER(AD30),0,1))</f>
        <v>0</v>
      </c>
      <c r="CB30" s="1009">
        <f>IF('Validation flags'!$P$3=1,0,IF(ISNUMBER(AE30),0,1))</f>
        <v>0</v>
      </c>
      <c r="CC30" s="1009">
        <f>IF('Validation flags'!$P$3=1,0,IF(ISNUMBER(AF30),0,1))</f>
        <v>0</v>
      </c>
      <c r="CD30" s="1009">
        <f>IF('Validation flags'!$P$3=1,0,IF(ISNUMBER(AG30),0,1))</f>
        <v>0</v>
      </c>
      <c r="CE30" s="1009">
        <f>IF('Validation flags'!$P$3=1,0,IF(ISNUMBER(AH30),0,1))</f>
        <v>0</v>
      </c>
      <c r="CF30" s="1009">
        <f>IF('Validation flags'!$P$3=1,0,IF(ISNUMBER(AI30),0,1))</f>
        <v>0</v>
      </c>
      <c r="CG30" s="1009">
        <f>IF('Validation flags'!$P$3=1,0,IF(ISNUMBER(AJ30),0,1))</f>
        <v>0</v>
      </c>
      <c r="CH30" s="1009">
        <f>IF('Validation flags'!$P$3=1,0,IF(ISNUMBER(AK30),0,1))</f>
        <v>0</v>
      </c>
      <c r="CI30" s="1009">
        <f>IF('Validation flags'!$P$3=1,0,IF(ISNUMBER(AL30),0,1))</f>
        <v>0</v>
      </c>
      <c r="CJ30" s="1009">
        <f>IF('Validation flags'!$P$3=1,0,IF(ISNUMBER(AM30),0,1))</f>
        <v>0</v>
      </c>
      <c r="CK30" s="1009">
        <f>IF('Validation flags'!$P$3=1,0,IF(ISNUMBER(AN30),0,1))</f>
        <v>0</v>
      </c>
      <c r="CL30" s="1009">
        <f>IF('Validation flags'!$P$3=1,0,IF(ISNUMBER(AO30),0,1))</f>
        <v>0</v>
      </c>
      <c r="CM30" s="1009">
        <f>IF('Validation flags'!$P$3=1,0,IF(ISNUMBER(AP30),0,1))</f>
        <v>0</v>
      </c>
    </row>
    <row r="31" spans="1:92" ht="15" customHeight="1">
      <c r="B31" s="655">
        <v>23</v>
      </c>
      <c r="C31" s="1230" t="s">
        <v>499</v>
      </c>
      <c r="D31" s="1245"/>
      <c r="E31" s="1245" t="s">
        <v>76</v>
      </c>
      <c r="F31" s="1250">
        <v>0</v>
      </c>
      <c r="G31" s="1564"/>
      <c r="H31" s="782"/>
      <c r="I31" s="783"/>
      <c r="J31" s="783">
        <v>10839</v>
      </c>
      <c r="K31" s="783">
        <v>11302</v>
      </c>
      <c r="L31" s="783">
        <v>11817</v>
      </c>
      <c r="M31" s="783">
        <v>16000</v>
      </c>
      <c r="N31" s="783">
        <v>21000</v>
      </c>
      <c r="O31" s="783">
        <v>24650</v>
      </c>
      <c r="P31" s="783">
        <v>29800</v>
      </c>
      <c r="Q31" s="783">
        <v>35100</v>
      </c>
      <c r="R31" s="783">
        <v>50550</v>
      </c>
      <c r="S31" s="783">
        <v>71350</v>
      </c>
      <c r="T31" s="783">
        <v>77550</v>
      </c>
      <c r="U31" s="783">
        <v>83750</v>
      </c>
      <c r="V31" s="783">
        <v>89950</v>
      </c>
      <c r="W31" s="783">
        <v>96150</v>
      </c>
      <c r="X31" s="671">
        <v>106350</v>
      </c>
      <c r="Y31" s="1541"/>
      <c r="Z31" s="782"/>
      <c r="AA31" s="783"/>
      <c r="AB31" s="783"/>
      <c r="AC31" s="783"/>
      <c r="AD31" s="783"/>
      <c r="AE31" s="783"/>
      <c r="AF31" s="783"/>
      <c r="AG31" s="783"/>
      <c r="AH31" s="783"/>
      <c r="AI31" s="783"/>
      <c r="AJ31" s="783"/>
      <c r="AK31" s="783"/>
      <c r="AL31" s="783"/>
      <c r="AM31" s="783"/>
      <c r="AN31" s="783"/>
      <c r="AO31" s="783"/>
      <c r="AP31" s="671"/>
      <c r="AR31" s="675"/>
      <c r="AS31" s="676"/>
      <c r="AU31" s="1301" t="str">
        <f t="shared" si="5"/>
        <v>Please complete all cells in row</v>
      </c>
      <c r="AW31" s="1264">
        <f t="shared" ref="AW31:AW39" si="6">B31</f>
        <v>23</v>
      </c>
      <c r="AX31" s="1230" t="str">
        <f t="shared" ref="AX31:AX39" si="7">C31</f>
        <v>Customers on Special Assistance Register/ Priority Service Register (SAR/PSR)</v>
      </c>
      <c r="AY31" s="1245" t="str">
        <f t="shared" ref="AY31:AY39" si="8">E31</f>
        <v>nr</v>
      </c>
      <c r="AZ31" s="1245">
        <f t="shared" ref="AZ31:AZ39" si="9">F31</f>
        <v>0</v>
      </c>
      <c r="BA31" s="1527" t="s">
        <v>1442</v>
      </c>
      <c r="BB31" s="1271" t="s">
        <v>1458</v>
      </c>
      <c r="BE31" s="968">
        <f t="shared" ref="BE31:BE39" si="10" xml:space="preserve"> IF( ISNUMBER( H31 ), 0, 1 )</f>
        <v>1</v>
      </c>
      <c r="BF31" s="968">
        <f t="shared" ref="BF31:BF39" si="11" xml:space="preserve"> IF( ISNUMBER( I31 ), 0, 1 )</f>
        <v>1</v>
      </c>
      <c r="BG31" s="968">
        <f t="shared" ref="BG31:BG39" si="12" xml:space="preserve"> IF( ISNUMBER( J31 ), 0, 1 )</f>
        <v>0</v>
      </c>
      <c r="BH31" s="968">
        <f t="shared" ref="BH31:BH39" si="13" xml:space="preserve"> IF( ISNUMBER( K31 ), 0, 1 )</f>
        <v>0</v>
      </c>
      <c r="BI31" s="968">
        <f t="shared" ref="BI31:BI39" si="14" xml:space="preserve"> IF( ISNUMBER( L31 ), 0, 1 )</f>
        <v>0</v>
      </c>
      <c r="BJ31" s="968">
        <f t="shared" ref="BJ31:BJ39" si="15" xml:space="preserve"> IF( ISNUMBER( M31 ), 0, 1 )</f>
        <v>0</v>
      </c>
      <c r="BK31" s="968">
        <f t="shared" ref="BK31:BK39" si="16" xml:space="preserve"> IF( ISNUMBER( N31 ), 0, 1 )</f>
        <v>0</v>
      </c>
      <c r="BL31" s="968">
        <f t="shared" ref="BL31:BL39" si="17" xml:space="preserve"> IF( ISNUMBER( O31 ), 0, 1 )</f>
        <v>0</v>
      </c>
      <c r="BM31" s="968">
        <f t="shared" ref="BM31:BM39" si="18" xml:space="preserve"> IF( ISNUMBER( P31 ), 0, 1 )</f>
        <v>0</v>
      </c>
      <c r="BN31" s="968">
        <f t="shared" ref="BN31:BN39" si="19" xml:space="preserve"> IF( ISNUMBER( Q31 ), 0, 1 )</f>
        <v>0</v>
      </c>
      <c r="BO31" s="968">
        <f t="shared" ref="BO31:BO39" si="20" xml:space="preserve"> IF( ISNUMBER( R31 ), 0, 1 )</f>
        <v>0</v>
      </c>
      <c r="BP31" s="968">
        <f t="shared" ref="BP31:BP39" si="21" xml:space="preserve"> IF( ISNUMBER( S31 ), 0, 1 )</f>
        <v>0</v>
      </c>
      <c r="BQ31" s="1009">
        <f t="shared" ref="BQ31:BQ39" si="22" xml:space="preserve"> IF( ISNUMBER( T31 ), 0, 1 )</f>
        <v>0</v>
      </c>
      <c r="BR31" s="1009">
        <f t="shared" ref="BR31:BR39" si="23" xml:space="preserve"> IF( ISNUMBER( U31 ), 0, 1 )</f>
        <v>0</v>
      </c>
      <c r="BS31" s="1009">
        <f t="shared" ref="BS31:BS39" si="24" xml:space="preserve"> IF( ISNUMBER( V31 ), 0, 1 )</f>
        <v>0</v>
      </c>
      <c r="BT31" s="1009">
        <f t="shared" ref="BT31:BT39" si="25" xml:space="preserve"> IF( ISNUMBER( W31 ), 0, 1 )</f>
        <v>0</v>
      </c>
      <c r="BU31" s="1009">
        <f t="shared" ref="BU31:BU39" si="26" xml:space="preserve"> IF( ISNUMBER( X31 ), 0, 1 )</f>
        <v>0</v>
      </c>
      <c r="BV31" s="1132"/>
      <c r="BW31" s="1009">
        <f xml:space="preserve"> IF('Validation flags'!$O$3=0,0,IF( ISNUMBER( Z31 ), 0, 1 ))</f>
        <v>0</v>
      </c>
      <c r="BX31" s="1009">
        <f xml:space="preserve"> IF('Validation flags'!$O$3=0,0,IF( ISNUMBER( AA31 ), 0, 1 ))</f>
        <v>0</v>
      </c>
      <c r="BY31" s="1009">
        <f xml:space="preserve"> IF('Validation flags'!$O$3=0,0,IF( ISNUMBER( AB31 ), 0, 1 ))</f>
        <v>0</v>
      </c>
      <c r="BZ31" s="1009">
        <f xml:space="preserve"> IF('Validation flags'!$O$3=0,0,IF( ISNUMBER( AC31 ), 0, 1 ))</f>
        <v>0</v>
      </c>
      <c r="CA31" s="1009">
        <f xml:space="preserve"> IF('Validation flags'!$O$3=0,0,IF( ISNUMBER( AD31 ), 0, 1 ))</f>
        <v>0</v>
      </c>
      <c r="CB31" s="1009">
        <f xml:space="preserve"> IF('Validation flags'!$O$3=0,0,IF( ISNUMBER( AE31 ), 0, 1 ))</f>
        <v>0</v>
      </c>
      <c r="CC31" s="1009">
        <f xml:space="preserve"> IF('Validation flags'!$O$3=0,0,IF( ISNUMBER( AF31 ), 0, 1 ))</f>
        <v>0</v>
      </c>
      <c r="CD31" s="1009">
        <f xml:space="preserve"> IF('Validation flags'!$O$3=0,0,IF( ISNUMBER( AG31 ), 0, 1 ))</f>
        <v>0</v>
      </c>
      <c r="CE31" s="1009">
        <f xml:space="preserve"> IF('Validation flags'!$O$3=0,0,IF( ISNUMBER( AH31 ), 0, 1 ))</f>
        <v>0</v>
      </c>
      <c r="CF31" s="1009">
        <f xml:space="preserve"> IF('Validation flags'!$O$3=0,0,IF( ISNUMBER( AI31 ), 0, 1 ))</f>
        <v>0</v>
      </c>
      <c r="CG31" s="1009">
        <f xml:space="preserve"> IF('Validation flags'!$O$3=0,0,IF( ISNUMBER( AJ31 ), 0, 1 ))</f>
        <v>0</v>
      </c>
      <c r="CH31" s="1009">
        <f xml:space="preserve"> IF('Validation flags'!$O$3=0,0,IF( ISNUMBER( AK31 ), 0, 1 ))</f>
        <v>0</v>
      </c>
      <c r="CI31" s="1009">
        <f xml:space="preserve"> IF('Validation flags'!$O$3=0,0,IF( ISNUMBER( AL31 ), 0, 1 ))</f>
        <v>0</v>
      </c>
      <c r="CJ31" s="1009">
        <f xml:space="preserve"> IF('Validation flags'!$O$3=0,0,IF( ISNUMBER( AM31 ), 0, 1 ))</f>
        <v>0</v>
      </c>
      <c r="CK31" s="1009">
        <f xml:space="preserve"> IF('Validation flags'!$O$3=0,0,IF( ISNUMBER( AN31 ), 0, 1 ))</f>
        <v>0</v>
      </c>
      <c r="CL31" s="1009">
        <f xml:space="preserve"> IF('Validation flags'!$O$3=0,0,IF( ISNUMBER( AO31 ), 0, 1 ))</f>
        <v>0</v>
      </c>
      <c r="CM31" s="1009">
        <f xml:space="preserve"> IF('Validation flags'!$O$3=0,0,IF( ISNUMBER( AP31 ), 0, 1 ))</f>
        <v>0</v>
      </c>
    </row>
    <row r="32" spans="1:92" ht="15" customHeight="1">
      <c r="B32" s="655">
        <v>24</v>
      </c>
      <c r="C32" s="1230" t="s">
        <v>499</v>
      </c>
      <c r="D32" s="1245"/>
      <c r="E32" s="1245" t="s">
        <v>28</v>
      </c>
      <c r="F32" s="1250">
        <v>1</v>
      </c>
      <c r="G32" s="1564"/>
      <c r="H32" s="784"/>
      <c r="I32" s="781"/>
      <c r="J32" s="781">
        <v>1.2E-2</v>
      </c>
      <c r="K32" s="781">
        <v>1.2E-2</v>
      </c>
      <c r="L32" s="781">
        <v>1.2E-2</v>
      </c>
      <c r="M32" s="781">
        <v>1.7000000000000001E-2</v>
      </c>
      <c r="N32" s="781">
        <v>2.1999999999999999E-2</v>
      </c>
      <c r="O32" s="781">
        <v>2.5000000000000001E-2</v>
      </c>
      <c r="P32" s="781">
        <v>0.03</v>
      </c>
      <c r="Q32" s="781">
        <v>3.5000000000000003E-2</v>
      </c>
      <c r="R32" s="781">
        <v>0.05</v>
      </c>
      <c r="S32" s="781">
        <v>7.0000000000000007E-2</v>
      </c>
      <c r="T32" s="781">
        <v>7.4999999999999997E-2</v>
      </c>
      <c r="U32" s="781">
        <v>8.1000000000000003E-2</v>
      </c>
      <c r="V32" s="781">
        <v>8.5999999999999993E-2</v>
      </c>
      <c r="W32" s="781">
        <v>9.0999999999999998E-2</v>
      </c>
      <c r="X32" s="670">
        <v>0.1</v>
      </c>
      <c r="Y32" s="1220"/>
      <c r="Z32" s="784"/>
      <c r="AA32" s="781"/>
      <c r="AB32" s="781"/>
      <c r="AC32" s="781"/>
      <c r="AD32" s="781"/>
      <c r="AE32" s="781"/>
      <c r="AF32" s="781"/>
      <c r="AG32" s="781"/>
      <c r="AH32" s="781"/>
      <c r="AI32" s="781"/>
      <c r="AJ32" s="781"/>
      <c r="AK32" s="781"/>
      <c r="AL32" s="781"/>
      <c r="AM32" s="781"/>
      <c r="AN32" s="781"/>
      <c r="AO32" s="781"/>
      <c r="AP32" s="670"/>
      <c r="AR32" s="675"/>
      <c r="AS32" s="676"/>
      <c r="AU32" s="1301" t="str">
        <f t="shared" si="5"/>
        <v>Please complete all cells in row</v>
      </c>
      <c r="AW32" s="1264">
        <f t="shared" si="6"/>
        <v>24</v>
      </c>
      <c r="AX32" s="1230" t="str">
        <f t="shared" si="7"/>
        <v>Customers on Special Assistance Register/ Priority Service Register (SAR/PSR)</v>
      </c>
      <c r="AY32" s="1245" t="str">
        <f t="shared" si="8"/>
        <v>%</v>
      </c>
      <c r="AZ32" s="1245">
        <f t="shared" si="9"/>
        <v>1</v>
      </c>
      <c r="BA32" s="1524" t="s">
        <v>1443</v>
      </c>
      <c r="BB32" s="1266" t="s">
        <v>1459</v>
      </c>
      <c r="BE32" s="968">
        <f t="shared" si="10"/>
        <v>1</v>
      </c>
      <c r="BF32" s="968">
        <f t="shared" si="11"/>
        <v>1</v>
      </c>
      <c r="BG32" s="968">
        <f t="shared" si="12"/>
        <v>0</v>
      </c>
      <c r="BH32" s="968">
        <f t="shared" si="13"/>
        <v>0</v>
      </c>
      <c r="BI32" s="968">
        <f t="shared" si="14"/>
        <v>0</v>
      </c>
      <c r="BJ32" s="968">
        <f t="shared" si="15"/>
        <v>0</v>
      </c>
      <c r="BK32" s="968">
        <f t="shared" si="16"/>
        <v>0</v>
      </c>
      <c r="BL32" s="968">
        <f t="shared" si="17"/>
        <v>0</v>
      </c>
      <c r="BM32" s="968">
        <f t="shared" si="18"/>
        <v>0</v>
      </c>
      <c r="BN32" s="968">
        <f t="shared" si="19"/>
        <v>0</v>
      </c>
      <c r="BO32" s="968">
        <f t="shared" si="20"/>
        <v>0</v>
      </c>
      <c r="BP32" s="968">
        <f t="shared" si="21"/>
        <v>0</v>
      </c>
      <c r="BQ32" s="1009">
        <f t="shared" si="22"/>
        <v>0</v>
      </c>
      <c r="BR32" s="1009">
        <f t="shared" si="23"/>
        <v>0</v>
      </c>
      <c r="BS32" s="1009">
        <f t="shared" si="24"/>
        <v>0</v>
      </c>
      <c r="BT32" s="1009">
        <f t="shared" si="25"/>
        <v>0</v>
      </c>
      <c r="BU32" s="1009">
        <f t="shared" si="26"/>
        <v>0</v>
      </c>
      <c r="BV32" s="1132"/>
      <c r="BW32" s="1009">
        <f xml:space="preserve"> IF('Validation flags'!$O$3=0,0,IF( ISNUMBER( Z32 ), 0, 1 ))</f>
        <v>0</v>
      </c>
      <c r="BX32" s="1009">
        <f xml:space="preserve"> IF('Validation flags'!$O$3=0,0,IF( ISNUMBER( AA32 ), 0, 1 ))</f>
        <v>0</v>
      </c>
      <c r="BY32" s="1009">
        <f xml:space="preserve"> IF('Validation flags'!$O$3=0,0,IF( ISNUMBER( AB32 ), 0, 1 ))</f>
        <v>0</v>
      </c>
      <c r="BZ32" s="1009">
        <f xml:space="preserve"> IF('Validation flags'!$O$3=0,0,IF( ISNUMBER( AC32 ), 0, 1 ))</f>
        <v>0</v>
      </c>
      <c r="CA32" s="1009">
        <f xml:space="preserve"> IF('Validation flags'!$O$3=0,0,IF( ISNUMBER( AD32 ), 0, 1 ))</f>
        <v>0</v>
      </c>
      <c r="CB32" s="1009">
        <f xml:space="preserve"> IF('Validation flags'!$O$3=0,0,IF( ISNUMBER( AE32 ), 0, 1 ))</f>
        <v>0</v>
      </c>
      <c r="CC32" s="1009">
        <f xml:space="preserve"> IF('Validation flags'!$O$3=0,0,IF( ISNUMBER( AF32 ), 0, 1 ))</f>
        <v>0</v>
      </c>
      <c r="CD32" s="1009">
        <f xml:space="preserve"> IF('Validation flags'!$O$3=0,0,IF( ISNUMBER( AG32 ), 0, 1 ))</f>
        <v>0</v>
      </c>
      <c r="CE32" s="1009">
        <f xml:space="preserve"> IF('Validation flags'!$O$3=0,0,IF( ISNUMBER( AH32 ), 0, 1 ))</f>
        <v>0</v>
      </c>
      <c r="CF32" s="1009">
        <f xml:space="preserve"> IF('Validation flags'!$O$3=0,0,IF( ISNUMBER( AI32 ), 0, 1 ))</f>
        <v>0</v>
      </c>
      <c r="CG32" s="1009">
        <f xml:space="preserve"> IF('Validation flags'!$O$3=0,0,IF( ISNUMBER( AJ32 ), 0, 1 ))</f>
        <v>0</v>
      </c>
      <c r="CH32" s="1009">
        <f xml:space="preserve"> IF('Validation flags'!$O$3=0,0,IF( ISNUMBER( AK32 ), 0, 1 ))</f>
        <v>0</v>
      </c>
      <c r="CI32" s="1009">
        <f xml:space="preserve"> IF('Validation flags'!$O$3=0,0,IF( ISNUMBER( AL32 ), 0, 1 ))</f>
        <v>0</v>
      </c>
      <c r="CJ32" s="1009">
        <f xml:space="preserve"> IF('Validation flags'!$O$3=0,0,IF( ISNUMBER( AM32 ), 0, 1 ))</f>
        <v>0</v>
      </c>
      <c r="CK32" s="1009">
        <f xml:space="preserve"> IF('Validation flags'!$O$3=0,0,IF( ISNUMBER( AN32 ), 0, 1 ))</f>
        <v>0</v>
      </c>
      <c r="CL32" s="1009">
        <f xml:space="preserve"> IF('Validation flags'!$O$3=0,0,IF( ISNUMBER( AO32 ), 0, 1 ))</f>
        <v>0</v>
      </c>
      <c r="CM32" s="1009">
        <f xml:space="preserve"> IF('Validation flags'!$O$3=0,0,IF( ISNUMBER( AP32 ), 0, 1 ))</f>
        <v>0</v>
      </c>
    </row>
    <row r="33" spans="1:92" ht="15" customHeight="1">
      <c r="B33" s="655">
        <v>25</v>
      </c>
      <c r="C33" s="1230" t="s">
        <v>500</v>
      </c>
      <c r="D33" s="1245"/>
      <c r="E33" s="1245" t="s">
        <v>76</v>
      </c>
      <c r="F33" s="1250">
        <v>0</v>
      </c>
      <c r="G33" s="1564"/>
      <c r="H33" s="782"/>
      <c r="I33" s="783"/>
      <c r="J33" s="783"/>
      <c r="K33" s="783"/>
      <c r="L33" s="783">
        <v>2715</v>
      </c>
      <c r="M33" s="783">
        <v>3680</v>
      </c>
      <c r="N33" s="783">
        <v>4830</v>
      </c>
      <c r="O33" s="783">
        <v>5670</v>
      </c>
      <c r="P33" s="783">
        <v>6854</v>
      </c>
      <c r="Q33" s="783">
        <v>8073</v>
      </c>
      <c r="R33" s="783">
        <v>11627</v>
      </c>
      <c r="S33" s="783">
        <v>16410.5</v>
      </c>
      <c r="T33" s="783">
        <v>17836.5</v>
      </c>
      <c r="U33" s="783">
        <v>19262.5</v>
      </c>
      <c r="V33" s="783">
        <v>20688.5</v>
      </c>
      <c r="W33" s="783">
        <v>22114.5</v>
      </c>
      <c r="X33" s="671">
        <v>24460.5</v>
      </c>
      <c r="Y33" s="1541"/>
      <c r="Z33" s="782"/>
      <c r="AA33" s="783"/>
      <c r="AB33" s="783"/>
      <c r="AC33" s="783"/>
      <c r="AD33" s="783"/>
      <c r="AE33" s="783"/>
      <c r="AF33" s="783"/>
      <c r="AG33" s="783"/>
      <c r="AH33" s="783"/>
      <c r="AI33" s="783"/>
      <c r="AJ33" s="783"/>
      <c r="AK33" s="783"/>
      <c r="AL33" s="783"/>
      <c r="AM33" s="783"/>
      <c r="AN33" s="783"/>
      <c r="AO33" s="783"/>
      <c r="AP33" s="671"/>
      <c r="AR33" s="675"/>
      <c r="AS33" s="676"/>
      <c r="AU33" s="1301" t="str">
        <f t="shared" si="5"/>
        <v>Please complete all cells in row</v>
      </c>
      <c r="AW33" s="1264">
        <f t="shared" si="6"/>
        <v>25</v>
      </c>
      <c r="AX33" s="1230" t="str">
        <f t="shared" si="7"/>
        <v>Customers receiving services through the SAR/PSR: (a) support with communication</v>
      </c>
      <c r="AY33" s="1245" t="str">
        <f t="shared" si="8"/>
        <v>nr</v>
      </c>
      <c r="AZ33" s="1245">
        <f t="shared" si="9"/>
        <v>0</v>
      </c>
      <c r="BA33" s="1527" t="s">
        <v>1444</v>
      </c>
      <c r="BB33" s="1271" t="s">
        <v>1460</v>
      </c>
      <c r="BD33" s="969"/>
      <c r="BE33" s="968">
        <f t="shared" si="10"/>
        <v>1</v>
      </c>
      <c r="BF33" s="968">
        <f t="shared" si="11"/>
        <v>1</v>
      </c>
      <c r="BG33" s="968">
        <f t="shared" si="12"/>
        <v>1</v>
      </c>
      <c r="BH33" s="968">
        <f t="shared" si="13"/>
        <v>1</v>
      </c>
      <c r="BI33" s="968">
        <f t="shared" si="14"/>
        <v>0</v>
      </c>
      <c r="BJ33" s="968">
        <f t="shared" si="15"/>
        <v>0</v>
      </c>
      <c r="BK33" s="968">
        <f t="shared" si="16"/>
        <v>0</v>
      </c>
      <c r="BL33" s="968">
        <f t="shared" si="17"/>
        <v>0</v>
      </c>
      <c r="BM33" s="968">
        <f t="shared" si="18"/>
        <v>0</v>
      </c>
      <c r="BN33" s="968">
        <f t="shared" si="19"/>
        <v>0</v>
      </c>
      <c r="BO33" s="968">
        <f t="shared" si="20"/>
        <v>0</v>
      </c>
      <c r="BP33" s="968">
        <f t="shared" si="21"/>
        <v>0</v>
      </c>
      <c r="BQ33" s="1009">
        <f t="shared" si="22"/>
        <v>0</v>
      </c>
      <c r="BR33" s="1009">
        <f t="shared" si="23"/>
        <v>0</v>
      </c>
      <c r="BS33" s="1009">
        <f t="shared" si="24"/>
        <v>0</v>
      </c>
      <c r="BT33" s="1009">
        <f t="shared" si="25"/>
        <v>0</v>
      </c>
      <c r="BU33" s="1009">
        <f t="shared" si="26"/>
        <v>0</v>
      </c>
      <c r="BV33" s="1132"/>
      <c r="BW33" s="1009">
        <f xml:space="preserve"> IF('Validation flags'!$O$3=0,0,IF( ISNUMBER( Z33 ), 0, 1 ))</f>
        <v>0</v>
      </c>
      <c r="BX33" s="1009">
        <f xml:space="preserve"> IF('Validation flags'!$O$3=0,0,IF( ISNUMBER( AA33 ), 0, 1 ))</f>
        <v>0</v>
      </c>
      <c r="BY33" s="1009">
        <f xml:space="preserve"> IF('Validation flags'!$O$3=0,0,IF( ISNUMBER( AB33 ), 0, 1 ))</f>
        <v>0</v>
      </c>
      <c r="BZ33" s="1009">
        <f xml:space="preserve"> IF('Validation flags'!$O$3=0,0,IF( ISNUMBER( AC33 ), 0, 1 ))</f>
        <v>0</v>
      </c>
      <c r="CA33" s="1009">
        <f xml:space="preserve"> IF('Validation flags'!$O$3=0,0,IF( ISNUMBER( AD33 ), 0, 1 ))</f>
        <v>0</v>
      </c>
      <c r="CB33" s="1009">
        <f xml:space="preserve"> IF('Validation flags'!$O$3=0,0,IF( ISNUMBER( AE33 ), 0, 1 ))</f>
        <v>0</v>
      </c>
      <c r="CC33" s="1009">
        <f xml:space="preserve"> IF('Validation flags'!$O$3=0,0,IF( ISNUMBER( AF33 ), 0, 1 ))</f>
        <v>0</v>
      </c>
      <c r="CD33" s="1009">
        <f xml:space="preserve"> IF('Validation flags'!$O$3=0,0,IF( ISNUMBER( AG33 ), 0, 1 ))</f>
        <v>0</v>
      </c>
      <c r="CE33" s="1009">
        <f xml:space="preserve"> IF('Validation flags'!$O$3=0,0,IF( ISNUMBER( AH33 ), 0, 1 ))</f>
        <v>0</v>
      </c>
      <c r="CF33" s="1009">
        <f xml:space="preserve"> IF('Validation flags'!$O$3=0,0,IF( ISNUMBER( AI33 ), 0, 1 ))</f>
        <v>0</v>
      </c>
      <c r="CG33" s="1009">
        <f xml:space="preserve"> IF('Validation flags'!$O$3=0,0,IF( ISNUMBER( AJ33 ), 0, 1 ))</f>
        <v>0</v>
      </c>
      <c r="CH33" s="1009">
        <f xml:space="preserve"> IF('Validation flags'!$O$3=0,0,IF( ISNUMBER( AK33 ), 0, 1 ))</f>
        <v>0</v>
      </c>
      <c r="CI33" s="1009">
        <f xml:space="preserve"> IF('Validation flags'!$O$3=0,0,IF( ISNUMBER( AL33 ), 0, 1 ))</f>
        <v>0</v>
      </c>
      <c r="CJ33" s="1009">
        <f xml:space="preserve"> IF('Validation flags'!$O$3=0,0,IF( ISNUMBER( AM33 ), 0, 1 ))</f>
        <v>0</v>
      </c>
      <c r="CK33" s="1009">
        <f xml:space="preserve"> IF('Validation flags'!$O$3=0,0,IF( ISNUMBER( AN33 ), 0, 1 ))</f>
        <v>0</v>
      </c>
      <c r="CL33" s="1009">
        <f xml:space="preserve"> IF('Validation flags'!$O$3=0,0,IF( ISNUMBER( AO33 ), 0, 1 ))</f>
        <v>0</v>
      </c>
      <c r="CM33" s="1009">
        <f xml:space="preserve"> IF('Validation flags'!$O$3=0,0,IF( ISNUMBER( AP33 ), 0, 1 ))</f>
        <v>0</v>
      </c>
      <c r="CN33" s="969"/>
    </row>
    <row r="34" spans="1:92" ht="15" customHeight="1">
      <c r="B34" s="655">
        <v>26</v>
      </c>
      <c r="C34" s="1230" t="s">
        <v>501</v>
      </c>
      <c r="D34" s="1245"/>
      <c r="E34" s="1245" t="s">
        <v>76</v>
      </c>
      <c r="F34" s="1250">
        <v>0</v>
      </c>
      <c r="G34" s="1564"/>
      <c r="H34" s="782"/>
      <c r="I34" s="783"/>
      <c r="J34" s="783"/>
      <c r="K34" s="783"/>
      <c r="L34" s="783">
        <v>8002</v>
      </c>
      <c r="M34" s="783">
        <v>10880</v>
      </c>
      <c r="N34" s="783">
        <v>14280</v>
      </c>
      <c r="O34" s="783">
        <v>16762</v>
      </c>
      <c r="P34" s="783">
        <v>20264</v>
      </c>
      <c r="Q34" s="783">
        <v>23868</v>
      </c>
      <c r="R34" s="783">
        <v>34374</v>
      </c>
      <c r="S34" s="783">
        <v>48518</v>
      </c>
      <c r="T34" s="783">
        <v>52734.000000000007</v>
      </c>
      <c r="U34" s="783">
        <v>56950.000000000007</v>
      </c>
      <c r="V34" s="783">
        <v>61166.000000000007</v>
      </c>
      <c r="W34" s="783">
        <v>65382.000000000007</v>
      </c>
      <c r="X34" s="671">
        <v>72318</v>
      </c>
      <c r="Y34" s="1541"/>
      <c r="Z34" s="782"/>
      <c r="AA34" s="783"/>
      <c r="AB34" s="783"/>
      <c r="AC34" s="783"/>
      <c r="AD34" s="783"/>
      <c r="AE34" s="783"/>
      <c r="AF34" s="783"/>
      <c r="AG34" s="783"/>
      <c r="AH34" s="783"/>
      <c r="AI34" s="783"/>
      <c r="AJ34" s="783"/>
      <c r="AK34" s="783"/>
      <c r="AL34" s="783"/>
      <c r="AM34" s="783"/>
      <c r="AN34" s="783"/>
      <c r="AO34" s="783"/>
      <c r="AP34" s="671"/>
      <c r="AR34" s="675"/>
      <c r="AS34" s="676"/>
      <c r="AU34" s="1301" t="str">
        <f t="shared" si="5"/>
        <v>Please complete all cells in row</v>
      </c>
      <c r="AW34" s="1264">
        <f t="shared" si="6"/>
        <v>26</v>
      </c>
      <c r="AX34" s="1230" t="str">
        <f t="shared" si="7"/>
        <v>Customers receiving services through the SAR/PSR: (b) support with mobility and access restrictions</v>
      </c>
      <c r="AY34" s="1245" t="str">
        <f t="shared" si="8"/>
        <v>nr</v>
      </c>
      <c r="AZ34" s="1245">
        <f t="shared" si="9"/>
        <v>0</v>
      </c>
      <c r="BA34" s="1527" t="s">
        <v>1445</v>
      </c>
      <c r="BB34" s="1271" t="s">
        <v>1461</v>
      </c>
      <c r="BD34" s="969"/>
      <c r="BE34" s="968">
        <f t="shared" si="10"/>
        <v>1</v>
      </c>
      <c r="BF34" s="968">
        <f t="shared" si="11"/>
        <v>1</v>
      </c>
      <c r="BG34" s="968">
        <f t="shared" si="12"/>
        <v>1</v>
      </c>
      <c r="BH34" s="968">
        <f t="shared" si="13"/>
        <v>1</v>
      </c>
      <c r="BI34" s="968">
        <f t="shared" si="14"/>
        <v>0</v>
      </c>
      <c r="BJ34" s="968">
        <f t="shared" si="15"/>
        <v>0</v>
      </c>
      <c r="BK34" s="968">
        <f t="shared" si="16"/>
        <v>0</v>
      </c>
      <c r="BL34" s="968">
        <f t="shared" si="17"/>
        <v>0</v>
      </c>
      <c r="BM34" s="968">
        <f t="shared" si="18"/>
        <v>0</v>
      </c>
      <c r="BN34" s="968">
        <f t="shared" si="19"/>
        <v>0</v>
      </c>
      <c r="BO34" s="968">
        <f t="shared" si="20"/>
        <v>0</v>
      </c>
      <c r="BP34" s="968">
        <f t="shared" si="21"/>
        <v>0</v>
      </c>
      <c r="BQ34" s="1009">
        <f t="shared" si="22"/>
        <v>0</v>
      </c>
      <c r="BR34" s="1009">
        <f t="shared" si="23"/>
        <v>0</v>
      </c>
      <c r="BS34" s="1009">
        <f t="shared" si="24"/>
        <v>0</v>
      </c>
      <c r="BT34" s="1009">
        <f t="shared" si="25"/>
        <v>0</v>
      </c>
      <c r="BU34" s="1009">
        <f t="shared" si="26"/>
        <v>0</v>
      </c>
      <c r="BV34" s="1132"/>
      <c r="BW34" s="1009">
        <f xml:space="preserve"> IF('Validation flags'!$O$3=0,0,IF( ISNUMBER( Z34 ), 0, 1 ))</f>
        <v>0</v>
      </c>
      <c r="BX34" s="1009">
        <f xml:space="preserve"> IF('Validation flags'!$O$3=0,0,IF( ISNUMBER( AA34 ), 0, 1 ))</f>
        <v>0</v>
      </c>
      <c r="BY34" s="1009">
        <f xml:space="preserve"> IF('Validation flags'!$O$3=0,0,IF( ISNUMBER( AB34 ), 0, 1 ))</f>
        <v>0</v>
      </c>
      <c r="BZ34" s="1009">
        <f xml:space="preserve"> IF('Validation flags'!$O$3=0,0,IF( ISNUMBER( AC34 ), 0, 1 ))</f>
        <v>0</v>
      </c>
      <c r="CA34" s="1009">
        <f xml:space="preserve"> IF('Validation flags'!$O$3=0,0,IF( ISNUMBER( AD34 ), 0, 1 ))</f>
        <v>0</v>
      </c>
      <c r="CB34" s="1009">
        <f xml:space="preserve"> IF('Validation flags'!$O$3=0,0,IF( ISNUMBER( AE34 ), 0, 1 ))</f>
        <v>0</v>
      </c>
      <c r="CC34" s="1009">
        <f xml:space="preserve"> IF('Validation flags'!$O$3=0,0,IF( ISNUMBER( AF34 ), 0, 1 ))</f>
        <v>0</v>
      </c>
      <c r="CD34" s="1009">
        <f xml:space="preserve"> IF('Validation flags'!$O$3=0,0,IF( ISNUMBER( AG34 ), 0, 1 ))</f>
        <v>0</v>
      </c>
      <c r="CE34" s="1009">
        <f xml:space="preserve"> IF('Validation flags'!$O$3=0,0,IF( ISNUMBER( AH34 ), 0, 1 ))</f>
        <v>0</v>
      </c>
      <c r="CF34" s="1009">
        <f xml:space="preserve"> IF('Validation flags'!$O$3=0,0,IF( ISNUMBER( AI34 ), 0, 1 ))</f>
        <v>0</v>
      </c>
      <c r="CG34" s="1009">
        <f xml:space="preserve"> IF('Validation flags'!$O$3=0,0,IF( ISNUMBER( AJ34 ), 0, 1 ))</f>
        <v>0</v>
      </c>
      <c r="CH34" s="1009">
        <f xml:space="preserve"> IF('Validation flags'!$O$3=0,0,IF( ISNUMBER( AK34 ), 0, 1 ))</f>
        <v>0</v>
      </c>
      <c r="CI34" s="1009">
        <f xml:space="preserve"> IF('Validation flags'!$O$3=0,0,IF( ISNUMBER( AL34 ), 0, 1 ))</f>
        <v>0</v>
      </c>
      <c r="CJ34" s="1009">
        <f xml:space="preserve"> IF('Validation flags'!$O$3=0,0,IF( ISNUMBER( AM34 ), 0, 1 ))</f>
        <v>0</v>
      </c>
      <c r="CK34" s="1009">
        <f xml:space="preserve"> IF('Validation flags'!$O$3=0,0,IF( ISNUMBER( AN34 ), 0, 1 ))</f>
        <v>0</v>
      </c>
      <c r="CL34" s="1009">
        <f xml:space="preserve"> IF('Validation flags'!$O$3=0,0,IF( ISNUMBER( AO34 ), 0, 1 ))</f>
        <v>0</v>
      </c>
      <c r="CM34" s="1009">
        <f xml:space="preserve"> IF('Validation flags'!$O$3=0,0,IF( ISNUMBER( AP34 ), 0, 1 ))</f>
        <v>0</v>
      </c>
      <c r="CN34" s="969"/>
    </row>
    <row r="35" spans="1:92" ht="15" customHeight="1">
      <c r="B35" s="655">
        <v>27</v>
      </c>
      <c r="C35" s="1230" t="s">
        <v>502</v>
      </c>
      <c r="D35" s="1245"/>
      <c r="E35" s="1245" t="s">
        <v>76</v>
      </c>
      <c r="F35" s="1250">
        <v>0</v>
      </c>
      <c r="G35" s="1564"/>
      <c r="H35" s="782"/>
      <c r="I35" s="783"/>
      <c r="J35" s="783"/>
      <c r="K35" s="783"/>
      <c r="L35" s="783">
        <v>7680</v>
      </c>
      <c r="M35" s="783">
        <v>10400</v>
      </c>
      <c r="N35" s="783">
        <v>13650</v>
      </c>
      <c r="O35" s="783">
        <v>16023</v>
      </c>
      <c r="P35" s="783">
        <v>19370</v>
      </c>
      <c r="Q35" s="783">
        <v>22815</v>
      </c>
      <c r="R35" s="783">
        <v>32858</v>
      </c>
      <c r="S35" s="783">
        <v>46377.5</v>
      </c>
      <c r="T35" s="783">
        <v>50407.5</v>
      </c>
      <c r="U35" s="783">
        <v>54437.5</v>
      </c>
      <c r="V35" s="783">
        <v>58467.5</v>
      </c>
      <c r="W35" s="783">
        <v>62497.5</v>
      </c>
      <c r="X35" s="671">
        <v>69127.5</v>
      </c>
      <c r="Y35" s="1541"/>
      <c r="Z35" s="782"/>
      <c r="AA35" s="783"/>
      <c r="AB35" s="783"/>
      <c r="AC35" s="783"/>
      <c r="AD35" s="783"/>
      <c r="AE35" s="783"/>
      <c r="AF35" s="783"/>
      <c r="AG35" s="783"/>
      <c r="AH35" s="783"/>
      <c r="AI35" s="783"/>
      <c r="AJ35" s="783"/>
      <c r="AK35" s="783"/>
      <c r="AL35" s="783"/>
      <c r="AM35" s="783"/>
      <c r="AN35" s="783"/>
      <c r="AO35" s="783"/>
      <c r="AP35" s="671"/>
      <c r="AR35" s="675"/>
      <c r="AS35" s="676"/>
      <c r="AU35" s="1301" t="str">
        <f t="shared" si="5"/>
        <v>Please complete all cells in row</v>
      </c>
      <c r="AW35" s="1264">
        <f t="shared" si="6"/>
        <v>27</v>
      </c>
      <c r="AX35" s="1230" t="str">
        <f t="shared" si="7"/>
        <v>Customers receiving services through the SAR/PSR: (c) support with supply interruption</v>
      </c>
      <c r="AY35" s="1245" t="str">
        <f t="shared" si="8"/>
        <v>nr</v>
      </c>
      <c r="AZ35" s="1245">
        <f t="shared" si="9"/>
        <v>0</v>
      </c>
      <c r="BA35" s="1527" t="s">
        <v>1446</v>
      </c>
      <c r="BB35" s="1271" t="s">
        <v>1462</v>
      </c>
      <c r="BD35" s="969"/>
      <c r="BE35" s="968">
        <f t="shared" si="10"/>
        <v>1</v>
      </c>
      <c r="BF35" s="968">
        <f t="shared" si="11"/>
        <v>1</v>
      </c>
      <c r="BG35" s="968">
        <f t="shared" si="12"/>
        <v>1</v>
      </c>
      <c r="BH35" s="968">
        <f t="shared" si="13"/>
        <v>1</v>
      </c>
      <c r="BI35" s="968">
        <f t="shared" si="14"/>
        <v>0</v>
      </c>
      <c r="BJ35" s="968">
        <f t="shared" si="15"/>
        <v>0</v>
      </c>
      <c r="BK35" s="968">
        <f t="shared" si="16"/>
        <v>0</v>
      </c>
      <c r="BL35" s="968">
        <f t="shared" si="17"/>
        <v>0</v>
      </c>
      <c r="BM35" s="968">
        <f t="shared" si="18"/>
        <v>0</v>
      </c>
      <c r="BN35" s="968">
        <f t="shared" si="19"/>
        <v>0</v>
      </c>
      <c r="BO35" s="968">
        <f t="shared" si="20"/>
        <v>0</v>
      </c>
      <c r="BP35" s="968">
        <f t="shared" si="21"/>
        <v>0</v>
      </c>
      <c r="BQ35" s="1009">
        <f t="shared" si="22"/>
        <v>0</v>
      </c>
      <c r="BR35" s="1009">
        <f t="shared" si="23"/>
        <v>0</v>
      </c>
      <c r="BS35" s="1009">
        <f t="shared" si="24"/>
        <v>0</v>
      </c>
      <c r="BT35" s="1009">
        <f t="shared" si="25"/>
        <v>0</v>
      </c>
      <c r="BU35" s="1009">
        <f t="shared" si="26"/>
        <v>0</v>
      </c>
      <c r="BV35" s="1132"/>
      <c r="BW35" s="1009">
        <f xml:space="preserve"> IF('Validation flags'!$O$3=0,0,IF( ISNUMBER( Z35 ), 0, 1 ))</f>
        <v>0</v>
      </c>
      <c r="BX35" s="1009">
        <f xml:space="preserve"> IF('Validation flags'!$O$3=0,0,IF( ISNUMBER( AA35 ), 0, 1 ))</f>
        <v>0</v>
      </c>
      <c r="BY35" s="1009">
        <f xml:space="preserve"> IF('Validation flags'!$O$3=0,0,IF( ISNUMBER( AB35 ), 0, 1 ))</f>
        <v>0</v>
      </c>
      <c r="BZ35" s="1009">
        <f xml:space="preserve"> IF('Validation flags'!$O$3=0,0,IF( ISNUMBER( AC35 ), 0, 1 ))</f>
        <v>0</v>
      </c>
      <c r="CA35" s="1009">
        <f xml:space="preserve"> IF('Validation flags'!$O$3=0,0,IF( ISNUMBER( AD35 ), 0, 1 ))</f>
        <v>0</v>
      </c>
      <c r="CB35" s="1009">
        <f xml:space="preserve"> IF('Validation flags'!$O$3=0,0,IF( ISNUMBER( AE35 ), 0, 1 ))</f>
        <v>0</v>
      </c>
      <c r="CC35" s="1009">
        <f xml:space="preserve"> IF('Validation flags'!$O$3=0,0,IF( ISNUMBER( AF35 ), 0, 1 ))</f>
        <v>0</v>
      </c>
      <c r="CD35" s="1009">
        <f xml:space="preserve"> IF('Validation flags'!$O$3=0,0,IF( ISNUMBER( AG35 ), 0, 1 ))</f>
        <v>0</v>
      </c>
      <c r="CE35" s="1009">
        <f xml:space="preserve"> IF('Validation flags'!$O$3=0,0,IF( ISNUMBER( AH35 ), 0, 1 ))</f>
        <v>0</v>
      </c>
      <c r="CF35" s="1009">
        <f xml:space="preserve"> IF('Validation flags'!$O$3=0,0,IF( ISNUMBER( AI35 ), 0, 1 ))</f>
        <v>0</v>
      </c>
      <c r="CG35" s="1009">
        <f xml:space="preserve"> IF('Validation flags'!$O$3=0,0,IF( ISNUMBER( AJ35 ), 0, 1 ))</f>
        <v>0</v>
      </c>
      <c r="CH35" s="1009">
        <f xml:space="preserve"> IF('Validation flags'!$O$3=0,0,IF( ISNUMBER( AK35 ), 0, 1 ))</f>
        <v>0</v>
      </c>
      <c r="CI35" s="1009">
        <f xml:space="preserve"> IF('Validation flags'!$O$3=0,0,IF( ISNUMBER( AL35 ), 0, 1 ))</f>
        <v>0</v>
      </c>
      <c r="CJ35" s="1009">
        <f xml:space="preserve"> IF('Validation flags'!$O$3=0,0,IF( ISNUMBER( AM35 ), 0, 1 ))</f>
        <v>0</v>
      </c>
      <c r="CK35" s="1009">
        <f xml:space="preserve"> IF('Validation flags'!$O$3=0,0,IF( ISNUMBER( AN35 ), 0, 1 ))</f>
        <v>0</v>
      </c>
      <c r="CL35" s="1009">
        <f xml:space="preserve"> IF('Validation flags'!$O$3=0,0,IF( ISNUMBER( AO35 ), 0, 1 ))</f>
        <v>0</v>
      </c>
      <c r="CM35" s="1009">
        <f xml:space="preserve"> IF('Validation flags'!$O$3=0,0,IF( ISNUMBER( AP35 ), 0, 1 ))</f>
        <v>0</v>
      </c>
      <c r="CN35" s="969"/>
    </row>
    <row r="36" spans="1:92" ht="15" customHeight="1">
      <c r="B36" s="655">
        <v>28</v>
      </c>
      <c r="C36" s="1230" t="s">
        <v>503</v>
      </c>
      <c r="D36" s="1245"/>
      <c r="E36" s="1245" t="s">
        <v>504</v>
      </c>
      <c r="F36" s="1250">
        <v>0</v>
      </c>
      <c r="G36" s="1564"/>
      <c r="H36" s="782"/>
      <c r="I36" s="783"/>
      <c r="J36" s="783"/>
      <c r="K36" s="783"/>
      <c r="L36" s="783"/>
      <c r="M36" s="783"/>
      <c r="N36" s="783"/>
      <c r="O36" s="783"/>
      <c r="P36" s="783"/>
      <c r="Q36" s="783"/>
      <c r="R36" s="783"/>
      <c r="S36" s="783"/>
      <c r="T36" s="783"/>
      <c r="U36" s="783"/>
      <c r="V36" s="783"/>
      <c r="W36" s="783"/>
      <c r="X36" s="671"/>
      <c r="Y36" s="1541"/>
      <c r="Z36" s="782"/>
      <c r="AA36" s="783"/>
      <c r="AB36" s="783"/>
      <c r="AC36" s="783"/>
      <c r="AD36" s="783"/>
      <c r="AE36" s="783"/>
      <c r="AF36" s="783"/>
      <c r="AG36" s="783"/>
      <c r="AH36" s="783"/>
      <c r="AI36" s="783"/>
      <c r="AJ36" s="783"/>
      <c r="AK36" s="783"/>
      <c r="AL36" s="783"/>
      <c r="AM36" s="783"/>
      <c r="AN36" s="783"/>
      <c r="AO36" s="783"/>
      <c r="AP36" s="671"/>
      <c r="AR36" s="675"/>
      <c r="AS36" s="676"/>
      <c r="AU36" s="1301" t="str">
        <f t="shared" si="5"/>
        <v>Please complete all cells in row</v>
      </c>
      <c r="AW36" s="1264">
        <f t="shared" si="6"/>
        <v>28</v>
      </c>
      <c r="AX36" s="1230" t="str">
        <f t="shared" si="7"/>
        <v>Customers receiving services through the SAR/PSR: (d) support with security</v>
      </c>
      <c r="AY36" s="1245" t="str">
        <f t="shared" si="8"/>
        <v xml:space="preserve">nr </v>
      </c>
      <c r="AZ36" s="1245">
        <f t="shared" si="9"/>
        <v>0</v>
      </c>
      <c r="BA36" s="1527" t="s">
        <v>1447</v>
      </c>
      <c r="BB36" s="1271" t="s">
        <v>1463</v>
      </c>
      <c r="BE36" s="968">
        <f t="shared" si="10"/>
        <v>1</v>
      </c>
      <c r="BF36" s="968">
        <f t="shared" si="11"/>
        <v>1</v>
      </c>
      <c r="BG36" s="968">
        <f t="shared" si="12"/>
        <v>1</v>
      </c>
      <c r="BH36" s="968">
        <f t="shared" si="13"/>
        <v>1</v>
      </c>
      <c r="BI36" s="968">
        <f t="shared" si="14"/>
        <v>1</v>
      </c>
      <c r="BJ36" s="968">
        <f t="shared" si="15"/>
        <v>1</v>
      </c>
      <c r="BK36" s="968">
        <f t="shared" si="16"/>
        <v>1</v>
      </c>
      <c r="BL36" s="968">
        <f t="shared" si="17"/>
        <v>1</v>
      </c>
      <c r="BM36" s="968">
        <f t="shared" si="18"/>
        <v>1</v>
      </c>
      <c r="BN36" s="968">
        <f t="shared" si="19"/>
        <v>1</v>
      </c>
      <c r="BO36" s="968">
        <f t="shared" si="20"/>
        <v>1</v>
      </c>
      <c r="BP36" s="968">
        <f t="shared" si="21"/>
        <v>1</v>
      </c>
      <c r="BQ36" s="1009">
        <f t="shared" si="22"/>
        <v>1</v>
      </c>
      <c r="BR36" s="1009">
        <f t="shared" si="23"/>
        <v>1</v>
      </c>
      <c r="BS36" s="1009">
        <f t="shared" si="24"/>
        <v>1</v>
      </c>
      <c r="BT36" s="1009">
        <f t="shared" si="25"/>
        <v>1</v>
      </c>
      <c r="BU36" s="1009">
        <f t="shared" si="26"/>
        <v>1</v>
      </c>
      <c r="BV36" s="1132"/>
      <c r="BW36" s="1009">
        <f xml:space="preserve"> IF('Validation flags'!$O$3=0,0,IF( ISNUMBER( Z36 ), 0, 1 ))</f>
        <v>0</v>
      </c>
      <c r="BX36" s="1009">
        <f xml:space="preserve"> IF('Validation flags'!$O$3=0,0,IF( ISNUMBER( AA36 ), 0, 1 ))</f>
        <v>0</v>
      </c>
      <c r="BY36" s="1009">
        <f xml:space="preserve"> IF('Validation flags'!$O$3=0,0,IF( ISNUMBER( AB36 ), 0, 1 ))</f>
        <v>0</v>
      </c>
      <c r="BZ36" s="1009">
        <f xml:space="preserve"> IF('Validation flags'!$O$3=0,0,IF( ISNUMBER( AC36 ), 0, 1 ))</f>
        <v>0</v>
      </c>
      <c r="CA36" s="1009">
        <f xml:space="preserve"> IF('Validation flags'!$O$3=0,0,IF( ISNUMBER( AD36 ), 0, 1 ))</f>
        <v>0</v>
      </c>
      <c r="CB36" s="1009">
        <f xml:space="preserve"> IF('Validation flags'!$O$3=0,0,IF( ISNUMBER( AE36 ), 0, 1 ))</f>
        <v>0</v>
      </c>
      <c r="CC36" s="1009">
        <f xml:space="preserve"> IF('Validation flags'!$O$3=0,0,IF( ISNUMBER( AF36 ), 0, 1 ))</f>
        <v>0</v>
      </c>
      <c r="CD36" s="1009">
        <f xml:space="preserve"> IF('Validation flags'!$O$3=0,0,IF( ISNUMBER( AG36 ), 0, 1 ))</f>
        <v>0</v>
      </c>
      <c r="CE36" s="1009">
        <f xml:space="preserve"> IF('Validation flags'!$O$3=0,0,IF( ISNUMBER( AH36 ), 0, 1 ))</f>
        <v>0</v>
      </c>
      <c r="CF36" s="1009">
        <f xml:space="preserve"> IF('Validation flags'!$O$3=0,0,IF( ISNUMBER( AI36 ), 0, 1 ))</f>
        <v>0</v>
      </c>
      <c r="CG36" s="1009">
        <f xml:space="preserve"> IF('Validation flags'!$O$3=0,0,IF( ISNUMBER( AJ36 ), 0, 1 ))</f>
        <v>0</v>
      </c>
      <c r="CH36" s="1009">
        <f xml:space="preserve"> IF('Validation flags'!$O$3=0,0,IF( ISNUMBER( AK36 ), 0, 1 ))</f>
        <v>0</v>
      </c>
      <c r="CI36" s="1009">
        <f xml:space="preserve"> IF('Validation flags'!$O$3=0,0,IF( ISNUMBER( AL36 ), 0, 1 ))</f>
        <v>0</v>
      </c>
      <c r="CJ36" s="1009">
        <f xml:space="preserve"> IF('Validation flags'!$O$3=0,0,IF( ISNUMBER( AM36 ), 0, 1 ))</f>
        <v>0</v>
      </c>
      <c r="CK36" s="1009">
        <f xml:space="preserve"> IF('Validation flags'!$O$3=0,0,IF( ISNUMBER( AN36 ), 0, 1 ))</f>
        <v>0</v>
      </c>
      <c r="CL36" s="1009">
        <f xml:space="preserve"> IF('Validation flags'!$O$3=0,0,IF( ISNUMBER( AO36 ), 0, 1 ))</f>
        <v>0</v>
      </c>
      <c r="CM36" s="1009">
        <f xml:space="preserve"> IF('Validation flags'!$O$3=0,0,IF( ISNUMBER( AP36 ), 0, 1 ))</f>
        <v>0</v>
      </c>
    </row>
    <row r="37" spans="1:92" ht="15" customHeight="1">
      <c r="B37" s="655">
        <v>29</v>
      </c>
      <c r="C37" s="1230" t="s">
        <v>505</v>
      </c>
      <c r="D37" s="1245"/>
      <c r="E37" s="1245" t="s">
        <v>76</v>
      </c>
      <c r="F37" s="1250">
        <v>0</v>
      </c>
      <c r="G37" s="1564"/>
      <c r="H37" s="782"/>
      <c r="I37" s="783"/>
      <c r="J37" s="783"/>
      <c r="K37" s="783"/>
      <c r="L37" s="783"/>
      <c r="M37" s="783"/>
      <c r="N37" s="783"/>
      <c r="O37" s="783"/>
      <c r="P37" s="783"/>
      <c r="Q37" s="783"/>
      <c r="R37" s="783"/>
      <c r="S37" s="783"/>
      <c r="T37" s="783"/>
      <c r="U37" s="783"/>
      <c r="V37" s="783"/>
      <c r="W37" s="783"/>
      <c r="X37" s="671"/>
      <c r="Y37" s="1541"/>
      <c r="Z37" s="782"/>
      <c r="AA37" s="783"/>
      <c r="AB37" s="783"/>
      <c r="AC37" s="783"/>
      <c r="AD37" s="783"/>
      <c r="AE37" s="783"/>
      <c r="AF37" s="783"/>
      <c r="AG37" s="783"/>
      <c r="AH37" s="783"/>
      <c r="AI37" s="783"/>
      <c r="AJ37" s="783"/>
      <c r="AK37" s="783"/>
      <c r="AL37" s="783"/>
      <c r="AM37" s="783"/>
      <c r="AN37" s="783"/>
      <c r="AO37" s="783"/>
      <c r="AP37" s="671"/>
      <c r="AR37" s="675"/>
      <c r="AS37" s="676"/>
      <c r="AU37" s="1301" t="str">
        <f t="shared" si="5"/>
        <v>Please complete all cells in row</v>
      </c>
      <c r="AW37" s="1264">
        <f t="shared" si="6"/>
        <v>29</v>
      </c>
      <c r="AX37" s="1230" t="str">
        <f t="shared" si="7"/>
        <v>Customers receiving services through the SAR/PSR: (e) support with 'other needs'</v>
      </c>
      <c r="AY37" s="1245" t="str">
        <f t="shared" si="8"/>
        <v>nr</v>
      </c>
      <c r="AZ37" s="1245">
        <f t="shared" si="9"/>
        <v>0</v>
      </c>
      <c r="BA37" s="1527" t="s">
        <v>1448</v>
      </c>
      <c r="BB37" s="1271" t="s">
        <v>1464</v>
      </c>
      <c r="BE37" s="968">
        <f t="shared" si="10"/>
        <v>1</v>
      </c>
      <c r="BF37" s="968">
        <f t="shared" si="11"/>
        <v>1</v>
      </c>
      <c r="BG37" s="968">
        <f t="shared" si="12"/>
        <v>1</v>
      </c>
      <c r="BH37" s="968">
        <f t="shared" si="13"/>
        <v>1</v>
      </c>
      <c r="BI37" s="968">
        <f t="shared" si="14"/>
        <v>1</v>
      </c>
      <c r="BJ37" s="968">
        <f t="shared" si="15"/>
        <v>1</v>
      </c>
      <c r="BK37" s="968">
        <f t="shared" si="16"/>
        <v>1</v>
      </c>
      <c r="BL37" s="968">
        <f t="shared" si="17"/>
        <v>1</v>
      </c>
      <c r="BM37" s="968">
        <f t="shared" si="18"/>
        <v>1</v>
      </c>
      <c r="BN37" s="968">
        <f t="shared" si="19"/>
        <v>1</v>
      </c>
      <c r="BO37" s="968">
        <f t="shared" si="20"/>
        <v>1</v>
      </c>
      <c r="BP37" s="968">
        <f t="shared" si="21"/>
        <v>1</v>
      </c>
      <c r="BQ37" s="1009">
        <f t="shared" si="22"/>
        <v>1</v>
      </c>
      <c r="BR37" s="1009">
        <f t="shared" si="23"/>
        <v>1</v>
      </c>
      <c r="BS37" s="1009">
        <f t="shared" si="24"/>
        <v>1</v>
      </c>
      <c r="BT37" s="1009">
        <f t="shared" si="25"/>
        <v>1</v>
      </c>
      <c r="BU37" s="1009">
        <f t="shared" si="26"/>
        <v>1</v>
      </c>
      <c r="BV37" s="1132"/>
      <c r="BW37" s="1009">
        <f xml:space="preserve"> IF('Validation flags'!$O$3=0,0,IF( ISNUMBER( Z37 ), 0, 1 ))</f>
        <v>0</v>
      </c>
      <c r="BX37" s="1009">
        <f xml:space="preserve"> IF('Validation flags'!$O$3=0,0,IF( ISNUMBER( AA37 ), 0, 1 ))</f>
        <v>0</v>
      </c>
      <c r="BY37" s="1009">
        <f xml:space="preserve"> IF('Validation flags'!$O$3=0,0,IF( ISNUMBER( AB37 ), 0, 1 ))</f>
        <v>0</v>
      </c>
      <c r="BZ37" s="1009">
        <f xml:space="preserve"> IF('Validation flags'!$O$3=0,0,IF( ISNUMBER( AC37 ), 0, 1 ))</f>
        <v>0</v>
      </c>
      <c r="CA37" s="1009">
        <f xml:space="preserve"> IF('Validation flags'!$O$3=0,0,IF( ISNUMBER( AD37 ), 0, 1 ))</f>
        <v>0</v>
      </c>
      <c r="CB37" s="1009">
        <f xml:space="preserve"> IF('Validation flags'!$O$3=0,0,IF( ISNUMBER( AE37 ), 0, 1 ))</f>
        <v>0</v>
      </c>
      <c r="CC37" s="1009">
        <f xml:space="preserve"> IF('Validation flags'!$O$3=0,0,IF( ISNUMBER( AF37 ), 0, 1 ))</f>
        <v>0</v>
      </c>
      <c r="CD37" s="1009">
        <f xml:space="preserve"> IF('Validation flags'!$O$3=0,0,IF( ISNUMBER( AG37 ), 0, 1 ))</f>
        <v>0</v>
      </c>
      <c r="CE37" s="1009">
        <f xml:space="preserve"> IF('Validation flags'!$O$3=0,0,IF( ISNUMBER( AH37 ), 0, 1 ))</f>
        <v>0</v>
      </c>
      <c r="CF37" s="1009">
        <f xml:space="preserve"> IF('Validation flags'!$O$3=0,0,IF( ISNUMBER( AI37 ), 0, 1 ))</f>
        <v>0</v>
      </c>
      <c r="CG37" s="1009">
        <f xml:space="preserve"> IF('Validation flags'!$O$3=0,0,IF( ISNUMBER( AJ37 ), 0, 1 ))</f>
        <v>0</v>
      </c>
      <c r="CH37" s="1009">
        <f xml:space="preserve"> IF('Validation flags'!$O$3=0,0,IF( ISNUMBER( AK37 ), 0, 1 ))</f>
        <v>0</v>
      </c>
      <c r="CI37" s="1009">
        <f xml:space="preserve"> IF('Validation flags'!$O$3=0,0,IF( ISNUMBER( AL37 ), 0, 1 ))</f>
        <v>0</v>
      </c>
      <c r="CJ37" s="1009">
        <f xml:space="preserve"> IF('Validation flags'!$O$3=0,0,IF( ISNUMBER( AM37 ), 0, 1 ))</f>
        <v>0</v>
      </c>
      <c r="CK37" s="1009">
        <f xml:space="preserve"> IF('Validation flags'!$O$3=0,0,IF( ISNUMBER( AN37 ), 0, 1 ))</f>
        <v>0</v>
      </c>
      <c r="CL37" s="1009">
        <f xml:space="preserve"> IF('Validation flags'!$O$3=0,0,IF( ISNUMBER( AO37 ), 0, 1 ))</f>
        <v>0</v>
      </c>
      <c r="CM37" s="1009">
        <f xml:space="preserve"> IF('Validation flags'!$O$3=0,0,IF( ISNUMBER( AP37 ), 0, 1 ))</f>
        <v>0</v>
      </c>
    </row>
    <row r="38" spans="1:92" ht="15" customHeight="1">
      <c r="B38" s="655">
        <v>30</v>
      </c>
      <c r="C38" s="1230" t="s">
        <v>506</v>
      </c>
      <c r="D38" s="1245"/>
      <c r="E38" s="1245" t="s">
        <v>28</v>
      </c>
      <c r="F38" s="1250">
        <v>1</v>
      </c>
      <c r="G38" s="1564"/>
      <c r="H38" s="784"/>
      <c r="I38" s="781"/>
      <c r="J38" s="781"/>
      <c r="K38" s="781"/>
      <c r="L38" s="781"/>
      <c r="M38" s="781"/>
      <c r="N38" s="781"/>
      <c r="O38" s="781"/>
      <c r="P38" s="781"/>
      <c r="Q38" s="781"/>
      <c r="R38" s="781"/>
      <c r="S38" s="781"/>
      <c r="T38" s="781"/>
      <c r="U38" s="781"/>
      <c r="V38" s="781"/>
      <c r="W38" s="781"/>
      <c r="X38" s="670"/>
      <c r="Y38" s="1220"/>
      <c r="Z38" s="784"/>
      <c r="AA38" s="781"/>
      <c r="AB38" s="781"/>
      <c r="AC38" s="781"/>
      <c r="AD38" s="781"/>
      <c r="AE38" s="781"/>
      <c r="AF38" s="781"/>
      <c r="AG38" s="781"/>
      <c r="AH38" s="781"/>
      <c r="AI38" s="781"/>
      <c r="AJ38" s="781"/>
      <c r="AK38" s="781"/>
      <c r="AL38" s="781"/>
      <c r="AM38" s="781"/>
      <c r="AN38" s="781"/>
      <c r="AO38" s="781"/>
      <c r="AP38" s="670"/>
      <c r="AR38" s="675"/>
      <c r="AS38" s="676"/>
      <c r="AT38" s="688"/>
      <c r="AU38" s="1086">
        <f t="shared" si="5"/>
        <v>0</v>
      </c>
      <c r="AW38" s="1264">
        <f t="shared" si="6"/>
        <v>30</v>
      </c>
      <c r="AX38" s="1230" t="str">
        <f t="shared" si="7"/>
        <v>Customers satisfied that the services are easy to access</v>
      </c>
      <c r="AY38" s="1245" t="str">
        <f t="shared" si="8"/>
        <v>%</v>
      </c>
      <c r="AZ38" s="1245">
        <f t="shared" si="9"/>
        <v>1</v>
      </c>
      <c r="BA38" s="1527" t="s">
        <v>1449</v>
      </c>
      <c r="BB38" s="1271" t="s">
        <v>1465</v>
      </c>
      <c r="BE38" s="1009">
        <f>IF('Validation flags'!$P$3=1,0,IF(ISNUMBER(H38),0,1))</f>
        <v>0</v>
      </c>
      <c r="BF38" s="1009">
        <f>IF('Validation flags'!$P$3=1,0,IF(ISNUMBER(I38),0,1))</f>
        <v>0</v>
      </c>
      <c r="BG38" s="1009">
        <f>IF('Validation flags'!$P$3=1,0,IF(ISNUMBER(J38),0,1))</f>
        <v>0</v>
      </c>
      <c r="BH38" s="1009">
        <f>IF('Validation flags'!$P$3=1,0,IF(ISNUMBER(K38),0,1))</f>
        <v>0</v>
      </c>
      <c r="BI38" s="1009">
        <f>IF('Validation flags'!$P$3=1,0,IF(ISNUMBER(L38),0,1))</f>
        <v>0</v>
      </c>
      <c r="BJ38" s="1009">
        <f>IF('Validation flags'!$P$3=1,0,IF(ISNUMBER(M38),0,1))</f>
        <v>0</v>
      </c>
      <c r="BK38" s="1009">
        <f>IF('Validation flags'!$P$3=1,0,IF(ISNUMBER(N38),0,1))</f>
        <v>0</v>
      </c>
      <c r="BL38" s="1009">
        <f>IF('Validation flags'!$P$3=1,0,IF(ISNUMBER(O38),0,1))</f>
        <v>0</v>
      </c>
      <c r="BM38" s="1009">
        <f>IF('Validation flags'!$P$3=1,0,IF(ISNUMBER(P38),0,1))</f>
        <v>0</v>
      </c>
      <c r="BN38" s="1009">
        <f>IF('Validation flags'!$P$3=1,0,IF(ISNUMBER(Q38),0,1))</f>
        <v>0</v>
      </c>
      <c r="BO38" s="1009">
        <f>IF('Validation flags'!$P$3=1,0,IF(ISNUMBER(R38),0,1))</f>
        <v>0</v>
      </c>
      <c r="BP38" s="1009">
        <f>IF('Validation flags'!$P$3=1,0,IF(ISNUMBER(S38),0,1))</f>
        <v>0</v>
      </c>
      <c r="BQ38" s="1009">
        <f>IF('Validation flags'!$P$3=1,0,IF(ISNUMBER(T38),0,1))</f>
        <v>0</v>
      </c>
      <c r="BR38" s="1009">
        <f>IF('Validation flags'!$P$3=1,0,IF(ISNUMBER(U38),0,1))</f>
        <v>0</v>
      </c>
      <c r="BS38" s="1009">
        <f>IF('Validation flags'!$P$3=1,0,IF(ISNUMBER(V38),0,1))</f>
        <v>0</v>
      </c>
      <c r="BT38" s="1009">
        <f>IF('Validation flags'!$P$3=1,0,IF(ISNUMBER(W38),0,1))</f>
        <v>0</v>
      </c>
      <c r="BU38" s="1009">
        <f>IF('Validation flags'!$P$3=1,0,IF(ISNUMBER(X38),0,1))</f>
        <v>0</v>
      </c>
      <c r="BV38" s="1132"/>
      <c r="BW38" s="1009">
        <f>IF('Validation flags'!$P$3=1,0,IF(ISNUMBER(Z38),0,1))</f>
        <v>0</v>
      </c>
      <c r="BX38" s="1009">
        <f>IF('Validation flags'!$P$3=1,0,IF(ISNUMBER(AA38),0,1))</f>
        <v>0</v>
      </c>
      <c r="BY38" s="1009">
        <f>IF('Validation flags'!$P$3=1,0,IF(ISNUMBER(AB38),0,1))</f>
        <v>0</v>
      </c>
      <c r="BZ38" s="1009">
        <f>IF('Validation flags'!$P$3=1,0,IF(ISNUMBER(AC38),0,1))</f>
        <v>0</v>
      </c>
      <c r="CA38" s="1009">
        <f>IF('Validation flags'!$P$3=1,0,IF(ISNUMBER(AD38),0,1))</f>
        <v>0</v>
      </c>
      <c r="CB38" s="1009">
        <f>IF('Validation flags'!$P$3=1,0,IF(ISNUMBER(AE38),0,1))</f>
        <v>0</v>
      </c>
      <c r="CC38" s="1009">
        <f>IF('Validation flags'!$P$3=1,0,IF(ISNUMBER(AF38),0,1))</f>
        <v>0</v>
      </c>
      <c r="CD38" s="1009">
        <f>IF('Validation flags'!$P$3=1,0,IF(ISNUMBER(AG38),0,1))</f>
        <v>0</v>
      </c>
      <c r="CE38" s="1009">
        <f>IF('Validation flags'!$P$3=1,0,IF(ISNUMBER(AH38),0,1))</f>
        <v>0</v>
      </c>
      <c r="CF38" s="1009">
        <f>IF('Validation flags'!$P$3=1,0,IF(ISNUMBER(AI38),0,1))</f>
        <v>0</v>
      </c>
      <c r="CG38" s="1009">
        <f>IF('Validation flags'!$P$3=1,0,IF(ISNUMBER(AJ38),0,1))</f>
        <v>0</v>
      </c>
      <c r="CH38" s="1009">
        <f>IF('Validation flags'!$P$3=1,0,IF(ISNUMBER(AK38),0,1))</f>
        <v>0</v>
      </c>
      <c r="CI38" s="1009">
        <f>IF('Validation flags'!$P$3=1,0,IF(ISNUMBER(AL38),0,1))</f>
        <v>0</v>
      </c>
      <c r="CJ38" s="1009">
        <f>IF('Validation flags'!$P$3=1,0,IF(ISNUMBER(AM38),0,1))</f>
        <v>0</v>
      </c>
      <c r="CK38" s="1009">
        <f>IF('Validation flags'!$P$3=1,0,IF(ISNUMBER(AN38),0,1))</f>
        <v>0</v>
      </c>
      <c r="CL38" s="1009">
        <f>IF('Validation flags'!$P$3=1,0,IF(ISNUMBER(AO38),0,1))</f>
        <v>0</v>
      </c>
      <c r="CM38" s="1009">
        <f>IF('Validation flags'!$P$3=1,0,IF(ISNUMBER(AP38),0,1))</f>
        <v>0</v>
      </c>
    </row>
    <row r="39" spans="1:92" ht="15" customHeight="1" thickBot="1">
      <c r="B39" s="658">
        <v>31</v>
      </c>
      <c r="C39" s="1231" t="s">
        <v>507</v>
      </c>
      <c r="D39" s="1252"/>
      <c r="E39" s="1252" t="s">
        <v>28</v>
      </c>
      <c r="F39" s="1253">
        <v>1</v>
      </c>
      <c r="G39" s="1567"/>
      <c r="H39" s="779"/>
      <c r="I39" s="780"/>
      <c r="J39" s="780"/>
      <c r="K39" s="780"/>
      <c r="L39" s="780">
        <v>0.17100000000000001</v>
      </c>
      <c r="M39" s="780">
        <v>0.43</v>
      </c>
      <c r="N39" s="780">
        <v>0.72</v>
      </c>
      <c r="O39" s="780">
        <v>0.9</v>
      </c>
      <c r="P39" s="780">
        <v>0.9</v>
      </c>
      <c r="Q39" s="780">
        <v>0.9</v>
      </c>
      <c r="R39" s="780">
        <v>0.9</v>
      </c>
      <c r="S39" s="780">
        <v>0.9</v>
      </c>
      <c r="T39" s="780">
        <v>1</v>
      </c>
      <c r="U39" s="780">
        <v>1</v>
      </c>
      <c r="V39" s="780">
        <v>1</v>
      </c>
      <c r="W39" s="780">
        <v>1</v>
      </c>
      <c r="X39" s="672">
        <v>1</v>
      </c>
      <c r="Y39" s="1219"/>
      <c r="Z39" s="779"/>
      <c r="AA39" s="780"/>
      <c r="AB39" s="780"/>
      <c r="AC39" s="780"/>
      <c r="AD39" s="780"/>
      <c r="AE39" s="780"/>
      <c r="AF39" s="780"/>
      <c r="AG39" s="780"/>
      <c r="AH39" s="780"/>
      <c r="AI39" s="780"/>
      <c r="AJ39" s="780"/>
      <c r="AK39" s="780"/>
      <c r="AL39" s="780"/>
      <c r="AM39" s="780"/>
      <c r="AN39" s="780"/>
      <c r="AO39" s="780"/>
      <c r="AP39" s="672"/>
      <c r="AR39" s="677"/>
      <c r="AS39" s="678"/>
      <c r="AT39" s="688"/>
      <c r="AU39" s="1086" t="str">
        <f t="shared" si="5"/>
        <v>Please complete all cells in row</v>
      </c>
      <c r="AW39" s="1267">
        <f t="shared" si="6"/>
        <v>31</v>
      </c>
      <c r="AX39" s="1231" t="str">
        <f t="shared" si="7"/>
        <v>Customers on SAR/PSR contacted over the previous two years to ensure they are still receiving the right support</v>
      </c>
      <c r="AY39" s="1252" t="str">
        <f t="shared" si="8"/>
        <v>%</v>
      </c>
      <c r="AZ39" s="1252">
        <f t="shared" si="9"/>
        <v>1</v>
      </c>
      <c r="BA39" s="1574" t="s">
        <v>1450</v>
      </c>
      <c r="BB39" s="1575" t="s">
        <v>1466</v>
      </c>
      <c r="BD39" s="1005"/>
      <c r="BE39" s="1009">
        <f t="shared" si="10"/>
        <v>1</v>
      </c>
      <c r="BF39" s="1009">
        <f t="shared" si="11"/>
        <v>1</v>
      </c>
      <c r="BG39" s="1009">
        <f t="shared" si="12"/>
        <v>1</v>
      </c>
      <c r="BH39" s="1009">
        <f t="shared" si="13"/>
        <v>1</v>
      </c>
      <c r="BI39" s="1009">
        <f t="shared" si="14"/>
        <v>0</v>
      </c>
      <c r="BJ39" s="1009">
        <f t="shared" si="15"/>
        <v>0</v>
      </c>
      <c r="BK39" s="1009">
        <f t="shared" si="16"/>
        <v>0</v>
      </c>
      <c r="BL39" s="1009">
        <f t="shared" si="17"/>
        <v>0</v>
      </c>
      <c r="BM39" s="1009">
        <f t="shared" si="18"/>
        <v>0</v>
      </c>
      <c r="BN39" s="1009">
        <f t="shared" si="19"/>
        <v>0</v>
      </c>
      <c r="BO39" s="1009">
        <f t="shared" si="20"/>
        <v>0</v>
      </c>
      <c r="BP39" s="1009">
        <f t="shared" si="21"/>
        <v>0</v>
      </c>
      <c r="BQ39" s="1009">
        <f t="shared" si="22"/>
        <v>0</v>
      </c>
      <c r="BR39" s="1009">
        <f t="shared" si="23"/>
        <v>0</v>
      </c>
      <c r="BS39" s="1009">
        <f t="shared" si="24"/>
        <v>0</v>
      </c>
      <c r="BT39" s="1009">
        <f t="shared" si="25"/>
        <v>0</v>
      </c>
      <c r="BU39" s="1009">
        <f t="shared" si="26"/>
        <v>0</v>
      </c>
      <c r="BV39" s="1132"/>
      <c r="BW39" s="1009">
        <f xml:space="preserve"> IF('Validation flags'!$O$3=0,0,IF( ISNUMBER( Z39 ), 0, 1 ))</f>
        <v>0</v>
      </c>
      <c r="BX39" s="1009">
        <f xml:space="preserve"> IF('Validation flags'!$O$3=0,0,IF( ISNUMBER( AA39 ), 0, 1 ))</f>
        <v>0</v>
      </c>
      <c r="BY39" s="1009">
        <f xml:space="preserve"> IF('Validation flags'!$O$3=0,0,IF( ISNUMBER( AB39 ), 0, 1 ))</f>
        <v>0</v>
      </c>
      <c r="BZ39" s="1009">
        <f xml:space="preserve"> IF('Validation flags'!$O$3=0,0,IF( ISNUMBER( AC39 ), 0, 1 ))</f>
        <v>0</v>
      </c>
      <c r="CA39" s="1009">
        <f xml:space="preserve"> IF('Validation flags'!$O$3=0,0,IF( ISNUMBER( AD39 ), 0, 1 ))</f>
        <v>0</v>
      </c>
      <c r="CB39" s="1009">
        <f xml:space="preserve"> IF('Validation flags'!$O$3=0,0,IF( ISNUMBER( AE39 ), 0, 1 ))</f>
        <v>0</v>
      </c>
      <c r="CC39" s="1009">
        <f xml:space="preserve"> IF('Validation flags'!$O$3=0,0,IF( ISNUMBER( AF39 ), 0, 1 ))</f>
        <v>0</v>
      </c>
      <c r="CD39" s="1009">
        <f xml:space="preserve"> IF('Validation flags'!$O$3=0,0,IF( ISNUMBER( AG39 ), 0, 1 ))</f>
        <v>0</v>
      </c>
      <c r="CE39" s="1009">
        <f xml:space="preserve"> IF('Validation flags'!$O$3=0,0,IF( ISNUMBER( AH39 ), 0, 1 ))</f>
        <v>0</v>
      </c>
      <c r="CF39" s="1009">
        <f xml:space="preserve"> IF('Validation flags'!$O$3=0,0,IF( ISNUMBER( AI39 ), 0, 1 ))</f>
        <v>0</v>
      </c>
      <c r="CG39" s="1009">
        <f xml:space="preserve"> IF('Validation flags'!$O$3=0,0,IF( ISNUMBER( AJ39 ), 0, 1 ))</f>
        <v>0</v>
      </c>
      <c r="CH39" s="1009">
        <f xml:space="preserve"> IF('Validation flags'!$O$3=0,0,IF( ISNUMBER( AK39 ), 0, 1 ))</f>
        <v>0</v>
      </c>
      <c r="CI39" s="1009">
        <f xml:space="preserve"> IF('Validation flags'!$O$3=0,0,IF( ISNUMBER( AL39 ), 0, 1 ))</f>
        <v>0</v>
      </c>
      <c r="CJ39" s="1009">
        <f xml:space="preserve"> IF('Validation flags'!$O$3=0,0,IF( ISNUMBER( AM39 ), 0, 1 ))</f>
        <v>0</v>
      </c>
      <c r="CK39" s="1009">
        <f xml:space="preserve"> IF('Validation flags'!$O$3=0,0,IF( ISNUMBER( AN39 ), 0, 1 ))</f>
        <v>0</v>
      </c>
      <c r="CL39" s="1009">
        <f xml:space="preserve"> IF('Validation flags'!$O$3=0,0,IF( ISNUMBER( AO39 ), 0, 1 ))</f>
        <v>0</v>
      </c>
      <c r="CM39" s="1009">
        <f xml:space="preserve"> IF('Validation flags'!$O$3=0,0,IF( ISNUMBER( AP39 ), 0, 1 ))</f>
        <v>0</v>
      </c>
      <c r="CN39" s="1005"/>
    </row>
    <row r="40" spans="1:92" ht="15" customHeight="1">
      <c r="A40" s="688"/>
      <c r="B40" s="1041"/>
      <c r="C40" s="1225"/>
      <c r="D40" s="1047"/>
      <c r="E40" s="1047"/>
      <c r="F40" s="1047"/>
      <c r="G40" s="1047"/>
      <c r="H40" s="1044"/>
      <c r="I40" s="1044"/>
      <c r="J40" s="1044"/>
      <c r="K40" s="1044"/>
      <c r="L40" s="1044"/>
      <c r="M40" s="1044"/>
      <c r="N40" s="1044"/>
      <c r="O40" s="1044"/>
      <c r="P40" s="1044"/>
      <c r="Q40" s="1044"/>
      <c r="R40" s="1044"/>
      <c r="S40" s="1044"/>
      <c r="T40" s="1044"/>
      <c r="U40" s="1044"/>
      <c r="V40" s="1044"/>
      <c r="W40" s="1044"/>
      <c r="X40" s="1044"/>
      <c r="Y40" s="1222"/>
      <c r="Z40" s="1044"/>
      <c r="AA40" s="1044"/>
      <c r="AB40" s="1044"/>
      <c r="AC40" s="1044"/>
      <c r="AD40" s="1044"/>
      <c r="AE40" s="1044"/>
      <c r="AF40" s="1044"/>
      <c r="AG40" s="1044"/>
      <c r="AH40" s="1044"/>
      <c r="AI40" s="1044"/>
      <c r="AJ40" s="1044"/>
      <c r="AK40" s="1044"/>
      <c r="AL40" s="1044"/>
      <c r="AM40" s="1044"/>
      <c r="AN40" s="1044"/>
      <c r="AO40" s="1044"/>
      <c r="AP40" s="1044"/>
      <c r="AQ40" s="688"/>
      <c r="AR40" s="1051"/>
      <c r="AS40" s="1052"/>
      <c r="AT40" s="688"/>
      <c r="AU40" s="243"/>
      <c r="AV40" s="688"/>
      <c r="AW40" s="1272"/>
      <c r="AX40" s="1272"/>
      <c r="AY40" s="1272"/>
      <c r="AZ40" s="1272"/>
      <c r="BA40" s="1272"/>
      <c r="BB40" s="1272"/>
      <c r="BD40" s="969"/>
      <c r="BE40" s="970"/>
      <c r="BF40" s="256"/>
      <c r="BG40" s="256"/>
      <c r="BH40" s="256"/>
      <c r="BI40" s="966"/>
      <c r="BJ40" s="256"/>
      <c r="BK40" s="256"/>
      <c r="BL40" s="256"/>
      <c r="BM40" s="256"/>
      <c r="BN40" s="256"/>
      <c r="BO40" s="256"/>
      <c r="BP40" s="256"/>
      <c r="BQ40" s="256"/>
      <c r="BR40" s="256"/>
      <c r="BS40" s="256"/>
      <c r="BT40" s="256"/>
      <c r="BU40" s="256"/>
      <c r="BV40" s="999"/>
      <c r="BW40" s="256"/>
      <c r="BX40" s="256"/>
      <c r="BY40" s="256"/>
      <c r="BZ40" s="256"/>
      <c r="CA40" s="256"/>
      <c r="CB40" s="256"/>
      <c r="CC40" s="256"/>
      <c r="CD40" s="256"/>
      <c r="CE40" s="256"/>
      <c r="CF40" s="256"/>
      <c r="CG40" s="256"/>
      <c r="CH40" s="256"/>
      <c r="CI40" s="256"/>
      <c r="CJ40" s="256"/>
      <c r="CK40" s="256"/>
      <c r="CL40" s="256"/>
      <c r="CM40" s="256"/>
      <c r="CN40" s="969"/>
    </row>
    <row r="41" spans="1:92">
      <c r="B41" s="698" t="s">
        <v>508</v>
      </c>
      <c r="C41" s="635"/>
      <c r="D41" s="635"/>
      <c r="E41" s="635"/>
      <c r="F41" s="635"/>
      <c r="G41" s="635"/>
      <c r="H41" s="785"/>
      <c r="I41" s="635"/>
      <c r="J41" s="635"/>
      <c r="K41" s="635"/>
      <c r="L41" s="635"/>
      <c r="M41" s="635"/>
      <c r="N41" s="635"/>
      <c r="O41" s="635"/>
      <c r="P41" s="635"/>
      <c r="Q41" s="635"/>
      <c r="R41" s="635"/>
      <c r="S41" s="635"/>
      <c r="T41" s="635"/>
      <c r="U41" s="635"/>
      <c r="V41" s="635"/>
      <c r="W41" s="635"/>
      <c r="X41" s="635"/>
      <c r="Y41" s="1224"/>
      <c r="Z41" s="635"/>
      <c r="AA41" s="635"/>
      <c r="AB41" s="635"/>
      <c r="AC41" s="635"/>
      <c r="AD41" s="635"/>
      <c r="AE41" s="635"/>
      <c r="AF41" s="635"/>
      <c r="AG41" s="635"/>
      <c r="AH41" s="635"/>
      <c r="AI41" s="635"/>
      <c r="AJ41" s="635"/>
      <c r="AK41" s="635"/>
      <c r="AL41" s="635"/>
      <c r="AM41" s="635"/>
      <c r="AN41" s="635"/>
      <c r="AO41" s="635"/>
      <c r="AP41" s="635"/>
      <c r="AU41" s="243"/>
      <c r="BD41" s="969"/>
      <c r="BE41" s="970"/>
      <c r="BF41" s="256"/>
      <c r="BG41" s="256"/>
      <c r="BH41" s="256"/>
      <c r="BI41" s="256"/>
      <c r="BJ41" s="256"/>
      <c r="BK41" s="256"/>
      <c r="BL41" s="256"/>
      <c r="BM41" s="256"/>
      <c r="BN41" s="256"/>
      <c r="BO41" s="256"/>
      <c r="BP41" s="256"/>
      <c r="BQ41" s="256"/>
      <c r="BR41" s="256"/>
      <c r="BS41" s="256"/>
      <c r="BT41" s="256"/>
      <c r="BU41" s="256"/>
      <c r="BV41" s="999"/>
      <c r="BW41" s="256"/>
      <c r="BX41" s="256"/>
      <c r="BY41" s="256"/>
      <c r="BZ41" s="256"/>
      <c r="CA41" s="256"/>
      <c r="CB41" s="256"/>
      <c r="CC41" s="256"/>
      <c r="CD41" s="256"/>
      <c r="CE41" s="256"/>
      <c r="CF41" s="256"/>
      <c r="CG41" s="256"/>
      <c r="CH41" s="256"/>
      <c r="CI41" s="256"/>
      <c r="CJ41" s="256"/>
      <c r="CK41" s="256"/>
      <c r="CL41" s="256"/>
      <c r="CM41" s="256"/>
      <c r="CN41" s="969"/>
    </row>
    <row r="42" spans="1:92">
      <c r="B42" s="45"/>
      <c r="C42" s="46" t="s">
        <v>306</v>
      </c>
      <c r="D42" s="283"/>
      <c r="E42" s="283"/>
      <c r="F42" s="283"/>
      <c r="G42" s="283"/>
      <c r="H42" s="1050"/>
      <c r="I42" s="283"/>
      <c r="J42" s="283"/>
      <c r="K42" s="283"/>
      <c r="L42" s="283"/>
      <c r="M42" s="283"/>
      <c r="N42" s="283"/>
      <c r="O42" s="283"/>
      <c r="P42" s="283"/>
      <c r="Q42" s="283"/>
      <c r="R42" s="283"/>
      <c r="S42" s="283"/>
      <c r="T42" s="283"/>
      <c r="U42" s="283"/>
      <c r="V42" s="283"/>
      <c r="W42" s="283"/>
      <c r="X42" s="283"/>
      <c r="Y42" s="285"/>
      <c r="Z42" s="283"/>
      <c r="AA42" s="283"/>
      <c r="AB42" s="283"/>
      <c r="AC42" s="283"/>
      <c r="AD42" s="283"/>
      <c r="AE42" s="283"/>
      <c r="AF42" s="283"/>
      <c r="AG42" s="283"/>
      <c r="AH42" s="283"/>
      <c r="AI42" s="283"/>
      <c r="AJ42" s="283"/>
      <c r="AK42" s="283"/>
      <c r="AL42" s="283"/>
      <c r="AM42" s="283"/>
      <c r="AN42" s="283"/>
      <c r="AO42" s="283"/>
      <c r="AP42" s="283"/>
      <c r="AU42" s="243"/>
    </row>
    <row r="43" spans="1:92">
      <c r="B43" s="47"/>
      <c r="C43" s="46" t="s">
        <v>307</v>
      </c>
      <c r="D43" s="49"/>
      <c r="E43" s="49"/>
      <c r="F43" s="49"/>
      <c r="G43" s="49"/>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U43" s="1030"/>
      <c r="BE43" s="966"/>
      <c r="BF43" s="966"/>
      <c r="BG43" s="966"/>
      <c r="BH43" s="966"/>
      <c r="BI43" s="966"/>
      <c r="BJ43" s="966"/>
      <c r="BK43" s="966"/>
      <c r="BL43" s="966"/>
      <c r="BM43" s="966"/>
      <c r="BN43" s="966"/>
      <c r="BO43" s="966"/>
      <c r="BP43" s="966"/>
      <c r="BQ43" s="1300"/>
      <c r="BR43" s="1300"/>
      <c r="BS43" s="1300"/>
      <c r="BT43" s="1300"/>
      <c r="BU43" s="1300"/>
      <c r="BV43" s="1132"/>
      <c r="BW43" s="966"/>
      <c r="BX43" s="966"/>
      <c r="BY43" s="966"/>
      <c r="BZ43" s="966"/>
      <c r="CA43" s="966"/>
      <c r="CB43" s="966"/>
      <c r="CC43" s="966"/>
      <c r="CD43" s="966"/>
      <c r="CE43" s="966"/>
      <c r="CF43" s="966"/>
      <c r="CG43" s="966"/>
      <c r="CH43" s="966"/>
      <c r="CI43" s="1300"/>
      <c r="CJ43" s="1300"/>
      <c r="CK43" s="1300"/>
      <c r="CL43" s="1300"/>
      <c r="CM43" s="1300"/>
    </row>
    <row r="44" spans="1:92">
      <c r="B44" s="48"/>
      <c r="C44" s="46" t="s">
        <v>308</v>
      </c>
      <c r="D44" s="49"/>
      <c r="E44" s="49"/>
      <c r="F44" s="49"/>
      <c r="G44" s="49"/>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U44" s="1030"/>
      <c r="BE44" s="966"/>
      <c r="BF44" s="966"/>
      <c r="BG44" s="966"/>
      <c r="BH44" s="966"/>
      <c r="BI44" s="966"/>
      <c r="BJ44" s="966"/>
      <c r="BK44" s="966"/>
      <c r="BL44" s="966"/>
      <c r="BM44" s="966"/>
      <c r="BN44" s="966"/>
      <c r="BO44" s="966"/>
      <c r="BP44" s="966"/>
      <c r="BQ44" s="1300"/>
      <c r="BR44" s="1300"/>
      <c r="BS44" s="1300"/>
      <c r="BT44" s="1300"/>
      <c r="BU44" s="1300"/>
      <c r="BV44" s="1132"/>
      <c r="BW44" s="966"/>
      <c r="BX44" s="966"/>
      <c r="BY44" s="966"/>
      <c r="BZ44" s="966"/>
      <c r="CA44" s="966"/>
      <c r="CB44" s="966"/>
      <c r="CC44" s="966"/>
      <c r="CD44" s="966"/>
      <c r="CE44" s="966"/>
      <c r="CF44" s="966"/>
      <c r="CG44" s="966"/>
      <c r="CH44" s="966"/>
      <c r="CI44" s="1300"/>
      <c r="CJ44" s="1300"/>
      <c r="CK44" s="1300"/>
      <c r="CL44" s="1300"/>
      <c r="CM44" s="1300"/>
    </row>
    <row r="45" spans="1:92">
      <c r="B45" s="680"/>
      <c r="C45" s="46" t="s">
        <v>309</v>
      </c>
      <c r="H45" s="688"/>
      <c r="AU45" s="1030"/>
      <c r="BE45" s="966"/>
      <c r="BF45" s="966"/>
      <c r="BG45" s="966"/>
      <c r="BH45" s="966"/>
      <c r="BI45" s="966"/>
      <c r="BJ45" s="966"/>
      <c r="BK45" s="966"/>
      <c r="BL45" s="966"/>
      <c r="BM45" s="966"/>
      <c r="BN45" s="966"/>
      <c r="BO45" s="966"/>
      <c r="BP45" s="966"/>
      <c r="BQ45" s="1300"/>
      <c r="BR45" s="1300"/>
      <c r="BS45" s="1300"/>
      <c r="BT45" s="1300"/>
      <c r="BU45" s="1300"/>
      <c r="BV45" s="1132"/>
      <c r="BW45" s="966"/>
      <c r="BX45" s="966"/>
      <c r="BY45" s="966"/>
      <c r="BZ45" s="966"/>
      <c r="CA45" s="966"/>
      <c r="CB45" s="966"/>
      <c r="CC45" s="966"/>
      <c r="CD45" s="966"/>
      <c r="CE45" s="966"/>
      <c r="CF45" s="966"/>
      <c r="CG45" s="966"/>
      <c r="CH45" s="966"/>
      <c r="CI45" s="1300"/>
      <c r="CJ45" s="1300"/>
      <c r="CK45" s="1300"/>
      <c r="CL45" s="1300"/>
      <c r="CM45" s="1300"/>
    </row>
    <row r="46" spans="1:92" ht="15.75" thickBot="1">
      <c r="H46" s="688"/>
      <c r="AU46" s="243"/>
    </row>
    <row r="47" spans="1:92" ht="15.75" thickBot="1">
      <c r="B47" s="1853" t="s">
        <v>509</v>
      </c>
      <c r="C47" s="1865"/>
      <c r="D47" s="1865"/>
      <c r="E47" s="1865"/>
      <c r="F47" s="1866"/>
      <c r="G47" s="1559"/>
      <c r="H47" s="1036"/>
      <c r="I47" s="1036"/>
      <c r="J47" s="1036"/>
      <c r="K47" s="1036"/>
      <c r="L47" s="1036"/>
      <c r="M47" s="1036"/>
      <c r="N47" s="1036"/>
      <c r="O47" s="1036"/>
      <c r="P47" s="1036"/>
      <c r="Q47" s="1036"/>
      <c r="R47" s="1036"/>
      <c r="S47" s="1036"/>
      <c r="T47" s="1102"/>
      <c r="U47" s="1102"/>
      <c r="V47" s="1102"/>
      <c r="W47" s="1102"/>
      <c r="X47" s="1102"/>
      <c r="Y47" s="1036"/>
      <c r="Z47" s="1036"/>
      <c r="AA47" s="1036"/>
      <c r="AB47" s="1036"/>
      <c r="AC47" s="1036"/>
      <c r="AD47" s="1036"/>
      <c r="AE47" s="1036"/>
      <c r="AF47" s="1036"/>
      <c r="AG47" s="1036"/>
      <c r="AH47" s="1036"/>
      <c r="AI47" s="1036"/>
      <c r="AJ47" s="1036"/>
      <c r="AK47" s="1036"/>
      <c r="AL47" s="1102"/>
      <c r="AM47" s="1102"/>
      <c r="AN47" s="1102"/>
      <c r="AO47" s="1102"/>
      <c r="AP47" s="1102"/>
      <c r="AQ47" s="50"/>
      <c r="AR47" s="50"/>
      <c r="AS47" s="50"/>
      <c r="AU47" s="243"/>
      <c r="AV47" s="50"/>
      <c r="AW47" s="50"/>
      <c r="AX47" s="50"/>
      <c r="AY47" s="50"/>
      <c r="AZ47" s="50"/>
      <c r="BA47" s="50"/>
      <c r="BB47" s="50"/>
      <c r="BD47" s="971"/>
      <c r="BE47" s="972"/>
      <c r="BF47" s="973"/>
      <c r="BG47" s="973"/>
      <c r="BH47" s="973"/>
      <c r="BI47" s="973"/>
      <c r="BJ47" s="973"/>
      <c r="BK47" s="973"/>
      <c r="BL47" s="973"/>
      <c r="BM47" s="973"/>
      <c r="BN47" s="973"/>
      <c r="BO47" s="973"/>
      <c r="BP47" s="973"/>
      <c r="BQ47" s="973"/>
      <c r="BR47" s="973"/>
      <c r="BS47" s="973"/>
      <c r="BT47" s="973"/>
      <c r="BU47" s="973"/>
      <c r="BV47" s="997"/>
      <c r="BW47" s="973"/>
      <c r="BX47" s="973"/>
      <c r="BY47" s="973"/>
      <c r="BZ47" s="973"/>
      <c r="CA47" s="973"/>
      <c r="CB47" s="973"/>
      <c r="CC47" s="973"/>
      <c r="CD47" s="973"/>
      <c r="CE47" s="973"/>
      <c r="CF47" s="973"/>
      <c r="CG47" s="973"/>
      <c r="CH47" s="973"/>
      <c r="CI47" s="973"/>
      <c r="CJ47" s="973"/>
      <c r="CK47" s="973"/>
      <c r="CL47" s="973"/>
      <c r="CM47" s="973"/>
      <c r="CN47" s="971"/>
    </row>
    <row r="48" spans="1:92" ht="15.75" thickBot="1">
      <c r="B48" s="50"/>
      <c r="C48" s="51"/>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91"/>
      <c r="AR48" s="91"/>
      <c r="AS48" s="91"/>
      <c r="AU48" s="243"/>
      <c r="AV48" s="91"/>
      <c r="AW48" s="287"/>
      <c r="AX48" s="287"/>
      <c r="AY48" s="287"/>
      <c r="AZ48" s="287"/>
      <c r="BA48" s="287"/>
      <c r="BB48" s="287"/>
      <c r="BD48" s="971"/>
      <c r="BE48" s="972"/>
      <c r="BF48" s="973"/>
      <c r="BG48" s="973"/>
      <c r="BH48" s="973"/>
      <c r="BI48" s="973"/>
      <c r="BJ48" s="973"/>
      <c r="BK48" s="973"/>
      <c r="BL48" s="973"/>
      <c r="BM48" s="973"/>
      <c r="BN48" s="973"/>
      <c r="BO48" s="973"/>
      <c r="BP48" s="973"/>
      <c r="BQ48" s="973"/>
      <c r="BR48" s="973"/>
      <c r="BS48" s="973"/>
      <c r="BT48" s="973"/>
      <c r="BU48" s="973"/>
      <c r="BV48" s="997"/>
      <c r="BW48" s="973"/>
      <c r="BX48" s="973"/>
      <c r="BY48" s="973"/>
      <c r="BZ48" s="973"/>
      <c r="CA48" s="973"/>
      <c r="CB48" s="973"/>
      <c r="CC48" s="973"/>
      <c r="CD48" s="973"/>
      <c r="CE48" s="973"/>
      <c r="CF48" s="973"/>
      <c r="CG48" s="973"/>
      <c r="CH48" s="973"/>
      <c r="CI48" s="973"/>
      <c r="CJ48" s="973"/>
      <c r="CK48" s="973"/>
      <c r="CL48" s="973"/>
      <c r="CM48" s="973"/>
      <c r="CN48" s="971"/>
    </row>
    <row r="49" spans="2:92" ht="30" customHeight="1">
      <c r="B49" s="1548" t="s">
        <v>525</v>
      </c>
      <c r="C49" s="1549"/>
      <c r="D49" s="1550"/>
      <c r="E49" s="1550"/>
      <c r="F49" s="1551"/>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91"/>
      <c r="AR49" s="91"/>
      <c r="AS49" s="91"/>
      <c r="AU49" s="243"/>
      <c r="AV49" s="91"/>
      <c r="AW49" s="287"/>
      <c r="AX49" s="287"/>
      <c r="AY49" s="287"/>
      <c r="AZ49" s="287"/>
      <c r="BA49" s="287"/>
      <c r="BB49" s="287"/>
      <c r="BD49" s="1011"/>
      <c r="BE49" s="972"/>
      <c r="BF49" s="973"/>
      <c r="BG49" s="973"/>
      <c r="BH49" s="973"/>
      <c r="BI49" s="973"/>
      <c r="BJ49" s="973"/>
      <c r="BK49" s="973"/>
      <c r="BL49" s="973"/>
      <c r="BM49" s="973"/>
      <c r="BN49" s="973"/>
      <c r="BO49" s="973"/>
      <c r="BP49" s="973"/>
      <c r="BQ49" s="973"/>
      <c r="BR49" s="973"/>
      <c r="BS49" s="973"/>
      <c r="BT49" s="973"/>
      <c r="BU49" s="973"/>
      <c r="BV49" s="997"/>
      <c r="BW49" s="973"/>
      <c r="BX49" s="973"/>
      <c r="BY49" s="973"/>
      <c r="BZ49" s="973"/>
      <c r="CA49" s="973"/>
      <c r="CB49" s="973"/>
      <c r="CC49" s="973"/>
      <c r="CD49" s="973"/>
      <c r="CE49" s="973"/>
      <c r="CF49" s="973"/>
      <c r="CG49" s="973"/>
      <c r="CH49" s="973"/>
      <c r="CI49" s="973"/>
      <c r="CJ49" s="973"/>
      <c r="CK49" s="973"/>
      <c r="CL49" s="973"/>
      <c r="CM49" s="973"/>
      <c r="CN49" s="1011"/>
    </row>
    <row r="50" spans="2:92" ht="177.75" customHeight="1">
      <c r="B50" s="1873" t="s">
        <v>2248</v>
      </c>
      <c r="C50" s="1759"/>
      <c r="D50" s="1759"/>
      <c r="E50" s="1759"/>
      <c r="F50" s="1874"/>
      <c r="G50" s="1568"/>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91"/>
      <c r="AR50" s="91"/>
      <c r="AS50" s="91"/>
      <c r="AU50" s="243"/>
      <c r="AV50" s="91"/>
      <c r="AW50" s="287"/>
      <c r="AX50" s="287"/>
      <c r="AY50" s="287"/>
      <c r="AZ50" s="287"/>
      <c r="BA50" s="287"/>
      <c r="BB50" s="287"/>
      <c r="BD50" s="1011"/>
      <c r="BE50" s="972"/>
      <c r="BF50" s="973"/>
      <c r="BG50" s="973"/>
      <c r="BH50" s="973"/>
      <c r="BI50" s="973"/>
      <c r="BJ50" s="973"/>
      <c r="BK50" s="973"/>
      <c r="BL50" s="973"/>
      <c r="BM50" s="973"/>
      <c r="BN50" s="973"/>
      <c r="BO50" s="973"/>
      <c r="BP50" s="973"/>
      <c r="BQ50" s="973"/>
      <c r="BR50" s="973"/>
      <c r="BS50" s="973"/>
      <c r="BT50" s="973"/>
      <c r="BU50" s="973"/>
      <c r="BV50" s="997"/>
      <c r="BW50" s="973"/>
      <c r="BX50" s="973"/>
      <c r="BY50" s="973"/>
      <c r="BZ50" s="973"/>
      <c r="CA50" s="973"/>
      <c r="CB50" s="973"/>
      <c r="CC50" s="973"/>
      <c r="CD50" s="973"/>
      <c r="CE50" s="973"/>
      <c r="CF50" s="973"/>
      <c r="CG50" s="973"/>
      <c r="CH50" s="973"/>
      <c r="CI50" s="973"/>
      <c r="CJ50" s="973"/>
      <c r="CK50" s="973"/>
      <c r="CL50" s="973"/>
      <c r="CM50" s="973"/>
      <c r="CN50" s="1011"/>
    </row>
    <row r="51" spans="2:92" ht="176.25" customHeight="1">
      <c r="B51" s="1873" t="s">
        <v>2249</v>
      </c>
      <c r="C51" s="1759"/>
      <c r="D51" s="1759"/>
      <c r="E51" s="1759"/>
      <c r="F51" s="1874"/>
      <c r="G51" s="157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91"/>
      <c r="AR51" s="91"/>
      <c r="AS51" s="91"/>
      <c r="AU51" s="243"/>
      <c r="AV51" s="91"/>
      <c r="AW51" s="287"/>
      <c r="AX51" s="287"/>
      <c r="AY51" s="287"/>
      <c r="AZ51" s="287"/>
      <c r="BA51" s="287"/>
      <c r="BB51" s="287"/>
      <c r="BD51" s="1011"/>
      <c r="BE51" s="972"/>
      <c r="BF51" s="973"/>
      <c r="BG51" s="973"/>
      <c r="BH51" s="973"/>
      <c r="BI51" s="973"/>
      <c r="BJ51" s="973"/>
      <c r="BK51" s="973"/>
      <c r="BL51" s="973"/>
      <c r="BM51" s="973"/>
      <c r="BN51" s="973"/>
      <c r="BO51" s="973"/>
      <c r="BP51" s="973"/>
      <c r="BQ51" s="973"/>
      <c r="BR51" s="973"/>
      <c r="BS51" s="973"/>
      <c r="BT51" s="973"/>
      <c r="BU51" s="973"/>
      <c r="BV51" s="997"/>
      <c r="BW51" s="973"/>
      <c r="BX51" s="973"/>
      <c r="BY51" s="973"/>
      <c r="BZ51" s="973"/>
      <c r="CA51" s="973"/>
      <c r="CB51" s="973"/>
      <c r="CC51" s="973"/>
      <c r="CD51" s="973"/>
      <c r="CE51" s="973"/>
      <c r="CF51" s="973"/>
      <c r="CG51" s="973"/>
      <c r="CH51" s="973"/>
      <c r="CI51" s="973"/>
      <c r="CJ51" s="973"/>
      <c r="CK51" s="973"/>
      <c r="CL51" s="973"/>
      <c r="CM51" s="973"/>
      <c r="CN51" s="1011"/>
    </row>
    <row r="52" spans="2:92" ht="202.5" customHeight="1" thickBot="1">
      <c r="B52" s="1867" t="s">
        <v>2408</v>
      </c>
      <c r="C52" s="1868"/>
      <c r="D52" s="1868"/>
      <c r="E52" s="1868"/>
      <c r="F52" s="1869"/>
      <c r="G52" s="828"/>
      <c r="H52" s="1002"/>
      <c r="I52" s="1002"/>
      <c r="J52" s="1002"/>
      <c r="K52" s="1002"/>
      <c r="L52" s="1002"/>
      <c r="M52" s="1002"/>
      <c r="N52" s="1002"/>
      <c r="O52" s="1002"/>
      <c r="P52" s="1002"/>
      <c r="Q52" s="1002"/>
      <c r="R52" s="1002"/>
      <c r="S52" s="1002"/>
      <c r="T52" s="1002"/>
      <c r="U52" s="1002"/>
      <c r="V52" s="1002"/>
      <c r="W52" s="1002"/>
      <c r="X52" s="1002"/>
      <c r="Y52" s="1002"/>
      <c r="Z52" s="1002"/>
      <c r="AA52" s="1002"/>
      <c r="AB52" s="1002"/>
      <c r="AC52" s="1002"/>
      <c r="AD52" s="1002"/>
      <c r="AE52" s="1002"/>
      <c r="AF52" s="1002"/>
      <c r="AG52" s="1002"/>
      <c r="AH52" s="1002"/>
      <c r="AI52" s="1002"/>
      <c r="AJ52" s="1002"/>
      <c r="AK52" s="1002"/>
      <c r="AL52" s="1002"/>
      <c r="AM52" s="1002"/>
      <c r="AN52" s="1002"/>
      <c r="AO52" s="1002"/>
      <c r="AP52" s="1002"/>
      <c r="AQ52" s="92"/>
      <c r="AR52" s="92"/>
      <c r="AS52" s="92"/>
      <c r="AU52" s="243"/>
      <c r="AV52" s="92"/>
      <c r="AW52" s="92"/>
      <c r="AX52" s="92"/>
      <c r="AY52" s="92"/>
      <c r="AZ52" s="92"/>
      <c r="BA52" s="92"/>
      <c r="BB52" s="92"/>
      <c r="BD52" s="971"/>
      <c r="BE52" s="972"/>
      <c r="BF52" s="973"/>
      <c r="BG52" s="973"/>
      <c r="BH52" s="973"/>
      <c r="BI52" s="973"/>
      <c r="BJ52" s="973"/>
      <c r="BK52" s="973"/>
      <c r="BL52" s="973"/>
      <c r="BM52" s="973"/>
      <c r="BN52" s="973"/>
      <c r="BO52" s="973"/>
      <c r="BP52" s="973"/>
      <c r="BQ52" s="973"/>
      <c r="BR52" s="973"/>
      <c r="BS52" s="973"/>
      <c r="BT52" s="973"/>
      <c r="BU52" s="973"/>
      <c r="BV52" s="997"/>
      <c r="BW52" s="973"/>
      <c r="BX52" s="973"/>
      <c r="BY52" s="973"/>
      <c r="BZ52" s="973"/>
      <c r="CA52" s="973"/>
      <c r="CB52" s="973"/>
      <c r="CC52" s="973"/>
      <c r="CD52" s="973"/>
      <c r="CE52" s="973"/>
      <c r="CF52" s="973"/>
      <c r="CG52" s="973"/>
      <c r="CH52" s="973"/>
      <c r="CI52" s="973"/>
      <c r="CJ52" s="973"/>
      <c r="CK52" s="973"/>
      <c r="CL52" s="973"/>
      <c r="CM52" s="973"/>
      <c r="CN52" s="971"/>
    </row>
    <row r="53" spans="2:92" ht="11.25" customHeight="1" thickBot="1">
      <c r="B53" s="845"/>
      <c r="C53" s="53"/>
      <c r="D53" s="845"/>
      <c r="E53" s="845"/>
      <c r="F53" s="845"/>
      <c r="G53" s="74"/>
      <c r="H53" s="254"/>
      <c r="I53" s="54"/>
      <c r="J53" s="54"/>
      <c r="K53" s="54"/>
      <c r="L53" s="54"/>
      <c r="M53" s="54"/>
      <c r="N53" s="54"/>
      <c r="O53" s="54"/>
      <c r="P53" s="54"/>
      <c r="Q53" s="54"/>
      <c r="R53" s="54"/>
      <c r="S53" s="54"/>
      <c r="T53" s="54"/>
      <c r="U53" s="54"/>
      <c r="V53" s="54"/>
      <c r="W53" s="54"/>
      <c r="X53" s="54"/>
      <c r="Y53" s="254"/>
      <c r="Z53" s="54"/>
      <c r="AA53" s="54"/>
      <c r="AB53" s="54"/>
      <c r="AC53" s="54"/>
      <c r="AD53" s="54"/>
      <c r="AE53" s="54"/>
      <c r="AF53" s="54"/>
      <c r="AG53" s="54"/>
      <c r="AH53" s="54"/>
      <c r="AI53" s="54"/>
      <c r="AJ53" s="54"/>
      <c r="AK53" s="54"/>
      <c r="AL53" s="54"/>
      <c r="AM53" s="54"/>
      <c r="AN53" s="54"/>
      <c r="AO53" s="54"/>
      <c r="AP53" s="54"/>
      <c r="AQ53" s="91"/>
      <c r="AR53" s="91"/>
      <c r="AS53" s="91"/>
      <c r="AU53" s="243"/>
      <c r="AV53" s="91"/>
      <c r="AW53" s="287"/>
      <c r="AX53" s="287"/>
      <c r="AY53" s="287"/>
      <c r="AZ53" s="287"/>
      <c r="BA53" s="287"/>
      <c r="BB53" s="287"/>
      <c r="BD53" s="971"/>
      <c r="BE53" s="972"/>
      <c r="BF53" s="973"/>
      <c r="BG53" s="973"/>
      <c r="BH53" s="973"/>
      <c r="BI53" s="973"/>
      <c r="BJ53" s="973"/>
      <c r="BK53" s="973"/>
      <c r="BL53" s="973"/>
      <c r="BM53" s="973"/>
      <c r="BN53" s="973"/>
      <c r="BO53" s="973"/>
      <c r="BP53" s="973"/>
      <c r="BQ53" s="973"/>
      <c r="BR53" s="973"/>
      <c r="BS53" s="973"/>
      <c r="BT53" s="973"/>
      <c r="BU53" s="973"/>
      <c r="BV53" s="997"/>
      <c r="BW53" s="973"/>
      <c r="BX53" s="973"/>
      <c r="BY53" s="973"/>
      <c r="BZ53" s="973"/>
      <c r="CA53" s="973"/>
      <c r="CB53" s="973"/>
      <c r="CC53" s="973"/>
      <c r="CD53" s="973"/>
      <c r="CE53" s="973"/>
      <c r="CF53" s="973"/>
      <c r="CG53" s="973"/>
      <c r="CH53" s="973"/>
      <c r="CI53" s="973"/>
      <c r="CJ53" s="973"/>
      <c r="CK53" s="973"/>
      <c r="CL53" s="973"/>
      <c r="CM53" s="973"/>
      <c r="CN53" s="971"/>
    </row>
    <row r="54" spans="2:92" ht="18.75" customHeight="1">
      <c r="B54" s="252" t="s">
        <v>463</v>
      </c>
      <c r="C54" s="1870" t="s">
        <v>313</v>
      </c>
      <c r="D54" s="1871"/>
      <c r="E54" s="1871"/>
      <c r="F54" s="1872"/>
      <c r="G54" s="1569"/>
      <c r="H54" s="1035"/>
      <c r="I54" s="1035"/>
      <c r="J54" s="1035"/>
      <c r="K54" s="1035"/>
      <c r="L54" s="1035"/>
      <c r="M54" s="1035"/>
      <c r="N54" s="1035"/>
      <c r="O54" s="1035"/>
      <c r="P54" s="1035"/>
      <c r="Q54" s="1035"/>
      <c r="R54" s="1035"/>
      <c r="S54" s="1035"/>
      <c r="T54" s="1103"/>
      <c r="U54" s="1103"/>
      <c r="V54" s="1103"/>
      <c r="W54" s="1103"/>
      <c r="X54" s="1103"/>
      <c r="Y54" s="1035"/>
      <c r="Z54" s="1035"/>
      <c r="AA54" s="1035"/>
      <c r="AB54" s="1035"/>
      <c r="AC54" s="1035"/>
      <c r="AD54" s="1035"/>
      <c r="AE54" s="1035"/>
      <c r="AF54" s="1035"/>
      <c r="AG54" s="1035"/>
      <c r="AH54" s="1035"/>
      <c r="AI54" s="1035"/>
      <c r="AJ54" s="1035"/>
      <c r="AK54" s="1035"/>
      <c r="AL54" s="1103"/>
      <c r="AM54" s="1103"/>
      <c r="AN54" s="1103"/>
      <c r="AO54" s="1103"/>
      <c r="AP54" s="1103"/>
      <c r="AQ54" s="93"/>
      <c r="AR54" s="93"/>
      <c r="AS54" s="93"/>
      <c r="AU54" s="243"/>
      <c r="AV54" s="93"/>
      <c r="AW54" s="93"/>
      <c r="AX54" s="93"/>
      <c r="AY54" s="93"/>
      <c r="AZ54" s="93"/>
      <c r="BA54" s="93"/>
      <c r="BB54" s="93"/>
      <c r="BD54" s="971"/>
      <c r="BE54" s="972"/>
      <c r="BF54" s="973"/>
      <c r="BG54" s="973"/>
      <c r="BH54" s="973"/>
      <c r="BI54" s="973"/>
      <c r="BJ54" s="973"/>
      <c r="BK54" s="973"/>
      <c r="BL54" s="973"/>
      <c r="BM54" s="973"/>
      <c r="BN54" s="973"/>
      <c r="BO54" s="973"/>
      <c r="BP54" s="973"/>
      <c r="BQ54" s="973"/>
      <c r="BR54" s="973"/>
      <c r="BS54" s="973"/>
      <c r="BT54" s="973"/>
      <c r="BU54" s="973"/>
      <c r="BV54" s="997"/>
      <c r="BW54" s="973"/>
      <c r="BX54" s="973"/>
      <c r="BY54" s="973"/>
      <c r="BZ54" s="973"/>
      <c r="CA54" s="973"/>
      <c r="CB54" s="973"/>
      <c r="CC54" s="973"/>
      <c r="CD54" s="973"/>
      <c r="CE54" s="973"/>
      <c r="CF54" s="973"/>
      <c r="CG54" s="973"/>
      <c r="CH54" s="973"/>
      <c r="CI54" s="973"/>
      <c r="CJ54" s="973"/>
      <c r="CK54" s="973"/>
      <c r="CL54" s="973"/>
      <c r="CM54" s="973"/>
      <c r="CN54" s="971"/>
    </row>
    <row r="55" spans="2:92" ht="18.75" customHeight="1">
      <c r="B55" s="1553" t="s">
        <v>2227</v>
      </c>
      <c r="C55" s="1573"/>
      <c r="D55" s="1124"/>
      <c r="E55" s="1124"/>
      <c r="F55" s="1125"/>
      <c r="G55" s="1570"/>
      <c r="H55" s="697"/>
      <c r="I55" s="697"/>
      <c r="J55" s="697"/>
      <c r="K55" s="697"/>
      <c r="L55" s="697"/>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697"/>
      <c r="AP55" s="697"/>
      <c r="AQ55" s="94"/>
      <c r="AR55" s="94"/>
      <c r="AS55" s="94"/>
      <c r="AU55" s="262"/>
      <c r="AV55" s="94"/>
      <c r="AW55" s="94"/>
      <c r="AX55" s="94"/>
      <c r="AY55" s="94"/>
      <c r="AZ55" s="94"/>
      <c r="BA55" s="94"/>
      <c r="BB55" s="94"/>
      <c r="BD55" s="1012"/>
      <c r="BE55" s="979"/>
      <c r="BF55" s="976"/>
      <c r="BG55" s="976"/>
      <c r="BH55" s="976"/>
      <c r="BI55" s="976"/>
      <c r="BJ55" s="976"/>
      <c r="BK55" s="976"/>
      <c r="BL55" s="976"/>
      <c r="BM55" s="976"/>
      <c r="BN55" s="976"/>
      <c r="BO55" s="976"/>
      <c r="BP55" s="976"/>
      <c r="BQ55" s="976"/>
      <c r="BR55" s="976"/>
      <c r="BS55" s="976"/>
      <c r="BT55" s="976"/>
      <c r="BU55" s="976"/>
      <c r="BV55" s="1580"/>
      <c r="BW55" s="976"/>
      <c r="BX55" s="976"/>
      <c r="BY55" s="976"/>
      <c r="BZ55" s="976"/>
      <c r="CA55" s="976"/>
      <c r="CB55" s="976"/>
      <c r="CC55" s="976"/>
      <c r="CD55" s="976"/>
      <c r="CE55" s="976"/>
      <c r="CF55" s="976"/>
      <c r="CG55" s="976"/>
      <c r="CH55" s="976"/>
      <c r="CI55" s="976"/>
      <c r="CJ55" s="976"/>
      <c r="CK55" s="976"/>
      <c r="CL55" s="976"/>
      <c r="CM55" s="976"/>
      <c r="CN55" s="1010"/>
    </row>
    <row r="56" spans="2:92" ht="18.75" customHeight="1">
      <c r="B56" s="1578" t="s">
        <v>2264</v>
      </c>
      <c r="C56" s="1520"/>
      <c r="D56" s="1124"/>
      <c r="E56" s="1124"/>
      <c r="F56" s="1125"/>
      <c r="G56" s="1570"/>
      <c r="H56" s="697"/>
      <c r="I56" s="697"/>
      <c r="J56" s="697"/>
      <c r="K56" s="697"/>
      <c r="L56" s="697"/>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697"/>
      <c r="AP56" s="697"/>
      <c r="AQ56" s="94"/>
      <c r="AR56" s="94"/>
      <c r="AS56" s="94"/>
      <c r="AU56" s="262"/>
      <c r="AV56" s="94"/>
      <c r="AW56" s="94"/>
      <c r="AX56" s="94"/>
      <c r="AY56" s="94"/>
      <c r="AZ56" s="94"/>
      <c r="BA56" s="94"/>
      <c r="BB56" s="94"/>
      <c r="BD56" s="1012"/>
      <c r="BE56" s="979"/>
      <c r="BF56" s="976"/>
      <c r="BG56" s="976"/>
      <c r="BH56" s="976"/>
      <c r="BI56" s="976"/>
      <c r="BJ56" s="976"/>
      <c r="BK56" s="976"/>
      <c r="BL56" s="976"/>
      <c r="BM56" s="976"/>
      <c r="BN56" s="976"/>
      <c r="BO56" s="976"/>
      <c r="BP56" s="976"/>
      <c r="BQ56" s="976"/>
      <c r="BR56" s="976"/>
      <c r="BS56" s="976"/>
      <c r="BT56" s="976"/>
      <c r="BU56" s="976"/>
      <c r="BV56" s="1580"/>
      <c r="BW56" s="976"/>
      <c r="BX56" s="976"/>
      <c r="BY56" s="976"/>
      <c r="BZ56" s="976"/>
      <c r="CA56" s="976"/>
      <c r="CB56" s="976"/>
      <c r="CC56" s="976"/>
      <c r="CD56" s="976"/>
      <c r="CE56" s="976"/>
      <c r="CF56" s="976"/>
      <c r="CG56" s="976"/>
      <c r="CH56" s="976"/>
      <c r="CI56" s="976"/>
      <c r="CJ56" s="976"/>
      <c r="CK56" s="976"/>
      <c r="CL56" s="976"/>
      <c r="CM56" s="976"/>
      <c r="CN56" s="1010"/>
    </row>
    <row r="57" spans="2:92" ht="18.75" customHeight="1">
      <c r="B57" s="1552">
        <v>1</v>
      </c>
      <c r="C57" s="1841" t="s">
        <v>2256</v>
      </c>
      <c r="D57" s="1839"/>
      <c r="E57" s="1839"/>
      <c r="F57" s="1840"/>
      <c r="G57" s="1560"/>
      <c r="H57" s="697"/>
      <c r="I57" s="697"/>
      <c r="J57" s="697"/>
      <c r="K57" s="697"/>
      <c r="L57" s="697"/>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697"/>
      <c r="AP57" s="697"/>
      <c r="AQ57" s="696"/>
      <c r="AR57" s="696"/>
      <c r="AS57" s="696"/>
      <c r="AU57" s="243"/>
      <c r="AV57" s="696"/>
      <c r="AW57" s="696"/>
      <c r="AX57" s="696"/>
      <c r="AY57" s="696"/>
      <c r="AZ57" s="696"/>
      <c r="BA57" s="696"/>
      <c r="BB57" s="696"/>
      <c r="BD57" s="971"/>
      <c r="BE57" s="974"/>
      <c r="BF57" s="975"/>
      <c r="BG57" s="975"/>
      <c r="BH57" s="975"/>
      <c r="BI57" s="975"/>
      <c r="BJ57" s="975"/>
      <c r="BK57" s="975"/>
      <c r="BL57" s="975"/>
      <c r="BM57" s="975"/>
      <c r="BN57" s="975"/>
      <c r="BO57" s="975"/>
      <c r="BP57" s="975"/>
      <c r="BQ57" s="975"/>
      <c r="BR57" s="975"/>
      <c r="BS57" s="975"/>
      <c r="BT57" s="975"/>
      <c r="BU57" s="975"/>
      <c r="BV57" s="998"/>
      <c r="BW57" s="975"/>
      <c r="BX57" s="975"/>
      <c r="BY57" s="975"/>
      <c r="BZ57" s="975"/>
      <c r="CA57" s="975"/>
      <c r="CB57" s="975"/>
      <c r="CC57" s="975"/>
      <c r="CD57" s="975"/>
      <c r="CE57" s="975"/>
      <c r="CF57" s="975"/>
      <c r="CG57" s="975"/>
      <c r="CH57" s="975"/>
      <c r="CI57" s="975"/>
      <c r="CJ57" s="975"/>
      <c r="CK57" s="975"/>
      <c r="CL57" s="975"/>
      <c r="CM57" s="975"/>
      <c r="CN57" s="971"/>
    </row>
    <row r="58" spans="2:92" ht="18.75" customHeight="1">
      <c r="B58" s="1552">
        <f>SUM(B57+1)</f>
        <v>2</v>
      </c>
      <c r="C58" s="1836" t="s">
        <v>2257</v>
      </c>
      <c r="D58" s="1861"/>
      <c r="E58" s="1861"/>
      <c r="F58" s="1862"/>
      <c r="G58" s="1571"/>
      <c r="H58" s="697"/>
      <c r="I58" s="697"/>
      <c r="J58" s="697"/>
      <c r="K58" s="697"/>
      <c r="L58" s="697"/>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697"/>
      <c r="AP58" s="697"/>
      <c r="AQ58" s="94"/>
      <c r="AR58" s="94"/>
      <c r="AS58" s="94"/>
      <c r="AU58" s="243"/>
      <c r="AV58" s="94"/>
      <c r="AW58" s="94"/>
      <c r="AX58" s="94"/>
      <c r="AY58" s="94"/>
      <c r="AZ58" s="94"/>
      <c r="BA58" s="94"/>
      <c r="BB58" s="94"/>
      <c r="BD58" s="971"/>
      <c r="BE58" s="974"/>
      <c r="BF58" s="975"/>
      <c r="BG58" s="975"/>
      <c r="BH58" s="975"/>
      <c r="BI58" s="975"/>
      <c r="BJ58" s="975"/>
      <c r="BK58" s="975"/>
      <c r="BL58" s="975"/>
      <c r="BM58" s="975"/>
      <c r="BN58" s="975"/>
      <c r="BO58" s="975"/>
      <c r="BP58" s="975"/>
      <c r="BQ58" s="975"/>
      <c r="BR58" s="975"/>
      <c r="BS58" s="975"/>
      <c r="BT58" s="975"/>
      <c r="BU58" s="975"/>
      <c r="BV58" s="998"/>
      <c r="BW58" s="975"/>
      <c r="BX58" s="975"/>
      <c r="BY58" s="975"/>
      <c r="BZ58" s="975"/>
      <c r="CA58" s="975"/>
      <c r="CB58" s="975"/>
      <c r="CC58" s="975"/>
      <c r="CD58" s="975"/>
      <c r="CE58" s="975"/>
      <c r="CF58" s="975"/>
      <c r="CG58" s="975"/>
      <c r="CH58" s="975"/>
      <c r="CI58" s="975"/>
      <c r="CJ58" s="975"/>
      <c r="CK58" s="975"/>
      <c r="CL58" s="975"/>
      <c r="CM58" s="975"/>
      <c r="CN58" s="971"/>
    </row>
    <row r="59" spans="2:92" ht="30" customHeight="1">
      <c r="B59" s="1552">
        <f t="shared" ref="B59:B77" si="27">SUM(B58+1)</f>
        <v>3</v>
      </c>
      <c r="C59" s="1841" t="s">
        <v>2258</v>
      </c>
      <c r="D59" s="1839"/>
      <c r="E59" s="1839"/>
      <c r="F59" s="1840"/>
      <c r="G59" s="1560"/>
      <c r="H59" s="697"/>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697"/>
      <c r="AP59" s="697"/>
      <c r="AQ59" s="94"/>
      <c r="AR59" s="94"/>
      <c r="AS59" s="94"/>
      <c r="AU59" s="243"/>
      <c r="AV59" s="94"/>
      <c r="AW59" s="94"/>
      <c r="AX59" s="94"/>
      <c r="AY59" s="94"/>
      <c r="AZ59" s="94"/>
      <c r="BA59" s="94"/>
      <c r="BB59" s="94"/>
      <c r="BD59" s="971"/>
      <c r="BE59" s="974"/>
      <c r="BF59" s="975"/>
      <c r="BG59" s="975"/>
      <c r="BH59" s="975"/>
      <c r="BI59" s="975"/>
      <c r="BJ59" s="975"/>
      <c r="BK59" s="975"/>
      <c r="BL59" s="975"/>
      <c r="BM59" s="975"/>
      <c r="BN59" s="975"/>
      <c r="BO59" s="975"/>
      <c r="BP59" s="975"/>
      <c r="BQ59" s="975"/>
      <c r="BR59" s="975"/>
      <c r="BS59" s="975"/>
      <c r="BT59" s="975"/>
      <c r="BU59" s="975"/>
      <c r="BV59" s="998"/>
      <c r="BW59" s="975"/>
      <c r="BX59" s="975"/>
      <c r="BY59" s="975"/>
      <c r="BZ59" s="975"/>
      <c r="CA59" s="975"/>
      <c r="CB59" s="975"/>
      <c r="CC59" s="975"/>
      <c r="CD59" s="975"/>
      <c r="CE59" s="975"/>
      <c r="CF59" s="975"/>
      <c r="CG59" s="975"/>
      <c r="CH59" s="975"/>
      <c r="CI59" s="975"/>
      <c r="CJ59" s="975"/>
      <c r="CK59" s="975"/>
      <c r="CL59" s="975"/>
      <c r="CM59" s="975"/>
      <c r="CN59" s="971"/>
    </row>
    <row r="60" spans="2:92" ht="30" customHeight="1">
      <c r="B60" s="1552">
        <f t="shared" si="27"/>
        <v>4</v>
      </c>
      <c r="C60" s="1841" t="s">
        <v>2259</v>
      </c>
      <c r="D60" s="1839"/>
      <c r="E60" s="1839"/>
      <c r="F60" s="1840"/>
      <c r="G60" s="1560"/>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697"/>
      <c r="AP60" s="697"/>
      <c r="AQ60" s="94"/>
      <c r="AR60" s="94"/>
      <c r="AS60" s="94"/>
      <c r="AU60" s="262"/>
      <c r="AV60" s="94"/>
      <c r="AW60" s="94"/>
      <c r="AX60" s="94"/>
      <c r="AY60" s="94"/>
      <c r="AZ60" s="94"/>
      <c r="BA60" s="94"/>
      <c r="BB60" s="94"/>
      <c r="BD60" s="969"/>
      <c r="BE60" s="970"/>
      <c r="BF60" s="256"/>
      <c r="BG60" s="256"/>
      <c r="BH60" s="256"/>
      <c r="BI60" s="256"/>
      <c r="BJ60" s="256"/>
      <c r="BK60" s="256"/>
      <c r="BL60" s="256"/>
      <c r="BM60" s="256"/>
      <c r="BN60" s="256"/>
      <c r="BO60" s="256"/>
      <c r="BP60" s="256"/>
      <c r="BQ60" s="256"/>
      <c r="BR60" s="256"/>
      <c r="BS60" s="256"/>
      <c r="BT60" s="256"/>
      <c r="BU60" s="256"/>
      <c r="BV60" s="999"/>
      <c r="BW60" s="256"/>
      <c r="BX60" s="256"/>
      <c r="BY60" s="256"/>
      <c r="BZ60" s="256"/>
      <c r="CA60" s="256"/>
      <c r="CB60" s="256"/>
      <c r="CC60" s="256"/>
      <c r="CD60" s="256"/>
      <c r="CE60" s="256"/>
      <c r="CF60" s="256"/>
      <c r="CG60" s="256"/>
      <c r="CH60" s="256"/>
      <c r="CI60" s="256"/>
      <c r="CJ60" s="256"/>
      <c r="CK60" s="256"/>
      <c r="CL60" s="256"/>
      <c r="CM60" s="256"/>
      <c r="CN60" s="969"/>
    </row>
    <row r="61" spans="2:92" ht="30" customHeight="1">
      <c r="B61" s="1552">
        <f t="shared" si="27"/>
        <v>5</v>
      </c>
      <c r="C61" s="1841" t="s">
        <v>2260</v>
      </c>
      <c r="D61" s="1839"/>
      <c r="E61" s="1839"/>
      <c r="F61" s="1840"/>
      <c r="G61" s="1560"/>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697"/>
      <c r="AP61" s="697"/>
      <c r="AQ61" s="94"/>
      <c r="AR61" s="94"/>
      <c r="AS61" s="94"/>
      <c r="AU61" s="262"/>
      <c r="AV61" s="94"/>
      <c r="AW61" s="94"/>
      <c r="AX61" s="94"/>
      <c r="AY61" s="94"/>
      <c r="AZ61" s="94"/>
      <c r="BA61" s="94"/>
      <c r="BB61" s="94"/>
      <c r="BD61" s="1010"/>
      <c r="BE61" s="970"/>
      <c r="BF61" s="256"/>
      <c r="BG61" s="256"/>
      <c r="BH61" s="256"/>
      <c r="BI61" s="256"/>
      <c r="BJ61" s="256"/>
      <c r="BK61" s="256"/>
      <c r="BL61" s="256"/>
      <c r="BM61" s="256"/>
      <c r="BN61" s="256"/>
      <c r="BO61" s="256"/>
      <c r="BP61" s="256"/>
      <c r="BQ61" s="256"/>
      <c r="BR61" s="256"/>
      <c r="BS61" s="256"/>
      <c r="BT61" s="256"/>
      <c r="BU61" s="256"/>
      <c r="BV61" s="999"/>
      <c r="BW61" s="256"/>
      <c r="BX61" s="256"/>
      <c r="BY61" s="256"/>
      <c r="BZ61" s="256"/>
      <c r="CA61" s="256"/>
      <c r="CB61" s="256"/>
      <c r="CC61" s="256"/>
      <c r="CD61" s="256"/>
      <c r="CE61" s="256"/>
      <c r="CF61" s="256"/>
      <c r="CG61" s="256"/>
      <c r="CH61" s="256"/>
      <c r="CI61" s="256"/>
      <c r="CJ61" s="256"/>
      <c r="CK61" s="256"/>
      <c r="CL61" s="256"/>
      <c r="CM61" s="256"/>
      <c r="CN61" s="1010"/>
    </row>
    <row r="62" spans="2:92" ht="30" customHeight="1">
      <c r="B62" s="1552">
        <f t="shared" si="27"/>
        <v>6</v>
      </c>
      <c r="C62" s="1841" t="s">
        <v>2261</v>
      </c>
      <c r="D62" s="1839"/>
      <c r="E62" s="1839"/>
      <c r="F62" s="1840"/>
      <c r="G62" s="1560"/>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94"/>
      <c r="AR62" s="94"/>
      <c r="AS62" s="94"/>
      <c r="AU62" s="246"/>
      <c r="AV62" s="94"/>
      <c r="AW62" s="94"/>
      <c r="AX62" s="94"/>
      <c r="AY62" s="94"/>
      <c r="AZ62" s="94"/>
      <c r="BA62" s="94"/>
      <c r="BB62" s="94"/>
      <c r="BD62" s="1010"/>
      <c r="BE62" s="977"/>
      <c r="BF62" s="975"/>
      <c r="BG62" s="975"/>
      <c r="BH62" s="975"/>
      <c r="BI62" s="975"/>
      <c r="BJ62" s="975"/>
      <c r="BK62" s="975"/>
      <c r="BL62" s="975"/>
      <c r="BM62" s="975"/>
      <c r="BN62" s="975"/>
      <c r="BO62" s="975"/>
      <c r="BP62" s="975"/>
      <c r="BQ62" s="975"/>
      <c r="BR62" s="975"/>
      <c r="BS62" s="975"/>
      <c r="BT62" s="975"/>
      <c r="BU62" s="975"/>
      <c r="BV62" s="998"/>
      <c r="BW62" s="975"/>
      <c r="BX62" s="975"/>
      <c r="BY62" s="975"/>
      <c r="BZ62" s="975"/>
      <c r="CA62" s="975"/>
      <c r="CB62" s="975"/>
      <c r="CC62" s="975"/>
      <c r="CD62" s="975"/>
      <c r="CE62" s="975"/>
      <c r="CF62" s="975"/>
      <c r="CG62" s="975"/>
      <c r="CH62" s="975"/>
      <c r="CI62" s="975"/>
      <c r="CJ62" s="975"/>
      <c r="CK62" s="975"/>
      <c r="CL62" s="975"/>
      <c r="CM62" s="975"/>
      <c r="CN62" s="1010"/>
    </row>
    <row r="63" spans="2:92" ht="30" customHeight="1">
      <c r="B63" s="1552">
        <f t="shared" si="27"/>
        <v>7</v>
      </c>
      <c r="C63" s="1841" t="s">
        <v>2262</v>
      </c>
      <c r="D63" s="1839"/>
      <c r="E63" s="1839"/>
      <c r="F63" s="1840"/>
      <c r="G63" s="1560"/>
      <c r="H63" s="697"/>
      <c r="I63" s="697"/>
      <c r="J63" s="697"/>
      <c r="K63" s="697"/>
      <c r="L63" s="697"/>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697"/>
      <c r="AP63" s="697"/>
      <c r="AQ63" s="94"/>
      <c r="AR63" s="94"/>
      <c r="AS63" s="94"/>
      <c r="AU63" s="262"/>
      <c r="AV63" s="94"/>
      <c r="AW63" s="94"/>
      <c r="AX63" s="94"/>
      <c r="AY63" s="94"/>
      <c r="AZ63" s="94"/>
      <c r="BA63" s="94"/>
      <c r="BB63" s="94"/>
      <c r="BD63" s="1012"/>
      <c r="BE63" s="979"/>
      <c r="BF63" s="256"/>
      <c r="BG63" s="256"/>
      <c r="BH63" s="256"/>
      <c r="BI63" s="256"/>
      <c r="BJ63" s="256"/>
      <c r="BK63" s="256"/>
      <c r="BL63" s="256"/>
      <c r="BM63" s="256"/>
      <c r="BN63" s="256"/>
      <c r="BO63" s="256"/>
      <c r="BP63" s="256"/>
      <c r="BQ63" s="256"/>
      <c r="BR63" s="256"/>
      <c r="BS63" s="256"/>
      <c r="BT63" s="256"/>
      <c r="BU63" s="256"/>
      <c r="BV63" s="999"/>
      <c r="BW63" s="256"/>
      <c r="BX63" s="256"/>
      <c r="BY63" s="256"/>
      <c r="BZ63" s="256"/>
      <c r="CA63" s="256"/>
      <c r="CB63" s="256"/>
      <c r="CC63" s="256"/>
      <c r="CD63" s="256"/>
      <c r="CE63" s="256"/>
      <c r="CF63" s="256"/>
      <c r="CG63" s="256"/>
      <c r="CH63" s="256"/>
      <c r="CI63" s="256"/>
      <c r="CJ63" s="256"/>
      <c r="CK63" s="256"/>
      <c r="CL63" s="256"/>
      <c r="CM63" s="256"/>
      <c r="CN63" s="1010"/>
    </row>
    <row r="64" spans="2:92" ht="30" customHeight="1">
      <c r="B64" s="1552">
        <f t="shared" si="27"/>
        <v>8</v>
      </c>
      <c r="C64" s="1841" t="s">
        <v>2263</v>
      </c>
      <c r="D64" s="1839"/>
      <c r="E64" s="1839"/>
      <c r="F64" s="1840"/>
      <c r="G64" s="1560"/>
      <c r="H64" s="697"/>
      <c r="I64" s="697"/>
      <c r="J64" s="697"/>
      <c r="K64" s="697"/>
      <c r="L64" s="697"/>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697"/>
      <c r="AP64" s="697"/>
      <c r="AQ64" s="94"/>
      <c r="AR64" s="94"/>
      <c r="AS64" s="94"/>
      <c r="AU64" s="262"/>
      <c r="AV64" s="94"/>
      <c r="AW64" s="94"/>
      <c r="AX64" s="94"/>
      <c r="AY64" s="94"/>
      <c r="AZ64" s="94"/>
      <c r="BA64" s="94"/>
      <c r="BB64" s="94"/>
      <c r="BD64" s="969"/>
      <c r="BE64" s="970"/>
      <c r="BF64" s="256"/>
      <c r="BG64" s="256"/>
      <c r="BH64" s="256"/>
      <c r="BI64" s="256"/>
      <c r="BJ64" s="256"/>
      <c r="BK64" s="256"/>
      <c r="BL64" s="256"/>
      <c r="BM64" s="256"/>
      <c r="BN64" s="256"/>
      <c r="BO64" s="256"/>
      <c r="BP64" s="256"/>
      <c r="BQ64" s="256"/>
      <c r="BR64" s="256"/>
      <c r="BS64" s="256"/>
      <c r="BT64" s="256"/>
      <c r="BU64" s="256"/>
      <c r="BV64" s="999"/>
      <c r="BW64" s="256"/>
      <c r="BX64" s="256"/>
      <c r="BY64" s="256"/>
      <c r="BZ64" s="256"/>
      <c r="CA64" s="256"/>
      <c r="CB64" s="256"/>
      <c r="CC64" s="256"/>
      <c r="CD64" s="256"/>
      <c r="CE64" s="256"/>
      <c r="CF64" s="256"/>
      <c r="CG64" s="256"/>
      <c r="CH64" s="256"/>
      <c r="CI64" s="256"/>
      <c r="CJ64" s="256"/>
      <c r="CK64" s="256"/>
      <c r="CL64" s="256"/>
      <c r="CM64" s="256"/>
      <c r="CN64" s="969"/>
    </row>
    <row r="65" spans="2:92" ht="30" customHeight="1">
      <c r="B65" s="1552">
        <f t="shared" si="27"/>
        <v>9</v>
      </c>
      <c r="C65" s="1836" t="s">
        <v>2250</v>
      </c>
      <c r="D65" s="1861"/>
      <c r="E65" s="1861"/>
      <c r="F65" s="1862"/>
      <c r="G65" s="1571"/>
      <c r="H65" s="697"/>
      <c r="I65" s="697"/>
      <c r="J65" s="697"/>
      <c r="K65" s="697"/>
      <c r="L65" s="697"/>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697"/>
      <c r="AP65" s="697"/>
      <c r="AQ65" s="94"/>
      <c r="AR65" s="94"/>
      <c r="AS65" s="94"/>
      <c r="AU65" s="262"/>
      <c r="AV65" s="94"/>
      <c r="AW65" s="94"/>
      <c r="AX65" s="94"/>
      <c r="AY65" s="94"/>
      <c r="AZ65" s="94"/>
      <c r="BA65" s="94"/>
      <c r="BB65" s="94"/>
      <c r="BD65" s="1012"/>
      <c r="BE65" s="980"/>
      <c r="BF65" s="976"/>
      <c r="BG65" s="976"/>
      <c r="BH65" s="976"/>
      <c r="BI65" s="976"/>
      <c r="BJ65" s="976"/>
      <c r="BK65" s="976"/>
      <c r="BL65" s="976"/>
      <c r="BM65" s="976"/>
      <c r="BN65" s="976"/>
      <c r="BO65" s="976"/>
      <c r="BP65" s="976"/>
      <c r="BQ65" s="976"/>
      <c r="BR65" s="976"/>
      <c r="BS65" s="976"/>
      <c r="BT65" s="976"/>
      <c r="BU65" s="976"/>
      <c r="BV65" s="1580"/>
      <c r="BW65" s="976"/>
      <c r="BX65" s="976"/>
      <c r="BY65" s="976"/>
      <c r="BZ65" s="976"/>
      <c r="CA65" s="976"/>
      <c r="CB65" s="976"/>
      <c r="CC65" s="976"/>
      <c r="CD65" s="976"/>
      <c r="CE65" s="976"/>
      <c r="CF65" s="976"/>
      <c r="CG65" s="976"/>
      <c r="CH65" s="976"/>
      <c r="CI65" s="976"/>
      <c r="CJ65" s="976"/>
      <c r="CK65" s="976"/>
      <c r="CL65" s="976"/>
      <c r="CM65" s="976"/>
      <c r="CN65" s="1010"/>
    </row>
    <row r="66" spans="2:92" ht="42.75" customHeight="1">
      <c r="B66" s="1552">
        <f t="shared" si="27"/>
        <v>10</v>
      </c>
      <c r="C66" s="1836" t="s">
        <v>2409</v>
      </c>
      <c r="D66" s="1861"/>
      <c r="E66" s="1861"/>
      <c r="F66" s="1862"/>
      <c r="G66" s="1571"/>
      <c r="H66" s="697"/>
      <c r="I66" s="697"/>
      <c r="J66" s="697"/>
      <c r="K66" s="697"/>
      <c r="L66" s="697"/>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697"/>
      <c r="AP66" s="697"/>
      <c r="AQ66" s="94"/>
      <c r="AR66" s="94"/>
      <c r="AS66" s="94"/>
      <c r="AU66" s="262"/>
      <c r="AV66" s="94"/>
      <c r="AW66" s="94"/>
      <c r="AX66" s="94"/>
      <c r="AY66" s="94"/>
      <c r="AZ66" s="94"/>
      <c r="BA66" s="94"/>
      <c r="BB66" s="94"/>
      <c r="BD66" s="1012"/>
      <c r="BE66" s="981"/>
      <c r="BF66" s="256"/>
      <c r="BG66" s="256"/>
      <c r="BH66" s="256"/>
      <c r="BI66" s="256"/>
      <c r="BJ66" s="256"/>
      <c r="BK66" s="256"/>
      <c r="BL66" s="256"/>
      <c r="BM66" s="256"/>
      <c r="BN66" s="256"/>
      <c r="BO66" s="256"/>
      <c r="BP66" s="256"/>
      <c r="BQ66" s="256"/>
      <c r="BR66" s="256"/>
      <c r="BS66" s="256"/>
      <c r="BT66" s="256"/>
      <c r="BU66" s="256"/>
      <c r="BV66" s="999"/>
      <c r="BW66" s="256"/>
      <c r="BX66" s="256"/>
      <c r="BY66" s="256"/>
      <c r="BZ66" s="256"/>
      <c r="CA66" s="256"/>
      <c r="CB66" s="256"/>
      <c r="CC66" s="256"/>
      <c r="CD66" s="256"/>
      <c r="CE66" s="256"/>
      <c r="CF66" s="256"/>
      <c r="CG66" s="256"/>
      <c r="CH66" s="256"/>
      <c r="CI66" s="256"/>
      <c r="CJ66" s="256"/>
      <c r="CK66" s="256"/>
      <c r="CL66" s="256"/>
      <c r="CM66" s="256"/>
      <c r="CN66" s="1010"/>
    </row>
    <row r="67" spans="2:92" ht="30" customHeight="1">
      <c r="B67" s="1552">
        <f t="shared" si="27"/>
        <v>11</v>
      </c>
      <c r="C67" s="1836" t="s">
        <v>2410</v>
      </c>
      <c r="D67" s="1861"/>
      <c r="E67" s="1861"/>
      <c r="F67" s="1862"/>
      <c r="G67" s="1571"/>
      <c r="H67" s="697"/>
      <c r="I67" s="697"/>
      <c r="J67" s="697"/>
      <c r="K67" s="697"/>
      <c r="L67" s="697"/>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697"/>
      <c r="AP67" s="697"/>
      <c r="AQ67" s="94"/>
      <c r="AR67" s="94"/>
      <c r="AS67" s="94"/>
      <c r="AU67" s="262"/>
      <c r="AV67" s="94"/>
      <c r="AW67" s="94"/>
      <c r="AX67" s="94"/>
      <c r="AY67" s="94"/>
      <c r="AZ67" s="94"/>
      <c r="BA67" s="94"/>
      <c r="BB67" s="94"/>
      <c r="BD67" s="1012"/>
      <c r="BE67" s="981"/>
      <c r="BF67" s="256"/>
      <c r="BG67" s="256"/>
      <c r="BH67" s="256"/>
      <c r="BI67" s="256"/>
      <c r="BJ67" s="256"/>
      <c r="BK67" s="256"/>
      <c r="BL67" s="256"/>
      <c r="BM67" s="256"/>
      <c r="BN67" s="256"/>
      <c r="BO67" s="256"/>
      <c r="BP67" s="256"/>
      <c r="BQ67" s="256"/>
      <c r="BR67" s="256"/>
      <c r="BS67" s="256"/>
      <c r="BT67" s="256"/>
      <c r="BU67" s="256"/>
      <c r="BV67" s="999"/>
      <c r="BW67" s="256"/>
      <c r="BX67" s="256"/>
      <c r="BY67" s="256"/>
      <c r="BZ67" s="256"/>
      <c r="CA67" s="256"/>
      <c r="CB67" s="256"/>
      <c r="CC67" s="256"/>
      <c r="CD67" s="256"/>
      <c r="CE67" s="256"/>
      <c r="CF67" s="256"/>
      <c r="CG67" s="256"/>
      <c r="CH67" s="256"/>
      <c r="CI67" s="256"/>
      <c r="CJ67" s="256"/>
      <c r="CK67" s="256"/>
      <c r="CL67" s="256"/>
      <c r="CM67" s="256"/>
      <c r="CN67" s="1010"/>
    </row>
    <row r="68" spans="2:92" ht="30" customHeight="1">
      <c r="B68" s="1552">
        <f t="shared" si="27"/>
        <v>12</v>
      </c>
      <c r="C68" s="1836" t="s">
        <v>2228</v>
      </c>
      <c r="D68" s="1861"/>
      <c r="E68" s="1861"/>
      <c r="F68" s="1862"/>
      <c r="G68" s="1571"/>
      <c r="H68" s="697"/>
      <c r="I68" s="697"/>
      <c r="J68" s="697"/>
      <c r="K68" s="697"/>
      <c r="L68" s="697"/>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697"/>
      <c r="AP68" s="697"/>
      <c r="AQ68" s="94"/>
      <c r="AR68" s="94"/>
      <c r="AS68" s="94"/>
      <c r="AU68" s="262"/>
      <c r="AV68" s="94"/>
      <c r="AW68" s="94"/>
      <c r="AX68" s="94"/>
      <c r="AY68" s="94"/>
      <c r="AZ68" s="94"/>
      <c r="BA68" s="94"/>
      <c r="BB68" s="94"/>
      <c r="BD68" s="1012"/>
      <c r="BE68" s="980"/>
      <c r="BF68" s="976"/>
      <c r="BG68" s="976"/>
      <c r="BH68" s="976"/>
      <c r="BI68" s="976"/>
      <c r="BJ68" s="976"/>
      <c r="BK68" s="976"/>
      <c r="BL68" s="976"/>
      <c r="BM68" s="976"/>
      <c r="BN68" s="976"/>
      <c r="BO68" s="976"/>
      <c r="BP68" s="976"/>
      <c r="BQ68" s="976"/>
      <c r="BR68" s="976"/>
      <c r="BS68" s="976"/>
      <c r="BT68" s="976"/>
      <c r="BU68" s="976"/>
      <c r="BV68" s="1580"/>
      <c r="BW68" s="976"/>
      <c r="BX68" s="976"/>
      <c r="BY68" s="976"/>
      <c r="BZ68" s="976"/>
      <c r="CA68" s="976"/>
      <c r="CB68" s="976"/>
      <c r="CC68" s="976"/>
      <c r="CD68" s="976"/>
      <c r="CE68" s="976"/>
      <c r="CF68" s="976"/>
      <c r="CG68" s="976"/>
      <c r="CH68" s="976"/>
      <c r="CI68" s="976"/>
      <c r="CJ68" s="976"/>
      <c r="CK68" s="976"/>
      <c r="CL68" s="976"/>
      <c r="CM68" s="976"/>
      <c r="CN68" s="1010"/>
    </row>
    <row r="69" spans="2:92" ht="44.25" customHeight="1">
      <c r="B69" s="1552">
        <f t="shared" si="27"/>
        <v>13</v>
      </c>
      <c r="C69" s="1836" t="s">
        <v>2229</v>
      </c>
      <c r="D69" s="1861"/>
      <c r="E69" s="1861"/>
      <c r="F69" s="1862"/>
      <c r="G69" s="1571"/>
      <c r="H69" s="697"/>
      <c r="I69" s="697"/>
      <c r="J69" s="697"/>
      <c r="K69" s="697"/>
      <c r="L69" s="697"/>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697"/>
      <c r="AP69" s="697"/>
      <c r="AQ69" s="94"/>
      <c r="AR69" s="94"/>
      <c r="AS69" s="94"/>
      <c r="AU69" s="262"/>
      <c r="AV69" s="94"/>
      <c r="AW69" s="94"/>
      <c r="AX69" s="94"/>
      <c r="AY69" s="94"/>
      <c r="AZ69" s="94"/>
      <c r="BA69" s="94"/>
      <c r="BB69" s="94"/>
      <c r="BD69" s="1012"/>
      <c r="BE69" s="981"/>
      <c r="BF69" s="256"/>
      <c r="BG69" s="256"/>
      <c r="BH69" s="256"/>
      <c r="BI69" s="256"/>
      <c r="BJ69" s="256"/>
      <c r="BK69" s="256"/>
      <c r="BL69" s="256"/>
      <c r="BM69" s="256"/>
      <c r="BN69" s="256"/>
      <c r="BO69" s="256"/>
      <c r="BP69" s="256"/>
      <c r="BQ69" s="256"/>
      <c r="BR69" s="256"/>
      <c r="BS69" s="256"/>
      <c r="BT69" s="256"/>
      <c r="BU69" s="256"/>
      <c r="BV69" s="999"/>
      <c r="BW69" s="256"/>
      <c r="BX69" s="256"/>
      <c r="BY69" s="256"/>
      <c r="BZ69" s="256"/>
      <c r="CA69" s="256"/>
      <c r="CB69" s="256"/>
      <c r="CC69" s="256"/>
      <c r="CD69" s="256"/>
      <c r="CE69" s="256"/>
      <c r="CF69" s="256"/>
      <c r="CG69" s="256"/>
      <c r="CH69" s="256"/>
      <c r="CI69" s="256"/>
      <c r="CJ69" s="256"/>
      <c r="CK69" s="256"/>
      <c r="CL69" s="256"/>
      <c r="CM69" s="256"/>
      <c r="CN69" s="1010"/>
    </row>
    <row r="70" spans="2:92" ht="30" customHeight="1">
      <c r="B70" s="1552">
        <f t="shared" si="27"/>
        <v>14</v>
      </c>
      <c r="C70" s="1836" t="s">
        <v>2411</v>
      </c>
      <c r="D70" s="1861"/>
      <c r="E70" s="1861"/>
      <c r="F70" s="1862"/>
      <c r="G70" s="1571"/>
      <c r="H70" s="697"/>
      <c r="I70" s="697"/>
      <c r="J70" s="697"/>
      <c r="K70" s="697"/>
      <c r="L70" s="697"/>
      <c r="M70" s="697"/>
      <c r="N70" s="697"/>
      <c r="O70" s="697"/>
      <c r="P70" s="697"/>
      <c r="Q70" s="697"/>
      <c r="R70" s="697"/>
      <c r="S70" s="697"/>
      <c r="T70" s="697"/>
      <c r="U70" s="697"/>
      <c r="V70" s="697"/>
      <c r="W70" s="697"/>
      <c r="X70" s="697"/>
      <c r="Y70" s="697"/>
      <c r="Z70" s="697"/>
      <c r="AA70" s="697"/>
      <c r="AB70" s="697"/>
      <c r="AC70" s="697"/>
      <c r="AD70" s="697"/>
      <c r="AE70" s="697"/>
      <c r="AF70" s="697"/>
      <c r="AG70" s="697"/>
      <c r="AH70" s="697"/>
      <c r="AI70" s="697"/>
      <c r="AJ70" s="697"/>
      <c r="AK70" s="697"/>
      <c r="AL70" s="697"/>
      <c r="AM70" s="697"/>
      <c r="AN70" s="697"/>
      <c r="AO70" s="697"/>
      <c r="AP70" s="697"/>
      <c r="AQ70" s="94"/>
      <c r="AR70" s="94"/>
      <c r="AS70" s="94"/>
      <c r="AU70" s="262"/>
      <c r="AV70" s="94"/>
      <c r="AW70" s="94"/>
      <c r="AX70" s="94"/>
      <c r="AY70" s="94"/>
      <c r="AZ70" s="94"/>
      <c r="BA70" s="94"/>
      <c r="BB70" s="94"/>
      <c r="BD70" s="1012"/>
      <c r="BE70" s="980"/>
      <c r="BF70" s="976"/>
      <c r="BG70" s="976"/>
      <c r="BH70" s="976"/>
      <c r="BI70" s="976"/>
      <c r="BJ70" s="976"/>
      <c r="BK70" s="976"/>
      <c r="BL70" s="976"/>
      <c r="BM70" s="976"/>
      <c r="BN70" s="976"/>
      <c r="BO70" s="976"/>
      <c r="BP70" s="976"/>
      <c r="BQ70" s="976"/>
      <c r="BR70" s="976"/>
      <c r="BS70" s="976"/>
      <c r="BT70" s="976"/>
      <c r="BU70" s="976"/>
      <c r="BV70" s="1580"/>
      <c r="BW70" s="976"/>
      <c r="BX70" s="976"/>
      <c r="BY70" s="976"/>
      <c r="BZ70" s="976"/>
      <c r="CA70" s="976"/>
      <c r="CB70" s="976"/>
      <c r="CC70" s="976"/>
      <c r="CD70" s="976"/>
      <c r="CE70" s="976"/>
      <c r="CF70" s="976"/>
      <c r="CG70" s="976"/>
      <c r="CH70" s="976"/>
      <c r="CI70" s="976"/>
      <c r="CJ70" s="976"/>
      <c r="CK70" s="976"/>
      <c r="CL70" s="976"/>
      <c r="CM70" s="976"/>
      <c r="CN70" s="1010"/>
    </row>
    <row r="71" spans="2:92" ht="30" customHeight="1">
      <c r="B71" s="1552">
        <f t="shared" si="27"/>
        <v>15</v>
      </c>
      <c r="C71" s="1836" t="s">
        <v>2230</v>
      </c>
      <c r="D71" s="1861"/>
      <c r="E71" s="1861"/>
      <c r="F71" s="1862"/>
      <c r="G71" s="1571"/>
      <c r="H71" s="697"/>
      <c r="I71" s="697"/>
      <c r="J71" s="697"/>
      <c r="K71" s="697"/>
      <c r="L71" s="697"/>
      <c r="M71" s="697"/>
      <c r="N71" s="697"/>
      <c r="O71" s="697"/>
      <c r="P71" s="697"/>
      <c r="Q71" s="697"/>
      <c r="R71" s="697"/>
      <c r="S71" s="697"/>
      <c r="T71" s="697"/>
      <c r="U71" s="697"/>
      <c r="V71" s="697"/>
      <c r="W71" s="697"/>
      <c r="X71" s="697"/>
      <c r="Y71" s="697"/>
      <c r="Z71" s="697"/>
      <c r="AA71" s="697"/>
      <c r="AB71" s="697"/>
      <c r="AC71" s="697"/>
      <c r="AD71" s="697"/>
      <c r="AE71" s="697"/>
      <c r="AF71" s="697"/>
      <c r="AG71" s="697"/>
      <c r="AH71" s="697"/>
      <c r="AI71" s="697"/>
      <c r="AJ71" s="697"/>
      <c r="AK71" s="697"/>
      <c r="AL71" s="697"/>
      <c r="AM71" s="697"/>
      <c r="AN71" s="697"/>
      <c r="AO71" s="697"/>
      <c r="AP71" s="697"/>
      <c r="AQ71" s="94"/>
      <c r="AR71" s="94"/>
      <c r="AS71" s="94"/>
      <c r="AU71" s="262"/>
      <c r="AV71" s="94"/>
      <c r="AW71" s="94"/>
      <c r="AX71" s="94"/>
      <c r="AY71" s="94"/>
      <c r="AZ71" s="94"/>
      <c r="BA71" s="94"/>
      <c r="BB71" s="94"/>
      <c r="BD71" s="1012"/>
      <c r="BE71" s="981"/>
      <c r="BF71" s="256"/>
      <c r="BG71" s="256"/>
      <c r="BH71" s="256"/>
      <c r="BI71" s="256"/>
      <c r="BJ71" s="256"/>
      <c r="BK71" s="256"/>
      <c r="BL71" s="256"/>
      <c r="BM71" s="256"/>
      <c r="BN71" s="256"/>
      <c r="BO71" s="256"/>
      <c r="BP71" s="256"/>
      <c r="BQ71" s="256"/>
      <c r="BR71" s="256"/>
      <c r="BS71" s="256"/>
      <c r="BT71" s="256"/>
      <c r="BU71" s="256"/>
      <c r="BV71" s="999"/>
      <c r="BW71" s="256"/>
      <c r="BX71" s="256"/>
      <c r="BY71" s="256"/>
      <c r="BZ71" s="256"/>
      <c r="CA71" s="256"/>
      <c r="CB71" s="256"/>
      <c r="CC71" s="256"/>
      <c r="CD71" s="256"/>
      <c r="CE71" s="256"/>
      <c r="CF71" s="256"/>
      <c r="CG71" s="256"/>
      <c r="CH71" s="256"/>
      <c r="CI71" s="256"/>
      <c r="CJ71" s="256"/>
      <c r="CK71" s="256"/>
      <c r="CL71" s="256"/>
      <c r="CM71" s="256"/>
      <c r="CN71" s="1010"/>
    </row>
    <row r="72" spans="2:92" ht="41.25" customHeight="1">
      <c r="B72" s="1552">
        <f t="shared" si="27"/>
        <v>16</v>
      </c>
      <c r="C72" s="1836" t="s">
        <v>2231</v>
      </c>
      <c r="D72" s="1861"/>
      <c r="E72" s="1861"/>
      <c r="F72" s="1862"/>
      <c r="G72" s="1571"/>
      <c r="H72" s="697"/>
      <c r="I72" s="697"/>
      <c r="J72" s="697"/>
      <c r="K72" s="697"/>
      <c r="L72" s="697"/>
      <c r="M72" s="697"/>
      <c r="N72" s="697"/>
      <c r="O72" s="697"/>
      <c r="P72" s="697"/>
      <c r="Q72" s="697"/>
      <c r="R72" s="697"/>
      <c r="S72" s="697"/>
      <c r="T72" s="697"/>
      <c r="U72" s="697"/>
      <c r="V72" s="697"/>
      <c r="W72" s="697"/>
      <c r="X72" s="697"/>
      <c r="Y72" s="697"/>
      <c r="Z72" s="697"/>
      <c r="AA72" s="697"/>
      <c r="AB72" s="697"/>
      <c r="AC72" s="697"/>
      <c r="AD72" s="697"/>
      <c r="AE72" s="697"/>
      <c r="AF72" s="697"/>
      <c r="AG72" s="697"/>
      <c r="AH72" s="697"/>
      <c r="AI72" s="697"/>
      <c r="AJ72" s="697"/>
      <c r="AK72" s="697"/>
      <c r="AL72" s="697"/>
      <c r="AM72" s="697"/>
      <c r="AN72" s="697"/>
      <c r="AO72" s="697"/>
      <c r="AP72" s="697"/>
      <c r="AQ72" s="94"/>
      <c r="AR72" s="94"/>
      <c r="AS72" s="94"/>
      <c r="AU72" s="262"/>
      <c r="AV72" s="94"/>
      <c r="AW72" s="94"/>
      <c r="AX72" s="94"/>
      <c r="AY72" s="94"/>
      <c r="AZ72" s="94"/>
      <c r="BA72" s="94"/>
      <c r="BB72" s="94"/>
      <c r="BD72" s="1012"/>
      <c r="BE72" s="980"/>
      <c r="BF72" s="976"/>
      <c r="BG72" s="976"/>
      <c r="BH72" s="976"/>
      <c r="BI72" s="976"/>
      <c r="BJ72" s="976"/>
      <c r="BK72" s="976"/>
      <c r="BL72" s="976"/>
      <c r="BM72" s="976"/>
      <c r="BN72" s="976"/>
      <c r="BO72" s="976"/>
      <c r="BP72" s="976"/>
      <c r="BQ72" s="976"/>
      <c r="BR72" s="976"/>
      <c r="BS72" s="976"/>
      <c r="BT72" s="976"/>
      <c r="BU72" s="976"/>
      <c r="BV72" s="1580"/>
      <c r="BW72" s="976"/>
      <c r="BX72" s="976"/>
      <c r="BY72" s="976"/>
      <c r="BZ72" s="976"/>
      <c r="CA72" s="976"/>
      <c r="CB72" s="976"/>
      <c r="CC72" s="976"/>
      <c r="CD72" s="976"/>
      <c r="CE72" s="976"/>
      <c r="CF72" s="976"/>
      <c r="CG72" s="976"/>
      <c r="CH72" s="976"/>
      <c r="CI72" s="976"/>
      <c r="CJ72" s="976"/>
      <c r="CK72" s="976"/>
      <c r="CL72" s="976"/>
      <c r="CM72" s="976"/>
      <c r="CN72" s="1010"/>
    </row>
    <row r="73" spans="2:92" ht="18" customHeight="1">
      <c r="B73" s="1552">
        <f t="shared" si="27"/>
        <v>17</v>
      </c>
      <c r="C73" s="1841" t="s">
        <v>2251</v>
      </c>
      <c r="D73" s="1839"/>
      <c r="E73" s="1839"/>
      <c r="F73" s="1840"/>
      <c r="G73" s="1560"/>
      <c r="H73" s="697"/>
      <c r="I73" s="697"/>
      <c r="J73" s="697"/>
      <c r="K73" s="697"/>
      <c r="L73" s="697"/>
      <c r="M73" s="697"/>
      <c r="N73" s="697"/>
      <c r="O73" s="697"/>
      <c r="P73" s="697"/>
      <c r="Q73" s="697"/>
      <c r="R73" s="697"/>
      <c r="S73" s="697"/>
      <c r="T73" s="697"/>
      <c r="U73" s="697"/>
      <c r="V73" s="697"/>
      <c r="W73" s="697"/>
      <c r="X73" s="697"/>
      <c r="Y73" s="697"/>
      <c r="Z73" s="697"/>
      <c r="AA73" s="697"/>
      <c r="AB73" s="697"/>
      <c r="AC73" s="697"/>
      <c r="AD73" s="697"/>
      <c r="AE73" s="697"/>
      <c r="AF73" s="697"/>
      <c r="AG73" s="697"/>
      <c r="AH73" s="697"/>
      <c r="AI73" s="697"/>
      <c r="AJ73" s="697"/>
      <c r="AK73" s="697"/>
      <c r="AL73" s="697"/>
      <c r="AM73" s="697"/>
      <c r="AN73" s="697"/>
      <c r="AO73" s="697"/>
      <c r="AP73" s="697"/>
      <c r="AQ73" s="94"/>
      <c r="AR73" s="94"/>
      <c r="AS73" s="94"/>
      <c r="AU73" s="262"/>
      <c r="AV73" s="94"/>
      <c r="AW73" s="94"/>
      <c r="AX73" s="94"/>
      <c r="AY73" s="94"/>
      <c r="AZ73" s="94"/>
      <c r="BA73" s="94"/>
      <c r="BB73" s="94"/>
      <c r="BD73" s="978"/>
      <c r="BE73" s="980"/>
      <c r="BF73" s="256"/>
      <c r="BG73" s="256"/>
      <c r="BH73" s="256"/>
      <c r="BI73" s="256"/>
      <c r="BJ73" s="256"/>
      <c r="BK73" s="256"/>
      <c r="BL73" s="256"/>
      <c r="BM73" s="256"/>
      <c r="BN73" s="256"/>
      <c r="BO73" s="256"/>
      <c r="BP73" s="256"/>
      <c r="BQ73" s="256"/>
      <c r="BR73" s="256"/>
      <c r="BS73" s="256"/>
      <c r="BT73" s="256"/>
      <c r="BU73" s="256"/>
      <c r="BV73" s="999"/>
      <c r="BW73" s="256"/>
      <c r="BX73" s="256"/>
      <c r="BY73" s="256"/>
      <c r="BZ73" s="256"/>
      <c r="CA73" s="256"/>
      <c r="CB73" s="256"/>
      <c r="CC73" s="256"/>
      <c r="CD73" s="256"/>
      <c r="CE73" s="256"/>
      <c r="CF73" s="256"/>
      <c r="CG73" s="256"/>
      <c r="CH73" s="256"/>
      <c r="CI73" s="256"/>
      <c r="CJ73" s="256"/>
      <c r="CK73" s="256"/>
      <c r="CL73" s="256"/>
      <c r="CM73" s="256"/>
      <c r="CN73" s="969"/>
    </row>
    <row r="74" spans="2:92" ht="45" customHeight="1">
      <c r="B74" s="1552">
        <f t="shared" si="27"/>
        <v>18</v>
      </c>
      <c r="C74" s="1841" t="s">
        <v>2252</v>
      </c>
      <c r="D74" s="1839"/>
      <c r="E74" s="1839"/>
      <c r="F74" s="1840"/>
      <c r="G74" s="1571"/>
      <c r="H74" s="697"/>
      <c r="I74" s="697"/>
      <c r="J74" s="697"/>
      <c r="K74" s="697"/>
      <c r="L74" s="697"/>
      <c r="M74" s="697"/>
      <c r="N74" s="697"/>
      <c r="O74" s="697"/>
      <c r="P74" s="697"/>
      <c r="Q74" s="697"/>
      <c r="R74" s="697"/>
      <c r="S74" s="697"/>
      <c r="T74" s="697"/>
      <c r="U74" s="697"/>
      <c r="V74" s="697"/>
      <c r="W74" s="697"/>
      <c r="X74" s="697"/>
      <c r="Y74" s="697"/>
      <c r="Z74" s="697"/>
      <c r="AA74" s="697"/>
      <c r="AB74" s="697"/>
      <c r="AC74" s="697"/>
      <c r="AD74" s="697"/>
      <c r="AE74" s="697"/>
      <c r="AF74" s="697"/>
      <c r="AG74" s="697"/>
      <c r="AH74" s="697"/>
      <c r="AI74" s="697"/>
      <c r="AJ74" s="697"/>
      <c r="AK74" s="697"/>
      <c r="AL74" s="697"/>
      <c r="AM74" s="697"/>
      <c r="AN74" s="697"/>
      <c r="AO74" s="697"/>
      <c r="AP74" s="697"/>
      <c r="AQ74" s="94"/>
      <c r="AR74" s="94"/>
      <c r="AS74" s="94"/>
      <c r="AU74" s="262"/>
      <c r="AV74" s="94"/>
      <c r="AW74" s="94"/>
      <c r="AX74" s="94"/>
      <c r="AY74" s="94"/>
      <c r="AZ74" s="94"/>
      <c r="BA74" s="94"/>
      <c r="BB74" s="94"/>
      <c r="BD74" s="1012"/>
      <c r="BE74" s="980"/>
      <c r="BF74" s="256"/>
      <c r="BG74" s="256"/>
      <c r="BH74" s="256"/>
      <c r="BI74" s="256"/>
      <c r="BJ74" s="256"/>
      <c r="BK74" s="256"/>
      <c r="BL74" s="256"/>
      <c r="BM74" s="256"/>
      <c r="BN74" s="256"/>
      <c r="BO74" s="256"/>
      <c r="BP74" s="256"/>
      <c r="BQ74" s="256"/>
      <c r="BR74" s="256"/>
      <c r="BS74" s="256"/>
      <c r="BT74" s="256"/>
      <c r="BU74" s="256"/>
      <c r="BV74" s="999"/>
      <c r="BW74" s="256"/>
      <c r="BX74" s="256"/>
      <c r="BY74" s="256"/>
      <c r="BZ74" s="256"/>
      <c r="CA74" s="256"/>
      <c r="CB74" s="256"/>
      <c r="CC74" s="256"/>
      <c r="CD74" s="256"/>
      <c r="CE74" s="256"/>
      <c r="CF74" s="256"/>
      <c r="CG74" s="256"/>
      <c r="CH74" s="256"/>
      <c r="CI74" s="256"/>
      <c r="CJ74" s="256"/>
      <c r="CK74" s="256"/>
      <c r="CL74" s="256"/>
      <c r="CM74" s="256"/>
      <c r="CN74" s="1010"/>
    </row>
    <row r="75" spans="2:92" ht="30" customHeight="1">
      <c r="B75" s="1552">
        <f t="shared" si="27"/>
        <v>19</v>
      </c>
      <c r="C75" s="1841" t="s">
        <v>2412</v>
      </c>
      <c r="D75" s="1839"/>
      <c r="E75" s="1839"/>
      <c r="F75" s="1840"/>
      <c r="G75" s="1571"/>
      <c r="H75" s="697"/>
      <c r="I75" s="697"/>
      <c r="J75" s="697"/>
      <c r="K75" s="697"/>
      <c r="L75" s="697"/>
      <c r="M75" s="697"/>
      <c r="N75" s="697"/>
      <c r="O75" s="697"/>
      <c r="P75" s="697"/>
      <c r="Q75" s="697"/>
      <c r="R75" s="697"/>
      <c r="S75" s="697"/>
      <c r="T75" s="697"/>
      <c r="U75" s="697"/>
      <c r="V75" s="697"/>
      <c r="W75" s="697"/>
      <c r="X75" s="697"/>
      <c r="Y75" s="697"/>
      <c r="Z75" s="697"/>
      <c r="AA75" s="697"/>
      <c r="AB75" s="697"/>
      <c r="AC75" s="697"/>
      <c r="AD75" s="697"/>
      <c r="AE75" s="697"/>
      <c r="AF75" s="697"/>
      <c r="AG75" s="697"/>
      <c r="AH75" s="697"/>
      <c r="AI75" s="697"/>
      <c r="AJ75" s="697"/>
      <c r="AK75" s="697"/>
      <c r="AL75" s="697"/>
      <c r="AM75" s="697"/>
      <c r="AN75" s="697"/>
      <c r="AO75" s="697"/>
      <c r="AP75" s="697"/>
      <c r="AQ75" s="94"/>
      <c r="AR75" s="94"/>
      <c r="AS75" s="94"/>
      <c r="AU75" s="262"/>
      <c r="AV75" s="94"/>
      <c r="AW75" s="94"/>
      <c r="AX75" s="94"/>
      <c r="AY75" s="94"/>
      <c r="AZ75" s="94"/>
      <c r="BA75" s="94"/>
      <c r="BB75" s="94"/>
      <c r="BD75" s="1012"/>
      <c r="BE75" s="981"/>
      <c r="BF75" s="256"/>
      <c r="BG75" s="256"/>
      <c r="BH75" s="256"/>
      <c r="BI75" s="256"/>
      <c r="BJ75" s="256"/>
      <c r="BK75" s="256"/>
      <c r="BL75" s="256"/>
      <c r="BM75" s="256"/>
      <c r="BN75" s="256"/>
      <c r="BO75" s="256"/>
      <c r="BP75" s="256"/>
      <c r="BQ75" s="256"/>
      <c r="BR75" s="256"/>
      <c r="BS75" s="256"/>
      <c r="BT75" s="256"/>
      <c r="BU75" s="256"/>
      <c r="BV75" s="999"/>
      <c r="BW75" s="256"/>
      <c r="BX75" s="256"/>
      <c r="BY75" s="256"/>
      <c r="BZ75" s="256"/>
      <c r="CA75" s="256"/>
      <c r="CB75" s="256"/>
      <c r="CC75" s="256"/>
      <c r="CD75" s="256"/>
      <c r="CE75" s="256"/>
      <c r="CF75" s="256"/>
      <c r="CG75" s="256"/>
      <c r="CH75" s="256"/>
      <c r="CI75" s="256"/>
      <c r="CJ75" s="256"/>
      <c r="CK75" s="256"/>
      <c r="CL75" s="256"/>
      <c r="CM75" s="256"/>
      <c r="CN75" s="1010"/>
    </row>
    <row r="76" spans="2:92" ht="18" customHeight="1">
      <c r="B76" s="1552">
        <f t="shared" si="27"/>
        <v>20</v>
      </c>
      <c r="C76" s="1841" t="s">
        <v>2253</v>
      </c>
      <c r="D76" s="1839"/>
      <c r="E76" s="1839"/>
      <c r="F76" s="1840"/>
      <c r="G76" s="1571"/>
      <c r="H76" s="697"/>
      <c r="I76" s="697"/>
      <c r="J76" s="697"/>
      <c r="K76" s="697"/>
      <c r="L76" s="697"/>
      <c r="M76" s="697"/>
      <c r="N76" s="697"/>
      <c r="O76" s="697"/>
      <c r="P76" s="697"/>
      <c r="Q76" s="697"/>
      <c r="R76" s="697"/>
      <c r="S76" s="697"/>
      <c r="T76" s="697"/>
      <c r="U76" s="697"/>
      <c r="V76" s="697"/>
      <c r="W76" s="697"/>
      <c r="X76" s="697"/>
      <c r="Y76" s="697"/>
      <c r="Z76" s="697"/>
      <c r="AA76" s="697"/>
      <c r="AB76" s="697"/>
      <c r="AC76" s="697"/>
      <c r="AD76" s="697"/>
      <c r="AE76" s="697"/>
      <c r="AF76" s="697"/>
      <c r="AG76" s="697"/>
      <c r="AH76" s="697"/>
      <c r="AI76" s="697"/>
      <c r="AJ76" s="697"/>
      <c r="AK76" s="697"/>
      <c r="AL76" s="697"/>
      <c r="AM76" s="697"/>
      <c r="AN76" s="697"/>
      <c r="AO76" s="697"/>
      <c r="AP76" s="697"/>
      <c r="AQ76" s="94"/>
      <c r="AR76" s="94"/>
      <c r="AS76" s="94"/>
      <c r="AU76" s="262"/>
      <c r="AV76" s="94"/>
      <c r="AW76" s="94"/>
      <c r="AX76" s="94"/>
      <c r="AY76" s="94"/>
      <c r="AZ76" s="94"/>
      <c r="BA76" s="94"/>
      <c r="BB76" s="94"/>
      <c r="BD76" s="978"/>
      <c r="BE76" s="980"/>
      <c r="BF76" s="976"/>
      <c r="BG76" s="976"/>
      <c r="BH76" s="976"/>
      <c r="BI76" s="976"/>
      <c r="BJ76" s="976"/>
      <c r="BK76" s="976"/>
      <c r="BL76" s="976"/>
      <c r="BM76" s="976"/>
      <c r="BN76" s="976"/>
      <c r="BO76" s="976"/>
      <c r="BP76" s="976"/>
      <c r="BQ76" s="976"/>
      <c r="BR76" s="976"/>
      <c r="BS76" s="976"/>
      <c r="BT76" s="976"/>
      <c r="BU76" s="976"/>
      <c r="BV76" s="1580"/>
      <c r="BW76" s="976"/>
      <c r="BX76" s="976"/>
      <c r="BY76" s="976"/>
      <c r="BZ76" s="976"/>
      <c r="CA76" s="976"/>
      <c r="CB76" s="976"/>
      <c r="CC76" s="976"/>
      <c r="CD76" s="976"/>
      <c r="CE76" s="976"/>
      <c r="CF76" s="976"/>
      <c r="CG76" s="976"/>
      <c r="CH76" s="976"/>
      <c r="CI76" s="976"/>
      <c r="CJ76" s="976"/>
      <c r="CK76" s="976"/>
      <c r="CL76" s="976"/>
      <c r="CM76" s="976"/>
      <c r="CN76" s="969"/>
    </row>
    <row r="77" spans="2:92" ht="30" customHeight="1">
      <c r="B77" s="1552">
        <f t="shared" si="27"/>
        <v>21</v>
      </c>
      <c r="C77" s="1841" t="s">
        <v>2413</v>
      </c>
      <c r="D77" s="1839"/>
      <c r="E77" s="1839"/>
      <c r="F77" s="1840"/>
      <c r="G77" s="1571"/>
      <c r="H77" s="697"/>
      <c r="I77" s="697"/>
      <c r="J77" s="697"/>
      <c r="K77" s="697"/>
      <c r="L77" s="697"/>
      <c r="M77" s="697"/>
      <c r="N77" s="697"/>
      <c r="O77" s="697"/>
      <c r="P77" s="697"/>
      <c r="Q77" s="697"/>
      <c r="R77" s="697"/>
      <c r="S77" s="697"/>
      <c r="T77" s="697"/>
      <c r="U77" s="697"/>
      <c r="V77" s="697"/>
      <c r="W77" s="697"/>
      <c r="X77" s="697"/>
      <c r="Y77" s="697"/>
      <c r="Z77" s="697"/>
      <c r="AA77" s="697"/>
      <c r="AB77" s="697"/>
      <c r="AC77" s="697"/>
      <c r="AD77" s="697"/>
      <c r="AE77" s="697"/>
      <c r="AF77" s="697"/>
      <c r="AG77" s="697"/>
      <c r="AH77" s="697"/>
      <c r="AI77" s="697"/>
      <c r="AJ77" s="697"/>
      <c r="AK77" s="697"/>
      <c r="AL77" s="697"/>
      <c r="AM77" s="697"/>
      <c r="AN77" s="697"/>
      <c r="AO77" s="697"/>
      <c r="AP77" s="697"/>
      <c r="AQ77" s="94"/>
      <c r="AR77" s="94"/>
      <c r="AS77" s="94"/>
      <c r="AU77" s="262"/>
      <c r="AV77" s="94"/>
      <c r="AW77" s="94"/>
      <c r="AX77" s="94"/>
      <c r="AY77" s="94"/>
      <c r="AZ77" s="94"/>
      <c r="BA77" s="94"/>
      <c r="BB77" s="94"/>
      <c r="BD77" s="978"/>
      <c r="BE77" s="979"/>
      <c r="BF77" s="976"/>
      <c r="BG77" s="976"/>
      <c r="BH77" s="976"/>
      <c r="BI77" s="976"/>
      <c r="BJ77" s="976"/>
      <c r="BK77" s="976"/>
      <c r="BL77" s="976"/>
      <c r="BM77" s="976"/>
      <c r="BN77" s="976"/>
      <c r="BO77" s="976"/>
      <c r="BP77" s="976"/>
      <c r="BQ77" s="976"/>
      <c r="BR77" s="976"/>
      <c r="BS77" s="976"/>
      <c r="BT77" s="976"/>
      <c r="BU77" s="976"/>
      <c r="BV77" s="1580"/>
      <c r="BW77" s="976"/>
      <c r="BX77" s="976"/>
      <c r="BY77" s="976"/>
      <c r="BZ77" s="976"/>
      <c r="CA77" s="976"/>
      <c r="CB77" s="976"/>
      <c r="CC77" s="976"/>
      <c r="CD77" s="976"/>
      <c r="CE77" s="976"/>
      <c r="CF77" s="976"/>
      <c r="CG77" s="976"/>
      <c r="CH77" s="976"/>
      <c r="CI77" s="976"/>
      <c r="CJ77" s="976"/>
      <c r="CK77" s="976"/>
      <c r="CL77" s="976"/>
      <c r="CM77" s="976"/>
      <c r="CN77" s="969"/>
    </row>
    <row r="78" spans="2:92" ht="18.75" customHeight="1">
      <c r="B78" s="1553" t="s">
        <v>2226</v>
      </c>
      <c r="C78" s="1123"/>
      <c r="D78" s="1124"/>
      <c r="E78" s="1124"/>
      <c r="F78" s="1125"/>
      <c r="G78" s="1570"/>
      <c r="H78" s="697"/>
      <c r="I78" s="697"/>
      <c r="J78" s="697"/>
      <c r="K78" s="697"/>
      <c r="L78" s="697"/>
      <c r="M78" s="697"/>
      <c r="N78" s="697"/>
      <c r="O78" s="697"/>
      <c r="P78" s="697"/>
      <c r="Q78" s="697"/>
      <c r="R78" s="697"/>
      <c r="S78" s="697"/>
      <c r="T78" s="697"/>
      <c r="U78" s="697"/>
      <c r="V78" s="697"/>
      <c r="W78" s="697"/>
      <c r="X78" s="697"/>
      <c r="Y78" s="697"/>
      <c r="Z78" s="697"/>
      <c r="AA78" s="697"/>
      <c r="AB78" s="697"/>
      <c r="AC78" s="697"/>
      <c r="AD78" s="697"/>
      <c r="AE78" s="697"/>
      <c r="AF78" s="697"/>
      <c r="AG78" s="697"/>
      <c r="AH78" s="697"/>
      <c r="AI78" s="697"/>
      <c r="AJ78" s="697"/>
      <c r="AK78" s="697"/>
      <c r="AL78" s="697"/>
      <c r="AM78" s="697"/>
      <c r="AN78" s="697"/>
      <c r="AO78" s="697"/>
      <c r="AP78" s="697"/>
      <c r="AQ78" s="94"/>
      <c r="AR78" s="94"/>
      <c r="AS78" s="94"/>
      <c r="AU78" s="262"/>
      <c r="AV78" s="94"/>
      <c r="AW78" s="94"/>
      <c r="AX78" s="94"/>
      <c r="AY78" s="94"/>
      <c r="AZ78" s="94"/>
      <c r="BA78" s="94"/>
      <c r="BB78" s="94"/>
      <c r="BD78" s="1012"/>
      <c r="BE78" s="979"/>
      <c r="BF78" s="976"/>
      <c r="BG78" s="976"/>
      <c r="BH78" s="976"/>
      <c r="BI78" s="976"/>
      <c r="BJ78" s="976"/>
      <c r="BK78" s="976"/>
      <c r="BL78" s="976"/>
      <c r="BM78" s="976"/>
      <c r="BN78" s="976"/>
      <c r="BO78" s="976"/>
      <c r="BP78" s="976"/>
      <c r="BQ78" s="976"/>
      <c r="BR78" s="976"/>
      <c r="BS78" s="976"/>
      <c r="BT78" s="976"/>
      <c r="BU78" s="976"/>
      <c r="BV78" s="1580"/>
      <c r="BW78" s="976"/>
      <c r="BX78" s="976"/>
      <c r="BY78" s="976"/>
      <c r="BZ78" s="976"/>
      <c r="CA78" s="976"/>
      <c r="CB78" s="976"/>
      <c r="CC78" s="976"/>
      <c r="CD78" s="976"/>
      <c r="CE78" s="976"/>
      <c r="CF78" s="976"/>
      <c r="CG78" s="976"/>
      <c r="CH78" s="976"/>
      <c r="CI78" s="976"/>
      <c r="CJ78" s="976"/>
      <c r="CK78" s="976"/>
      <c r="CL78" s="976"/>
      <c r="CM78" s="976"/>
      <c r="CN78" s="1010"/>
    </row>
    <row r="79" spans="2:92" ht="43.5" customHeight="1">
      <c r="B79" s="1552">
        <f>B77+1</f>
        <v>22</v>
      </c>
      <c r="C79" s="1836" t="s">
        <v>2254</v>
      </c>
      <c r="D79" s="1836"/>
      <c r="E79" s="1836"/>
      <c r="F79" s="1837"/>
      <c r="G79" s="1560"/>
      <c r="H79" s="697"/>
      <c r="I79" s="697"/>
      <c r="J79" s="697"/>
      <c r="K79" s="697"/>
      <c r="L79" s="697"/>
      <c r="M79" s="697"/>
      <c r="N79" s="697"/>
      <c r="O79" s="697"/>
      <c r="P79" s="697"/>
      <c r="Q79" s="697"/>
      <c r="R79" s="697"/>
      <c r="S79" s="697"/>
      <c r="T79" s="697"/>
      <c r="U79" s="697"/>
      <c r="V79" s="697"/>
      <c r="W79" s="697"/>
      <c r="X79" s="697"/>
      <c r="Y79" s="697"/>
      <c r="Z79" s="697"/>
      <c r="AA79" s="697"/>
      <c r="AB79" s="697"/>
      <c r="AC79" s="697"/>
      <c r="AD79" s="697"/>
      <c r="AE79" s="697"/>
      <c r="AF79" s="697"/>
      <c r="AG79" s="697"/>
      <c r="AH79" s="697"/>
      <c r="AI79" s="697"/>
      <c r="AJ79" s="697"/>
      <c r="AK79" s="697"/>
      <c r="AL79" s="697"/>
      <c r="AM79" s="697"/>
      <c r="AN79" s="697"/>
      <c r="AO79" s="697"/>
      <c r="AP79" s="697"/>
      <c r="AQ79" s="94"/>
      <c r="AR79" s="94"/>
      <c r="AS79" s="94"/>
      <c r="AU79" s="262"/>
      <c r="AV79" s="94"/>
      <c r="AW79" s="94"/>
      <c r="AX79" s="94"/>
      <c r="AY79" s="94"/>
      <c r="AZ79" s="94"/>
      <c r="BA79" s="94"/>
      <c r="BB79" s="94"/>
      <c r="BD79" s="978"/>
      <c r="BE79" s="980"/>
      <c r="BF79" s="976"/>
      <c r="BG79" s="976"/>
      <c r="BH79" s="976"/>
      <c r="BI79" s="976"/>
      <c r="BJ79" s="976"/>
      <c r="BK79" s="976"/>
      <c r="BL79" s="976"/>
      <c r="BM79" s="976"/>
      <c r="BN79" s="976"/>
      <c r="BO79" s="976"/>
      <c r="BP79" s="976"/>
      <c r="BQ79" s="976"/>
      <c r="BR79" s="976"/>
      <c r="BS79" s="976"/>
      <c r="BT79" s="976"/>
      <c r="BU79" s="976"/>
      <c r="BV79" s="1580"/>
      <c r="BW79" s="976"/>
      <c r="BX79" s="976"/>
      <c r="BY79" s="976"/>
      <c r="BZ79" s="976"/>
      <c r="CA79" s="976"/>
      <c r="CB79" s="976"/>
      <c r="CC79" s="976"/>
      <c r="CD79" s="976"/>
      <c r="CE79" s="976"/>
      <c r="CF79" s="976"/>
      <c r="CG79" s="976"/>
      <c r="CH79" s="976"/>
      <c r="CI79" s="976"/>
      <c r="CJ79" s="976"/>
      <c r="CK79" s="976"/>
      <c r="CL79" s="976"/>
      <c r="CM79" s="976"/>
      <c r="CN79" s="969"/>
    </row>
    <row r="80" spans="2:92" ht="29.25" customHeight="1">
      <c r="B80" s="1552">
        <f>B79+1</f>
        <v>23</v>
      </c>
      <c r="C80" s="1836" t="s">
        <v>2232</v>
      </c>
      <c r="D80" s="1836"/>
      <c r="E80" s="1836"/>
      <c r="F80" s="1837"/>
      <c r="G80" s="1560"/>
      <c r="H80" s="697"/>
      <c r="I80" s="697"/>
      <c r="J80" s="697"/>
      <c r="K80" s="697"/>
      <c r="L80" s="697"/>
      <c r="M80" s="697"/>
      <c r="N80" s="697"/>
      <c r="O80" s="697"/>
      <c r="P80" s="697"/>
      <c r="Q80" s="697"/>
      <c r="R80" s="697"/>
      <c r="S80" s="697"/>
      <c r="T80" s="697"/>
      <c r="U80" s="697"/>
      <c r="V80" s="697"/>
      <c r="W80" s="697"/>
      <c r="X80" s="697"/>
      <c r="Y80" s="697"/>
      <c r="Z80" s="697"/>
      <c r="AA80" s="697"/>
      <c r="AB80" s="697"/>
      <c r="AC80" s="697"/>
      <c r="AD80" s="697"/>
      <c r="AE80" s="697"/>
      <c r="AF80" s="697"/>
      <c r="AG80" s="697"/>
      <c r="AH80" s="697"/>
      <c r="AI80" s="697"/>
      <c r="AJ80" s="697"/>
      <c r="AK80" s="697"/>
      <c r="AL80" s="697"/>
      <c r="AM80" s="697"/>
      <c r="AN80" s="697"/>
      <c r="AO80" s="697"/>
      <c r="AP80" s="697"/>
      <c r="AQ80" s="94"/>
      <c r="AR80" s="94"/>
      <c r="AS80" s="94"/>
      <c r="AV80" s="94"/>
      <c r="AW80" s="94"/>
      <c r="AX80" s="94"/>
      <c r="AY80" s="94"/>
      <c r="AZ80" s="94"/>
      <c r="BA80" s="94"/>
      <c r="BB80" s="94"/>
      <c r="BD80" s="982"/>
      <c r="BE80" s="983"/>
    </row>
    <row r="81" spans="2:92" ht="30" customHeight="1">
      <c r="B81" s="1552">
        <f t="shared" ref="B81:B88" si="28">B80+1</f>
        <v>24</v>
      </c>
      <c r="C81" s="1836" t="s">
        <v>2233</v>
      </c>
      <c r="D81" s="1836"/>
      <c r="E81" s="1836"/>
      <c r="F81" s="1837"/>
      <c r="G81" s="1560"/>
      <c r="H81" s="697"/>
      <c r="I81" s="697"/>
      <c r="J81" s="697"/>
      <c r="K81" s="697"/>
      <c r="L81" s="697"/>
      <c r="M81" s="697"/>
      <c r="N81" s="697"/>
      <c r="O81" s="697"/>
      <c r="P81" s="697"/>
      <c r="Q81" s="697"/>
      <c r="R81" s="697"/>
      <c r="S81" s="697"/>
      <c r="T81" s="697"/>
      <c r="U81" s="697"/>
      <c r="V81" s="697"/>
      <c r="W81" s="697"/>
      <c r="X81" s="697"/>
      <c r="Y81" s="697"/>
      <c r="Z81" s="697"/>
      <c r="AA81" s="697"/>
      <c r="AB81" s="697"/>
      <c r="AC81" s="697"/>
      <c r="AD81" s="697"/>
      <c r="AE81" s="697"/>
      <c r="AF81" s="697"/>
      <c r="AG81" s="697"/>
      <c r="AH81" s="697"/>
      <c r="AI81" s="697"/>
      <c r="AJ81" s="697"/>
      <c r="AK81" s="697"/>
      <c r="AL81" s="697"/>
      <c r="AM81" s="697"/>
      <c r="AN81" s="697"/>
      <c r="AO81" s="697"/>
      <c r="AP81" s="697"/>
      <c r="AQ81" s="94"/>
      <c r="AR81" s="94"/>
      <c r="AS81" s="94"/>
      <c r="AV81" s="94"/>
      <c r="AW81" s="94"/>
      <c r="AX81" s="94"/>
      <c r="AY81" s="94"/>
      <c r="AZ81" s="94"/>
      <c r="BA81" s="94"/>
      <c r="BB81" s="94"/>
      <c r="BD81" s="982"/>
      <c r="BE81" s="979"/>
    </row>
    <row r="82" spans="2:92" ht="29.25" customHeight="1">
      <c r="B82" s="1552">
        <f t="shared" si="28"/>
        <v>25</v>
      </c>
      <c r="C82" s="1836" t="s">
        <v>2234</v>
      </c>
      <c r="D82" s="1836"/>
      <c r="E82" s="1836"/>
      <c r="F82" s="1837"/>
      <c r="G82" s="1560"/>
      <c r="H82" s="697"/>
      <c r="I82" s="697"/>
      <c r="J82" s="697"/>
      <c r="K82" s="697"/>
      <c r="L82" s="697"/>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7"/>
      <c r="AJ82" s="697"/>
      <c r="AK82" s="697"/>
      <c r="AL82" s="697"/>
      <c r="AM82" s="697"/>
      <c r="AN82" s="697"/>
      <c r="AO82" s="697"/>
      <c r="AP82" s="697"/>
      <c r="AQ82" s="94"/>
      <c r="AR82" s="94"/>
      <c r="AS82" s="94"/>
      <c r="AU82" s="1298"/>
      <c r="AV82" s="94"/>
      <c r="AW82" s="94"/>
      <c r="AX82" s="94"/>
      <c r="AY82" s="94"/>
      <c r="AZ82" s="94"/>
      <c r="BA82" s="94"/>
      <c r="BB82" s="94"/>
      <c r="BD82" s="1013"/>
      <c r="BE82" s="983"/>
      <c r="BF82" s="1004"/>
      <c r="BG82" s="1004"/>
      <c r="BH82" s="1004"/>
      <c r="BI82" s="1004"/>
      <c r="BJ82" s="1004"/>
      <c r="BK82" s="1004"/>
      <c r="BL82" s="1004"/>
      <c r="BM82" s="1004"/>
      <c r="BN82" s="1004"/>
      <c r="BO82" s="1004"/>
      <c r="BP82" s="1004"/>
      <c r="BW82" s="1004"/>
      <c r="BX82" s="1004"/>
      <c r="BY82" s="1004"/>
      <c r="BZ82" s="1004"/>
      <c r="CA82" s="1004"/>
      <c r="CB82" s="1004"/>
      <c r="CC82" s="1004"/>
      <c r="CD82" s="1004"/>
      <c r="CE82" s="1004"/>
      <c r="CF82" s="1004"/>
      <c r="CG82" s="1004"/>
      <c r="CH82" s="1004"/>
      <c r="CN82" s="1005"/>
    </row>
    <row r="83" spans="2:92" ht="30" customHeight="1">
      <c r="B83" s="1552">
        <f t="shared" si="28"/>
        <v>26</v>
      </c>
      <c r="C83" s="1836" t="s">
        <v>2235</v>
      </c>
      <c r="D83" s="1836"/>
      <c r="E83" s="1836"/>
      <c r="F83" s="1837"/>
      <c r="G83" s="1560"/>
      <c r="H83" s="697"/>
      <c r="I83" s="697"/>
      <c r="J83" s="697"/>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94"/>
      <c r="AR83" s="94"/>
      <c r="AS83" s="94"/>
      <c r="AU83" s="1298"/>
      <c r="AV83" s="94"/>
      <c r="AW83" s="94"/>
      <c r="AX83" s="94"/>
      <c r="AY83" s="94"/>
      <c r="AZ83" s="94"/>
      <c r="BA83" s="94"/>
      <c r="BB83" s="94"/>
      <c r="BD83" s="1013"/>
      <c r="BE83" s="979"/>
      <c r="BF83" s="1004"/>
      <c r="BG83" s="1004"/>
      <c r="BH83" s="1004"/>
      <c r="BI83" s="1004"/>
      <c r="BJ83" s="1004"/>
      <c r="BK83" s="1004"/>
      <c r="BL83" s="1004"/>
      <c r="BM83" s="1004"/>
      <c r="BN83" s="1004"/>
      <c r="BO83" s="1004"/>
      <c r="BP83" s="1004"/>
      <c r="BW83" s="1004"/>
      <c r="BX83" s="1004"/>
      <c r="BY83" s="1004"/>
      <c r="BZ83" s="1004"/>
      <c r="CA83" s="1004"/>
      <c r="CB83" s="1004"/>
      <c r="CC83" s="1004"/>
      <c r="CD83" s="1004"/>
      <c r="CE83" s="1004"/>
      <c r="CF83" s="1004"/>
      <c r="CG83" s="1004"/>
      <c r="CH83" s="1004"/>
      <c r="CN83" s="1005"/>
    </row>
    <row r="84" spans="2:92" ht="30" customHeight="1">
      <c r="B84" s="1552">
        <f t="shared" si="28"/>
        <v>27</v>
      </c>
      <c r="C84" s="1836" t="s">
        <v>2236</v>
      </c>
      <c r="D84" s="1836"/>
      <c r="E84" s="1836"/>
      <c r="F84" s="1837"/>
      <c r="G84" s="1560"/>
      <c r="H84" s="697"/>
      <c r="I84" s="697"/>
      <c r="J84" s="697"/>
      <c r="K84" s="697"/>
      <c r="L84" s="697"/>
      <c r="M84" s="697"/>
      <c r="N84" s="697"/>
      <c r="O84" s="697"/>
      <c r="P84" s="697"/>
      <c r="Q84" s="697"/>
      <c r="R84" s="697"/>
      <c r="S84" s="697"/>
      <c r="T84" s="697"/>
      <c r="U84" s="697"/>
      <c r="V84" s="697"/>
      <c r="W84" s="697"/>
      <c r="X84" s="697"/>
      <c r="Y84" s="697"/>
      <c r="Z84" s="697"/>
      <c r="AA84" s="697"/>
      <c r="AB84" s="697"/>
      <c r="AC84" s="697"/>
      <c r="AD84" s="697"/>
      <c r="AE84" s="697"/>
      <c r="AF84" s="697"/>
      <c r="AG84" s="697"/>
      <c r="AH84" s="697"/>
      <c r="AI84" s="697"/>
      <c r="AJ84" s="697"/>
      <c r="AK84" s="697"/>
      <c r="AL84" s="697"/>
      <c r="AM84" s="697"/>
      <c r="AN84" s="697"/>
      <c r="AO84" s="697"/>
      <c r="AP84" s="697"/>
      <c r="AQ84" s="94"/>
      <c r="AR84" s="94"/>
      <c r="AS84" s="94"/>
      <c r="AU84" s="1298"/>
      <c r="AV84" s="94"/>
      <c r="AW84" s="94"/>
      <c r="AX84" s="94"/>
      <c r="AY84" s="94"/>
      <c r="AZ84" s="94"/>
      <c r="BA84" s="94"/>
      <c r="BB84" s="94"/>
      <c r="BD84" s="1013"/>
      <c r="BE84" s="983"/>
      <c r="BF84" s="1004"/>
      <c r="BG84" s="1004"/>
      <c r="BH84" s="1004"/>
      <c r="BI84" s="1004"/>
      <c r="BJ84" s="1004"/>
      <c r="BK84" s="1004"/>
      <c r="BL84" s="1004"/>
      <c r="BM84" s="1004"/>
      <c r="BN84" s="1004"/>
      <c r="BO84" s="1004"/>
      <c r="BP84" s="1004"/>
      <c r="BW84" s="1004"/>
      <c r="BX84" s="1004"/>
      <c r="BY84" s="1004"/>
      <c r="BZ84" s="1004"/>
      <c r="CA84" s="1004"/>
      <c r="CB84" s="1004"/>
      <c r="CC84" s="1004"/>
      <c r="CD84" s="1004"/>
      <c r="CE84" s="1004"/>
      <c r="CF84" s="1004"/>
      <c r="CG84" s="1004"/>
      <c r="CH84" s="1004"/>
      <c r="CN84" s="1005"/>
    </row>
    <row r="85" spans="2:92" ht="18.75" customHeight="1">
      <c r="B85" s="1552">
        <f t="shared" si="28"/>
        <v>28</v>
      </c>
      <c r="C85" s="1836" t="s">
        <v>2237</v>
      </c>
      <c r="D85" s="1836"/>
      <c r="E85" s="1836"/>
      <c r="F85" s="1837"/>
      <c r="G85" s="1560"/>
      <c r="H85" s="697"/>
      <c r="I85" s="697"/>
      <c r="J85" s="697"/>
      <c r="K85" s="697"/>
      <c r="L85" s="697"/>
      <c r="M85" s="697"/>
      <c r="N85" s="697"/>
      <c r="O85" s="697"/>
      <c r="P85" s="697"/>
      <c r="Q85" s="697"/>
      <c r="R85" s="697"/>
      <c r="S85" s="697"/>
      <c r="T85" s="697"/>
      <c r="U85" s="697"/>
      <c r="V85" s="697"/>
      <c r="W85" s="697"/>
      <c r="X85" s="697"/>
      <c r="Y85" s="697"/>
      <c r="Z85" s="697"/>
      <c r="AA85" s="697"/>
      <c r="AB85" s="697"/>
      <c r="AC85" s="697"/>
      <c r="AD85" s="697"/>
      <c r="AE85" s="697"/>
      <c r="AF85" s="697"/>
      <c r="AG85" s="697"/>
      <c r="AH85" s="697"/>
      <c r="AI85" s="697"/>
      <c r="AJ85" s="697"/>
      <c r="AK85" s="697"/>
      <c r="AL85" s="697"/>
      <c r="AM85" s="697"/>
      <c r="AN85" s="697"/>
      <c r="AO85" s="697"/>
      <c r="AP85" s="697"/>
      <c r="AQ85" s="94"/>
      <c r="AR85" s="94"/>
      <c r="AS85" s="94"/>
      <c r="AU85" s="1298"/>
      <c r="AV85" s="94"/>
      <c r="AW85" s="94"/>
      <c r="AX85" s="94"/>
      <c r="AY85" s="94"/>
      <c r="AZ85" s="94"/>
      <c r="BA85" s="94"/>
      <c r="BB85" s="94"/>
      <c r="BD85" s="1013"/>
      <c r="BE85" s="979"/>
      <c r="BF85" s="1004"/>
      <c r="BG85" s="1004"/>
      <c r="BH85" s="1004"/>
      <c r="BI85" s="1004"/>
      <c r="BJ85" s="1004"/>
      <c r="BK85" s="1004"/>
      <c r="BL85" s="1004"/>
      <c r="BM85" s="1004"/>
      <c r="BN85" s="1004"/>
      <c r="BO85" s="1004"/>
      <c r="BP85" s="1004"/>
      <c r="BW85" s="1004"/>
      <c r="BX85" s="1004"/>
      <c r="BY85" s="1004"/>
      <c r="BZ85" s="1004"/>
      <c r="CA85" s="1004"/>
      <c r="CB85" s="1004"/>
      <c r="CC85" s="1004"/>
      <c r="CD85" s="1004"/>
      <c r="CE85" s="1004"/>
      <c r="CF85" s="1004"/>
      <c r="CG85" s="1004"/>
      <c r="CH85" s="1004"/>
      <c r="CN85" s="1005"/>
    </row>
    <row r="86" spans="2:92" ht="30" customHeight="1">
      <c r="B86" s="1552">
        <f t="shared" si="28"/>
        <v>29</v>
      </c>
      <c r="C86" s="1836" t="s">
        <v>2238</v>
      </c>
      <c r="D86" s="1836"/>
      <c r="E86" s="1836"/>
      <c r="F86" s="1837"/>
      <c r="G86" s="1560"/>
      <c r="H86" s="697"/>
      <c r="I86" s="697"/>
      <c r="J86" s="697"/>
      <c r="K86" s="697"/>
      <c r="L86" s="697"/>
      <c r="M86" s="697"/>
      <c r="N86" s="697"/>
      <c r="O86" s="697"/>
      <c r="P86" s="697"/>
      <c r="Q86" s="697"/>
      <c r="R86" s="697"/>
      <c r="S86" s="697"/>
      <c r="T86" s="697"/>
      <c r="U86" s="697"/>
      <c r="V86" s="697"/>
      <c r="W86" s="697"/>
      <c r="X86" s="697"/>
      <c r="Y86" s="697"/>
      <c r="Z86" s="697"/>
      <c r="AA86" s="697"/>
      <c r="AB86" s="697"/>
      <c r="AC86" s="697"/>
      <c r="AD86" s="697"/>
      <c r="AE86" s="697"/>
      <c r="AF86" s="697"/>
      <c r="AG86" s="697"/>
      <c r="AH86" s="697"/>
      <c r="AI86" s="697"/>
      <c r="AJ86" s="697"/>
      <c r="AK86" s="697"/>
      <c r="AL86" s="697"/>
      <c r="AM86" s="697"/>
      <c r="AN86" s="697"/>
      <c r="AO86" s="697"/>
      <c r="AP86" s="697"/>
      <c r="AQ86" s="94"/>
      <c r="AR86" s="94"/>
      <c r="AS86" s="94"/>
      <c r="AU86" s="1298"/>
      <c r="AV86" s="94"/>
      <c r="AW86" s="94"/>
      <c r="AX86" s="94"/>
      <c r="AY86" s="94"/>
      <c r="AZ86" s="94"/>
      <c r="BA86" s="94"/>
      <c r="BB86" s="94"/>
      <c r="BD86" s="1013"/>
      <c r="BE86" s="983"/>
      <c r="BF86" s="1004"/>
      <c r="BG86" s="1004"/>
      <c r="BH86" s="1004"/>
      <c r="BI86" s="1004"/>
      <c r="BJ86" s="1004"/>
      <c r="BK86" s="1004"/>
      <c r="BL86" s="1004"/>
      <c r="BM86" s="1004"/>
      <c r="BN86" s="1004"/>
      <c r="BO86" s="1004"/>
      <c r="BP86" s="1004"/>
      <c r="BW86" s="1004"/>
      <c r="BX86" s="1004"/>
      <c r="BY86" s="1004"/>
      <c r="BZ86" s="1004"/>
      <c r="CA86" s="1004"/>
      <c r="CB86" s="1004"/>
      <c r="CC86" s="1004"/>
      <c r="CD86" s="1004"/>
      <c r="CE86" s="1004"/>
      <c r="CF86" s="1004"/>
      <c r="CG86" s="1004"/>
      <c r="CH86" s="1004"/>
      <c r="CN86" s="1005"/>
    </row>
    <row r="87" spans="2:92" ht="55.5" customHeight="1">
      <c r="B87" s="1552">
        <f t="shared" si="28"/>
        <v>30</v>
      </c>
      <c r="C87" s="1836" t="s">
        <v>2255</v>
      </c>
      <c r="D87" s="1836"/>
      <c r="E87" s="1836"/>
      <c r="F87" s="1837"/>
      <c r="G87" s="1560"/>
      <c r="H87" s="697"/>
      <c r="I87" s="697"/>
      <c r="J87" s="697"/>
      <c r="K87" s="697"/>
      <c r="L87" s="697"/>
      <c r="M87" s="697"/>
      <c r="N87" s="697"/>
      <c r="O87" s="697"/>
      <c r="P87" s="697"/>
      <c r="Q87" s="697"/>
      <c r="R87" s="697"/>
      <c r="S87" s="697"/>
      <c r="T87" s="697"/>
      <c r="U87" s="697"/>
      <c r="V87" s="697"/>
      <c r="W87" s="697"/>
      <c r="X87" s="697"/>
      <c r="Y87" s="697"/>
      <c r="Z87" s="697"/>
      <c r="AA87" s="697"/>
      <c r="AB87" s="697"/>
      <c r="AC87" s="697"/>
      <c r="AD87" s="697"/>
      <c r="AE87" s="697"/>
      <c r="AF87" s="697"/>
      <c r="AG87" s="697"/>
      <c r="AH87" s="697"/>
      <c r="AI87" s="697"/>
      <c r="AJ87" s="697"/>
      <c r="AK87" s="697"/>
      <c r="AL87" s="697"/>
      <c r="AM87" s="697"/>
      <c r="AN87" s="697"/>
      <c r="AO87" s="697"/>
      <c r="AP87" s="697"/>
      <c r="AQ87" s="94"/>
      <c r="AR87" s="94"/>
      <c r="AS87" s="94"/>
      <c r="AU87" s="1298"/>
      <c r="AV87" s="94"/>
      <c r="AW87" s="94"/>
      <c r="AX87" s="94"/>
      <c r="AY87" s="94"/>
      <c r="AZ87" s="94"/>
      <c r="BA87" s="94"/>
      <c r="BB87" s="94"/>
      <c r="BD87" s="1013"/>
      <c r="BE87" s="979"/>
      <c r="BF87" s="1004"/>
      <c r="BG87" s="1004"/>
      <c r="BH87" s="1004"/>
      <c r="BI87" s="1004"/>
      <c r="BJ87" s="1004"/>
      <c r="BK87" s="1004"/>
      <c r="BL87" s="1004"/>
      <c r="BM87" s="1004"/>
      <c r="BN87" s="1004"/>
      <c r="BO87" s="1004"/>
      <c r="BP87" s="1004"/>
      <c r="BW87" s="1004"/>
      <c r="BX87" s="1004"/>
      <c r="BY87" s="1004"/>
      <c r="BZ87" s="1004"/>
      <c r="CA87" s="1004"/>
      <c r="CB87" s="1004"/>
      <c r="CC87" s="1004"/>
      <c r="CD87" s="1004"/>
      <c r="CE87" s="1004"/>
      <c r="CF87" s="1004"/>
      <c r="CG87" s="1004"/>
      <c r="CH87" s="1004"/>
      <c r="CN87" s="1005"/>
    </row>
    <row r="88" spans="2:92" ht="45" customHeight="1" thickBot="1">
      <c r="B88" s="1552">
        <f t="shared" si="28"/>
        <v>31</v>
      </c>
      <c r="C88" s="1863" t="s">
        <v>2239</v>
      </c>
      <c r="D88" s="1863"/>
      <c r="E88" s="1863"/>
      <c r="F88" s="1864"/>
      <c r="G88" s="1560"/>
      <c r="H88" s="697"/>
      <c r="I88" s="697"/>
      <c r="J88" s="697"/>
      <c r="K88" s="697"/>
      <c r="L88" s="697"/>
      <c r="M88" s="697"/>
      <c r="N88" s="697"/>
      <c r="O88" s="697"/>
      <c r="P88" s="697"/>
      <c r="Q88" s="697"/>
      <c r="R88" s="697"/>
      <c r="S88" s="697"/>
      <c r="T88" s="697"/>
      <c r="U88" s="697"/>
      <c r="V88" s="697"/>
      <c r="W88" s="697"/>
      <c r="X88" s="697"/>
      <c r="Y88" s="697"/>
      <c r="Z88" s="697"/>
      <c r="AA88" s="697"/>
      <c r="AB88" s="697"/>
      <c r="AC88" s="697"/>
      <c r="AD88" s="697"/>
      <c r="AE88" s="697"/>
      <c r="AF88" s="697"/>
      <c r="AG88" s="697"/>
      <c r="AH88" s="697"/>
      <c r="AI88" s="697"/>
      <c r="AJ88" s="697"/>
      <c r="AK88" s="697"/>
      <c r="AL88" s="697"/>
      <c r="AM88" s="697"/>
      <c r="AN88" s="697"/>
      <c r="AO88" s="697"/>
      <c r="AP88" s="697"/>
      <c r="AQ88" s="94"/>
      <c r="AR88" s="94"/>
      <c r="AS88" s="94"/>
      <c r="AV88" s="94"/>
      <c r="AW88" s="94"/>
      <c r="AX88" s="94"/>
      <c r="AY88" s="94"/>
      <c r="AZ88" s="94"/>
      <c r="BA88" s="94"/>
      <c r="BB88" s="94"/>
      <c r="BD88" s="982"/>
      <c r="BE88" s="983"/>
    </row>
    <row r="89" spans="2:92"/>
    <row r="90" spans="2:92"/>
    <row r="91" spans="2:92"/>
    <row r="92" spans="2:92"/>
    <row r="93" spans="2:92"/>
    <row r="94" spans="2:92"/>
    <row r="95" spans="2:92"/>
    <row r="96" spans="2:92"/>
    <row r="97"/>
    <row r="98"/>
    <row r="99"/>
    <row r="100"/>
    <row r="101"/>
    <row r="102"/>
    <row r="103"/>
    <row r="104"/>
    <row r="105"/>
    <row r="106"/>
    <row r="107"/>
    <row r="108"/>
    <row r="109"/>
  </sheetData>
  <sheetProtection algorithmName="SHA-512" hashValue="1gWL4hY14JM+Mfuyi8r3vyvoI+gsgqBhCufJ0ek530cmDekTxQI7ukPtvA9X7faAxEkhC63nF7Kk1kQyEzJNxw==" saltValue="BkNXPYDYt/E69fTwG3IIqg==" spinCount="100000" sheet="1" objects="1" scenarios="1" autoFilter="0"/>
  <sortState ref="B8:F12">
    <sortCondition sortBy="icon" ref="D7"/>
  </sortState>
  <mergeCells count="38">
    <mergeCell ref="C57:F57"/>
    <mergeCell ref="C58:F58"/>
    <mergeCell ref="C59:F59"/>
    <mergeCell ref="C60:F60"/>
    <mergeCell ref="C64:F64"/>
    <mergeCell ref="C61:F61"/>
    <mergeCell ref="C62:F62"/>
    <mergeCell ref="AR1:AU1"/>
    <mergeCell ref="BE4:CH4"/>
    <mergeCell ref="B47:F47"/>
    <mergeCell ref="B52:F52"/>
    <mergeCell ref="C54:F54"/>
    <mergeCell ref="B50:F50"/>
    <mergeCell ref="B51:F51"/>
    <mergeCell ref="C88:F88"/>
    <mergeCell ref="C73:F73"/>
    <mergeCell ref="C79:F79"/>
    <mergeCell ref="C80:F80"/>
    <mergeCell ref="C81:F81"/>
    <mergeCell ref="C87:F87"/>
    <mergeCell ref="C76:F76"/>
    <mergeCell ref="C77:F77"/>
    <mergeCell ref="C82:F82"/>
    <mergeCell ref="C83:F83"/>
    <mergeCell ref="C84:F84"/>
    <mergeCell ref="C86:F86"/>
    <mergeCell ref="C85:F85"/>
    <mergeCell ref="C74:F74"/>
    <mergeCell ref="C75:F75"/>
    <mergeCell ref="C72:F72"/>
    <mergeCell ref="C71:F71"/>
    <mergeCell ref="C63:F63"/>
    <mergeCell ref="C70:F70"/>
    <mergeCell ref="C65:F65"/>
    <mergeCell ref="C66:F66"/>
    <mergeCell ref="C67:F67"/>
    <mergeCell ref="C68:F68"/>
    <mergeCell ref="C69:F69"/>
  </mergeCells>
  <conditionalFormatting sqref="AU45">
    <cfRule type="cellIs" dxfId="32" priority="58" operator="equal">
      <formula>0</formula>
    </cfRule>
  </conditionalFormatting>
  <conditionalFormatting sqref="AU6">
    <cfRule type="cellIs" dxfId="31" priority="64" operator="equal">
      <formula>0</formula>
    </cfRule>
  </conditionalFormatting>
  <conditionalFormatting sqref="AU43">
    <cfRule type="cellIs" dxfId="30" priority="60" operator="equal">
      <formula>0</formula>
    </cfRule>
  </conditionalFormatting>
  <conditionalFormatting sqref="AU44">
    <cfRule type="cellIs" dxfId="29" priority="59" operator="equal">
      <formula>0</formula>
    </cfRule>
  </conditionalFormatting>
  <conditionalFormatting sqref="AU28:AU29">
    <cfRule type="cellIs" dxfId="28" priority="56" operator="equal">
      <formula>0</formula>
    </cfRule>
  </conditionalFormatting>
  <conditionalFormatting sqref="AU7:AU27 AU30:AU39">
    <cfRule type="cellIs" dxfId="27" priority="55" operator="equal">
      <formula>0</formula>
    </cfRule>
  </conditionalFormatting>
  <pageMargins left="0.25" right="0.25" top="0.75" bottom="0.75" header="0.3" footer="0.3"/>
  <pageSetup paperSize="8" orientation="landscape" r:id="rId1"/>
  <headerFooter>
    <oddHeader>&amp;LPage &amp;P of &amp;N &amp;CPR19 Business plan data tables - Jan 2019&amp;R&amp;G</oddHeader>
    <oddFooter>&amp;L&amp;A&amp;RPrinted: &amp;D &amp;T</oddFooter>
  </headerFooter>
  <legacyDrawingHF r:id="rId2"/>
</worksheet>
</file>

<file path=xl/worksheets/sheet16.xml><?xml version="1.0" encoding="utf-8"?>
<worksheet xmlns="http://schemas.openxmlformats.org/spreadsheetml/2006/main" xmlns:r="http://schemas.openxmlformats.org/officeDocument/2006/relationships">
  <sheetPr codeName="Sheet28">
    <tabColor rgb="FFCA0083"/>
  </sheetPr>
  <dimension ref="A1:P65"/>
  <sheetViews>
    <sheetView workbookViewId="0">
      <selection activeCell="L8" sqref="L8"/>
    </sheetView>
  </sheetViews>
  <sheetFormatPr defaultColWidth="0" defaultRowHeight="14.25" zeroHeight="1"/>
  <cols>
    <col min="1" max="1" width="1.625" style="99" customWidth="1"/>
    <col min="2" max="2" width="4.625" style="99" customWidth="1"/>
    <col min="3" max="3" width="87.125" style="99" customWidth="1"/>
    <col min="4" max="4" width="14" style="99" bestFit="1" customWidth="1"/>
    <col min="5" max="6" width="5.625" style="99" customWidth="1"/>
    <col min="7" max="12" width="9.625" style="99" customWidth="1"/>
    <col min="13" max="13" width="2.625" style="99" customWidth="1"/>
    <col min="14" max="14" width="61.625" style="99" bestFit="1" customWidth="1"/>
    <col min="15" max="15" width="44.125" style="99" customWidth="1"/>
    <col min="16" max="16" width="9.625" style="99" customWidth="1"/>
    <col min="17" max="16384" width="9.625" style="99" hidden="1"/>
  </cols>
  <sheetData>
    <row r="1" spans="1:15" ht="18.75">
      <c r="B1" s="2" t="s">
        <v>542</v>
      </c>
      <c r="C1" s="2"/>
      <c r="D1" s="2"/>
      <c r="E1" s="2"/>
      <c r="F1" s="2"/>
      <c r="G1" s="2"/>
      <c r="H1" s="2"/>
      <c r="I1" s="2"/>
      <c r="J1" s="2"/>
      <c r="K1" s="2"/>
      <c r="L1" s="836" t="str">
        <f>AppValidation!$D$2</f>
        <v>South West Water</v>
      </c>
      <c r="M1" s="3"/>
      <c r="N1" s="926" t="s">
        <v>377</v>
      </c>
      <c r="O1" s="926"/>
    </row>
    <row r="2" spans="1:15" ht="15" thickBot="1">
      <c r="B2" s="4"/>
      <c r="C2" s="4"/>
      <c r="D2" s="4"/>
      <c r="E2" s="4"/>
      <c r="F2" s="4"/>
      <c r="G2" s="4"/>
      <c r="H2" s="4"/>
      <c r="I2" s="4"/>
      <c r="J2" s="4"/>
      <c r="K2" s="4"/>
      <c r="L2" s="4"/>
      <c r="M2" s="4"/>
      <c r="N2" s="4"/>
      <c r="O2" s="4"/>
    </row>
    <row r="3" spans="1:15" ht="15" thickBot="1">
      <c r="B3" s="1875" t="s">
        <v>379</v>
      </c>
      <c r="C3" s="1876"/>
      <c r="D3" s="5" t="s">
        <v>380</v>
      </c>
      <c r="E3" s="6" t="s">
        <v>381</v>
      </c>
      <c r="F3" s="7" t="s">
        <v>382</v>
      </c>
      <c r="G3" s="6" t="s">
        <v>197</v>
      </c>
      <c r="H3" s="6" t="s">
        <v>198</v>
      </c>
      <c r="I3" s="6" t="s">
        <v>199</v>
      </c>
      <c r="J3" s="6" t="s">
        <v>200</v>
      </c>
      <c r="K3" s="6" t="s">
        <v>201</v>
      </c>
      <c r="L3" s="7" t="s">
        <v>528</v>
      </c>
      <c r="M3" s="4"/>
      <c r="N3" s="8" t="s">
        <v>391</v>
      </c>
      <c r="O3" s="9" t="s">
        <v>392</v>
      </c>
    </row>
    <row r="4" spans="1:15" ht="14.25" customHeight="1" thickBot="1">
      <c r="B4" s="4"/>
      <c r="C4" s="4"/>
      <c r="D4" s="4"/>
      <c r="E4" s="4"/>
      <c r="F4" s="4"/>
      <c r="G4" s="4"/>
      <c r="H4" s="4"/>
      <c r="I4" s="4"/>
      <c r="J4" s="4"/>
      <c r="K4" s="4"/>
      <c r="L4" s="4"/>
      <c r="M4" s="4"/>
      <c r="N4" s="4"/>
      <c r="O4" s="4"/>
    </row>
    <row r="5" spans="1:15" ht="15" thickBot="1">
      <c r="B5" s="1875" t="s">
        <v>529</v>
      </c>
      <c r="C5" s="1877"/>
      <c r="D5" s="1877"/>
      <c r="E5" s="1877"/>
      <c r="F5" s="1878"/>
      <c r="G5" s="1879" t="s">
        <v>531</v>
      </c>
      <c r="H5" s="1880"/>
      <c r="I5" s="1880"/>
      <c r="J5" s="1880"/>
      <c r="K5" s="1880"/>
      <c r="L5" s="1881"/>
      <c r="M5" s="4"/>
      <c r="N5" s="4"/>
      <c r="O5" s="4"/>
    </row>
    <row r="6" spans="1:15" ht="14.25" customHeight="1" thickBot="1">
      <c r="B6" s="4"/>
      <c r="C6" s="4"/>
      <c r="D6" s="4"/>
      <c r="E6" s="4"/>
      <c r="F6" s="4"/>
      <c r="G6" s="4"/>
      <c r="H6" s="4"/>
      <c r="I6" s="4"/>
      <c r="J6" s="4"/>
      <c r="K6" s="4"/>
      <c r="L6" s="4"/>
      <c r="M6" s="4"/>
      <c r="N6" s="4"/>
      <c r="O6" s="4"/>
    </row>
    <row r="7" spans="1:15" ht="15" customHeight="1" thickBot="1">
      <c r="A7" s="855"/>
      <c r="B7" s="30" t="s">
        <v>534</v>
      </c>
      <c r="C7" s="31" t="s">
        <v>543</v>
      </c>
      <c r="D7" s="4"/>
      <c r="E7" s="4"/>
      <c r="F7" s="4"/>
      <c r="G7" s="642"/>
      <c r="H7" s="642"/>
      <c r="I7" s="642"/>
      <c r="J7" s="642"/>
      <c r="K7" s="642"/>
      <c r="L7" s="642"/>
      <c r="M7" s="4"/>
      <c r="N7" s="4"/>
      <c r="O7" s="108"/>
    </row>
    <row r="8" spans="1:15" ht="15" customHeight="1">
      <c r="A8" s="855"/>
      <c r="B8" s="12">
        <v>25</v>
      </c>
      <c r="C8" s="13" t="s">
        <v>1934</v>
      </c>
      <c r="D8" s="682" t="s">
        <v>1935</v>
      </c>
      <c r="E8" s="14" t="s">
        <v>43</v>
      </c>
      <c r="F8" s="38">
        <v>3</v>
      </c>
      <c r="G8" s="36">
        <f>SUM('Wr3'!H8,'Wn3'!H8,'WWn5'!H8,Dmmy7!H8)</f>
        <v>8.8970000000000002</v>
      </c>
      <c r="H8" s="16">
        <f>SUM('Wr3'!I8,'Wn3'!I8,'WWn5'!I8,Dmmy7!I8)</f>
        <v>8.972999999999999</v>
      </c>
      <c r="I8" s="16">
        <f>SUM('Wr3'!J8,'Wn3'!J8,'WWn5'!J8,Dmmy7!J8)</f>
        <v>8.7759999999999998</v>
      </c>
      <c r="J8" s="16">
        <f>SUM('Wr3'!K8,'Wn3'!K8,'WWn5'!K8,Dmmy7!K8)</f>
        <v>8.8990000000000009</v>
      </c>
      <c r="K8" s="17">
        <f>SUM('Wr3'!L8,'Wn3'!L8,'WWn5'!L8,Dmmy7!L8)</f>
        <v>8.754999999999999</v>
      </c>
      <c r="L8" s="17">
        <f>SUM(G8:K8)</f>
        <v>44.3</v>
      </c>
      <c r="M8" s="4"/>
      <c r="N8" s="57" t="s">
        <v>1476</v>
      </c>
      <c r="O8" s="110"/>
    </row>
    <row r="9" spans="1:15" s="855" customFormat="1" ht="15" customHeight="1">
      <c r="B9" s="18">
        <v>26</v>
      </c>
      <c r="C9" s="104" t="s">
        <v>1936</v>
      </c>
      <c r="D9" s="683" t="s">
        <v>1937</v>
      </c>
      <c r="E9" s="1302" t="s">
        <v>43</v>
      </c>
      <c r="F9" s="1303">
        <v>3</v>
      </c>
      <c r="G9" s="37">
        <f>SUM('Wr3'!H9,'Wn3'!H9,'WWn5'!H9,Dmmy7!H9)</f>
        <v>5.5129999999999999</v>
      </c>
      <c r="H9" s="19">
        <f>SUM('Wr3'!I9,'Wn3'!I9,'WWn5'!I9,Dmmy7!I9)</f>
        <v>8.0689999999999991</v>
      </c>
      <c r="I9" s="19">
        <f>SUM('Wr3'!J9,'Wn3'!J9,'WWn5'!J9,Dmmy7!J9)</f>
        <v>10.625999999999999</v>
      </c>
      <c r="J9" s="19">
        <f>SUM('Wr3'!K9,'Wn3'!K9,'WWn5'!K9,Dmmy7!K9)</f>
        <v>10.625</v>
      </c>
      <c r="K9" s="20">
        <f>SUM('Wr3'!L9,'Wn3'!L9,'WWn5'!L9,Dmmy7!L9)</f>
        <v>10.375</v>
      </c>
      <c r="L9" s="20">
        <f>SUM(G9:K9)</f>
        <v>45.207999999999998</v>
      </c>
      <c r="M9" s="4"/>
      <c r="N9" s="58" t="s">
        <v>1511</v>
      </c>
      <c r="O9" s="21"/>
    </row>
    <row r="10" spans="1:15" s="855" customFormat="1" ht="15" customHeight="1">
      <c r="B10" s="18">
        <v>27</v>
      </c>
      <c r="C10" s="104" t="s">
        <v>1938</v>
      </c>
      <c r="D10" s="683" t="s">
        <v>1939</v>
      </c>
      <c r="E10" s="1302" t="s">
        <v>43</v>
      </c>
      <c r="F10" s="1303">
        <v>3</v>
      </c>
      <c r="G10" s="37">
        <f>SUM('Wr3'!H10,'Wn3'!H10,'WWn5'!H10,Dmmy7!H10)</f>
        <v>0</v>
      </c>
      <c r="H10" s="19">
        <f>SUM('Wr3'!I10,'Wn3'!I10,'WWn5'!I10,Dmmy7!I10)</f>
        <v>0</v>
      </c>
      <c r="I10" s="19">
        <f>SUM('Wr3'!J10,'Wn3'!J10,'WWn5'!J10,Dmmy7!J10)</f>
        <v>0</v>
      </c>
      <c r="J10" s="19">
        <f>SUM('Wr3'!K10,'Wn3'!K10,'WWn5'!K10,Dmmy7!K10)</f>
        <v>0</v>
      </c>
      <c r="K10" s="20">
        <f>SUM('Wr3'!L10,'Wn3'!L10,'WWn5'!L10,Dmmy7!L10)</f>
        <v>0</v>
      </c>
      <c r="L10" s="20">
        <f>SUM(G10:K10)</f>
        <v>0</v>
      </c>
      <c r="M10" s="4"/>
      <c r="N10" s="58" t="s">
        <v>2089</v>
      </c>
      <c r="O10" s="21"/>
    </row>
    <row r="11" spans="1:15" ht="15" customHeight="1" thickBot="1">
      <c r="A11" s="855"/>
      <c r="B11" s="22">
        <v>28</v>
      </c>
      <c r="C11" s="23" t="s">
        <v>1940</v>
      </c>
      <c r="D11" s="684" t="s">
        <v>1941</v>
      </c>
      <c r="E11" s="24" t="s">
        <v>43</v>
      </c>
      <c r="F11" s="55">
        <v>3</v>
      </c>
      <c r="G11" s="39">
        <f>SUM('Wr3'!H11,'Wn3'!H11,'WWn5'!H11,Dmmy7!H11)</f>
        <v>1.377</v>
      </c>
      <c r="H11" s="26">
        <f>SUM('Wr3'!I11,'Wn3'!I11,'WWn5'!I11,Dmmy7!I11)</f>
        <v>1.252</v>
      </c>
      <c r="I11" s="26">
        <f>SUM('Wr3'!J11,'Wn3'!J11,'WWn5'!J11,Dmmy7!J11)</f>
        <v>1.252</v>
      </c>
      <c r="J11" s="26">
        <f>SUM('Wr3'!K11,'Wn3'!K11,'WWn5'!K11,Dmmy7!K11)</f>
        <v>1.252</v>
      </c>
      <c r="K11" s="27">
        <f>SUM('Wr3'!L11,'Wn3'!L11,'WWn5'!L11,Dmmy7!L11)</f>
        <v>1.252</v>
      </c>
      <c r="L11" s="27">
        <f>SUM(G11:K11)</f>
        <v>6.3849999999999998</v>
      </c>
      <c r="M11" s="4"/>
      <c r="N11" s="40" t="s">
        <v>1933</v>
      </c>
      <c r="O11" s="112"/>
    </row>
    <row r="12" spans="1:15" ht="15" customHeight="1">
      <c r="B12" s="4"/>
      <c r="C12" s="4"/>
      <c r="D12" s="4"/>
      <c r="E12" s="4"/>
      <c r="F12" s="4"/>
      <c r="G12" s="4"/>
      <c r="H12" s="4"/>
      <c r="I12" s="4"/>
      <c r="J12" s="4"/>
      <c r="K12" s="4"/>
      <c r="L12" s="4"/>
      <c r="M12" s="4"/>
      <c r="N12" s="108"/>
      <c r="O12" s="108"/>
    </row>
    <row r="13" spans="1:15" ht="15" customHeight="1">
      <c r="B13" s="41" t="s">
        <v>305</v>
      </c>
      <c r="C13" s="42"/>
      <c r="D13" s="42"/>
      <c r="E13" s="42"/>
      <c r="F13" s="42"/>
      <c r="G13" s="42"/>
      <c r="H13" s="42"/>
      <c r="I13" s="43"/>
      <c r="J13" s="43"/>
      <c r="K13" s="849"/>
      <c r="L13" s="4"/>
      <c r="M13" s="4"/>
      <c r="N13" s="108"/>
      <c r="O13" s="108"/>
    </row>
    <row r="14" spans="1:15" ht="15" customHeight="1">
      <c r="B14" s="45"/>
      <c r="C14" s="46" t="s">
        <v>306</v>
      </c>
      <c r="D14" s="46"/>
      <c r="E14" s="42"/>
      <c r="F14" s="42"/>
      <c r="G14" s="42"/>
      <c r="H14" s="42"/>
      <c r="I14" s="42"/>
      <c r="J14" s="42"/>
      <c r="K14" s="849"/>
      <c r="L14" s="4"/>
      <c r="M14" s="4"/>
      <c r="N14" s="108"/>
      <c r="O14" s="108"/>
    </row>
    <row r="15" spans="1:15">
      <c r="B15" s="47"/>
      <c r="C15" s="46" t="s">
        <v>307</v>
      </c>
      <c r="D15" s="46"/>
      <c r="E15" s="42"/>
      <c r="F15" s="42"/>
      <c r="G15" s="42"/>
      <c r="H15" s="42"/>
      <c r="I15" s="42"/>
      <c r="J15" s="42"/>
      <c r="K15" s="849"/>
      <c r="L15" s="4"/>
      <c r="M15" s="4"/>
      <c r="N15" s="108"/>
      <c r="O15" s="855"/>
    </row>
    <row r="16" spans="1:15">
      <c r="B16" s="48"/>
      <c r="C16" s="46" t="s">
        <v>308</v>
      </c>
      <c r="D16" s="46"/>
      <c r="E16" s="42"/>
      <c r="F16" s="42"/>
      <c r="G16" s="42"/>
      <c r="H16" s="42"/>
      <c r="I16" s="42"/>
      <c r="J16" s="42"/>
      <c r="K16" s="849"/>
      <c r="L16" s="4"/>
      <c r="M16" s="4"/>
      <c r="N16" s="108"/>
      <c r="O16" s="855"/>
    </row>
    <row r="17" spans="2:15">
      <c r="B17" s="680"/>
      <c r="C17" s="46" t="s">
        <v>309</v>
      </c>
      <c r="D17" s="46"/>
      <c r="E17" s="42"/>
      <c r="F17" s="42"/>
      <c r="G17" s="42"/>
      <c r="H17" s="42"/>
      <c r="I17" s="42"/>
      <c r="J17" s="42"/>
      <c r="K17" s="849"/>
      <c r="L17" s="4"/>
      <c r="M17" s="4"/>
      <c r="N17" s="108"/>
      <c r="O17" s="855"/>
    </row>
    <row r="18" spans="2:15" ht="15" thickBot="1">
      <c r="B18" s="49"/>
      <c r="C18" s="49"/>
      <c r="D18" s="49"/>
      <c r="E18" s="49"/>
      <c r="F18" s="49"/>
      <c r="G18" s="49"/>
      <c r="H18" s="49"/>
      <c r="I18" s="49"/>
      <c r="J18" s="49"/>
      <c r="K18" s="849"/>
      <c r="L18" s="4"/>
      <c r="M18" s="4"/>
      <c r="N18" s="855"/>
      <c r="O18" s="855"/>
    </row>
    <row r="19" spans="2:15" ht="15" thickBot="1">
      <c r="B19" s="1853" t="s">
        <v>544</v>
      </c>
      <c r="C19" s="1854"/>
      <c r="D19" s="1854"/>
      <c r="E19" s="1854"/>
      <c r="F19" s="1854"/>
      <c r="G19" s="1854"/>
      <c r="H19" s="1854"/>
      <c r="I19" s="1854"/>
      <c r="J19" s="1854"/>
      <c r="K19" s="1854"/>
      <c r="L19" s="1855"/>
      <c r="M19" s="4"/>
      <c r="N19" s="855"/>
      <c r="O19" s="855"/>
    </row>
    <row r="20" spans="2:15" ht="15" thickBot="1">
      <c r="B20" s="50"/>
      <c r="C20" s="51"/>
      <c r="D20" s="52"/>
      <c r="E20" s="52"/>
      <c r="F20" s="52"/>
      <c r="G20" s="52"/>
      <c r="H20" s="52"/>
      <c r="I20" s="49"/>
      <c r="J20" s="49"/>
      <c r="K20" s="849"/>
      <c r="L20" s="4"/>
      <c r="M20" s="4"/>
      <c r="N20" s="855"/>
      <c r="O20" s="855"/>
    </row>
    <row r="21" spans="2:15" ht="60" customHeight="1" thickBot="1">
      <c r="B21" s="1856" t="s">
        <v>1512</v>
      </c>
      <c r="C21" s="1857"/>
      <c r="D21" s="1857"/>
      <c r="E21" s="1857"/>
      <c r="F21" s="1857"/>
      <c r="G21" s="1857"/>
      <c r="H21" s="1857"/>
      <c r="I21" s="1857"/>
      <c r="J21" s="1857"/>
      <c r="K21" s="1857"/>
      <c r="L21" s="1858"/>
      <c r="M21" s="4"/>
      <c r="N21" s="855"/>
      <c r="O21" s="855"/>
    </row>
    <row r="22" spans="2:15"/>
    <row r="23" spans="2:15"/>
    <row r="24" spans="2:15"/>
    <row r="25" spans="2:15"/>
    <row r="26" spans="2:15"/>
    <row r="27" spans="2:15"/>
    <row r="28" spans="2:15"/>
    <row r="29" spans="2:15"/>
    <row r="30" spans="2:15"/>
    <row r="31" spans="2:15"/>
    <row r="32" spans="2:15"/>
    <row r="33"/>
    <row r="34"/>
    <row r="35"/>
    <row r="36"/>
    <row r="37"/>
    <row r="38"/>
    <row r="39"/>
    <row r="40"/>
    <row r="41"/>
    <row r="42"/>
    <row r="43"/>
    <row r="44"/>
    <row r="45"/>
    <row r="46"/>
    <row r="47"/>
    <row r="48"/>
    <row r="49"/>
    <row r="50"/>
    <row r="51"/>
    <row r="52"/>
    <row r="53"/>
    <row r="54"/>
    <row r="55"/>
    <row r="56"/>
    <row r="57"/>
    <row r="58"/>
    <row r="59"/>
    <row r="60"/>
    <row r="61"/>
    <row r="62"/>
    <row r="63"/>
    <row r="64"/>
    <row r="65"/>
  </sheetData>
  <sheetProtection autoFilter="0"/>
  <mergeCells count="5">
    <mergeCell ref="B3:C3"/>
    <mergeCell ref="B5:F5"/>
    <mergeCell ref="G5:L5"/>
    <mergeCell ref="B19:L19"/>
    <mergeCell ref="B21:L21"/>
  </mergeCell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7.xml><?xml version="1.0" encoding="utf-8"?>
<worksheet xmlns="http://schemas.openxmlformats.org/spreadsheetml/2006/main" xmlns:r="http://schemas.openxmlformats.org/officeDocument/2006/relationships">
  <sheetPr codeName="Sheet38">
    <tabColor rgb="FFCA0083"/>
  </sheetPr>
  <dimension ref="A1:AG318"/>
  <sheetViews>
    <sheetView topLeftCell="A40" zoomScale="73" zoomScaleNormal="73" workbookViewId="0">
      <selection activeCell="E84" sqref="E84"/>
    </sheetView>
  </sheetViews>
  <sheetFormatPr defaultColWidth="0" defaultRowHeight="14.25" zeroHeight="1" outlineLevelRow="1"/>
  <cols>
    <col min="1" max="1" width="1.625" style="1" customWidth="1"/>
    <col min="2" max="2" width="6.625" style="1" customWidth="1"/>
    <col min="3" max="3" width="83.625" style="1" bestFit="1" customWidth="1"/>
    <col min="4" max="4" width="12.125" style="1" bestFit="1" customWidth="1"/>
    <col min="5" max="6" width="5.625" style="1" customWidth="1"/>
    <col min="7" max="11" width="9.625" style="1" customWidth="1"/>
    <col min="12" max="12" width="2.625" style="1" customWidth="1"/>
    <col min="13" max="13" width="53.625" style="1" bestFit="1" customWidth="1"/>
    <col min="14" max="14" width="27.125" style="1" bestFit="1" customWidth="1"/>
    <col min="15" max="15" width="2.625" style="1" customWidth="1"/>
    <col min="16" max="16" width="21.625" style="963" customWidth="1"/>
    <col min="17" max="17" width="36" style="1004" bestFit="1" customWidth="1"/>
    <col min="18" max="18" width="3" style="994" customWidth="1"/>
    <col min="19" max="19" width="2.625" style="1014" hidden="1" customWidth="1"/>
    <col min="20" max="24" width="8.125" style="1014" hidden="1" customWidth="1"/>
    <col min="25" max="25" width="1.625" style="1014" hidden="1" customWidth="1"/>
    <col min="26" max="26" width="2.625" style="1014" hidden="1" customWidth="1"/>
    <col min="27" max="31" width="9.625" style="1152" hidden="1" customWidth="1"/>
    <col min="32" max="32" width="1.625" style="1014" hidden="1" customWidth="1"/>
    <col min="33" max="16384" width="9.625" style="1" hidden="1"/>
  </cols>
  <sheetData>
    <row r="1" spans="2:32" ht="18.75">
      <c r="B1" s="846" t="s">
        <v>553</v>
      </c>
      <c r="C1" s="846"/>
      <c r="D1" s="846"/>
      <c r="E1" s="846"/>
      <c r="F1" s="846"/>
      <c r="G1" s="846"/>
      <c r="H1" s="846"/>
      <c r="I1" s="846"/>
      <c r="J1" s="846"/>
      <c r="K1" s="836" t="str">
        <f>AppValidation!$D$2</f>
        <v>South West Water</v>
      </c>
      <c r="L1" s="59"/>
      <c r="M1" s="1902" t="s">
        <v>377</v>
      </c>
      <c r="N1" s="1902"/>
      <c r="O1" s="1902"/>
      <c r="P1" s="1902"/>
      <c r="Q1" s="1147"/>
      <c r="S1" s="964"/>
      <c r="T1" s="963"/>
      <c r="U1" s="963"/>
      <c r="V1" s="963"/>
      <c r="W1" s="963"/>
      <c r="X1" s="963"/>
      <c r="Y1" s="964"/>
      <c r="Z1" s="1005"/>
      <c r="AA1" s="1235"/>
      <c r="AB1" s="1235"/>
      <c r="AC1" s="1235"/>
      <c r="AD1" s="1235"/>
      <c r="AE1" s="1235"/>
      <c r="AF1" s="1005"/>
    </row>
    <row r="2" spans="2:32" ht="15" thickBot="1">
      <c r="B2" s="849"/>
      <c r="C2" s="849"/>
      <c r="D2" s="849"/>
      <c r="E2" s="849"/>
      <c r="F2" s="849"/>
      <c r="G2" s="849"/>
      <c r="H2" s="849"/>
      <c r="I2" s="849"/>
      <c r="J2" s="849"/>
      <c r="K2" s="849"/>
      <c r="L2" s="849"/>
      <c r="M2" s="849"/>
      <c r="N2" s="849"/>
      <c r="O2" s="844"/>
      <c r="P2" s="994"/>
      <c r="Q2" s="994"/>
      <c r="S2" s="964"/>
      <c r="T2" s="963"/>
      <c r="U2" s="963"/>
      <c r="V2" s="963"/>
      <c r="W2" s="963"/>
      <c r="X2" s="963"/>
      <c r="Y2" s="964"/>
      <c r="Z2" s="1005"/>
      <c r="AA2" s="1235"/>
      <c r="AB2" s="1235"/>
      <c r="AC2" s="1235"/>
      <c r="AD2" s="1235"/>
      <c r="AE2" s="1235"/>
      <c r="AF2" s="1005"/>
    </row>
    <row r="3" spans="2:32" ht="15" thickBot="1">
      <c r="B3" s="1895" t="s">
        <v>379</v>
      </c>
      <c r="C3" s="1896"/>
      <c r="D3" s="60" t="s">
        <v>380</v>
      </c>
      <c r="E3" s="61" t="s">
        <v>381</v>
      </c>
      <c r="F3" s="62" t="s">
        <v>382</v>
      </c>
      <c r="G3" s="850" t="s">
        <v>197</v>
      </c>
      <c r="H3" s="61" t="s">
        <v>198</v>
      </c>
      <c r="I3" s="61" t="s">
        <v>199</v>
      </c>
      <c r="J3" s="61" t="s">
        <v>200</v>
      </c>
      <c r="K3" s="63" t="s">
        <v>201</v>
      </c>
      <c r="L3" s="124"/>
      <c r="M3" s="259" t="s">
        <v>391</v>
      </c>
      <c r="N3" s="136" t="s">
        <v>392</v>
      </c>
      <c r="O3" s="844"/>
      <c r="P3" s="1079" t="s">
        <v>1429</v>
      </c>
      <c r="Q3" s="649" t="s">
        <v>314</v>
      </c>
      <c r="S3" s="964"/>
      <c r="T3" s="963"/>
      <c r="U3" s="963"/>
      <c r="V3" s="963"/>
      <c r="W3" s="963"/>
      <c r="X3" s="963"/>
      <c r="Y3" s="964"/>
      <c r="Z3" s="1005"/>
      <c r="AA3" s="1235"/>
      <c r="AB3" s="1235"/>
      <c r="AC3" s="1235"/>
      <c r="AD3" s="1235"/>
      <c r="AE3" s="1235"/>
      <c r="AF3" s="1005"/>
    </row>
    <row r="4" spans="2:32" ht="15" customHeight="1" thickBot="1">
      <c r="B4" s="849"/>
      <c r="C4" s="849"/>
      <c r="D4" s="849"/>
      <c r="E4" s="849"/>
      <c r="F4" s="849"/>
      <c r="G4" s="849"/>
      <c r="H4" s="849"/>
      <c r="I4" s="849"/>
      <c r="J4" s="849"/>
      <c r="K4" s="849"/>
      <c r="L4" s="849"/>
      <c r="M4" s="849"/>
      <c r="N4" s="849"/>
      <c r="O4" s="844"/>
      <c r="P4" s="1080"/>
      <c r="Q4" s="1109"/>
      <c r="S4" s="964"/>
      <c r="T4" s="1846" t="s">
        <v>1430</v>
      </c>
      <c r="U4" s="1846"/>
      <c r="V4" s="1846"/>
      <c r="W4" s="1846"/>
      <c r="X4" s="1846"/>
      <c r="Y4" s="964"/>
      <c r="Z4" s="1005"/>
      <c r="AA4" s="1846" t="s">
        <v>1433</v>
      </c>
      <c r="AB4" s="1846"/>
      <c r="AC4" s="1846"/>
      <c r="AD4" s="1846"/>
      <c r="AE4" s="1846"/>
      <c r="AF4" s="1005"/>
    </row>
    <row r="5" spans="2:32" ht="15" thickBot="1">
      <c r="B5" s="1895" t="s">
        <v>529</v>
      </c>
      <c r="C5" s="1897"/>
      <c r="D5" s="1897"/>
      <c r="E5" s="1897"/>
      <c r="F5" s="1898"/>
      <c r="G5" s="1899" t="s">
        <v>531</v>
      </c>
      <c r="H5" s="1900"/>
      <c r="I5" s="1900"/>
      <c r="J5" s="1900"/>
      <c r="K5" s="1901"/>
      <c r="L5" s="849"/>
      <c r="M5" s="849"/>
      <c r="N5" s="849"/>
      <c r="O5" s="844"/>
      <c r="P5" s="994"/>
      <c r="Q5" s="994"/>
      <c r="S5" s="964"/>
      <c r="T5" s="965" t="s">
        <v>1431</v>
      </c>
      <c r="U5" s="966"/>
      <c r="V5" s="966"/>
      <c r="W5" s="966"/>
      <c r="X5" s="966"/>
      <c r="Y5" s="964"/>
      <c r="Z5" s="1005"/>
      <c r="AB5" s="1007"/>
      <c r="AC5" s="1007"/>
      <c r="AD5" s="1007"/>
      <c r="AE5" s="1007"/>
      <c r="AF5" s="1005"/>
    </row>
    <row r="6" spans="2:32" ht="15" thickBot="1">
      <c r="B6" s="849"/>
      <c r="C6" s="795"/>
      <c r="D6" s="849"/>
      <c r="E6" s="849"/>
      <c r="F6" s="849"/>
      <c r="G6" s="849"/>
      <c r="H6" s="849"/>
      <c r="I6" s="849"/>
      <c r="J6" s="849"/>
      <c r="K6" s="849"/>
      <c r="L6" s="849"/>
      <c r="M6" s="849"/>
      <c r="N6" s="849"/>
      <c r="O6" s="844"/>
      <c r="P6" s="1008"/>
      <c r="Q6" s="1031"/>
      <c r="S6" s="964"/>
      <c r="T6" s="966"/>
      <c r="U6" s="966"/>
      <c r="V6" s="966"/>
      <c r="W6" s="966"/>
      <c r="X6" s="966"/>
      <c r="Y6" s="964"/>
      <c r="Z6" s="1005"/>
      <c r="AA6" s="1007"/>
      <c r="AB6" s="1007"/>
      <c r="AC6" s="1007"/>
      <c r="AD6" s="1007"/>
      <c r="AE6" s="1007"/>
      <c r="AF6" s="1005"/>
    </row>
    <row r="7" spans="2:32" ht="15" thickBot="1">
      <c r="B7" s="850" t="s">
        <v>393</v>
      </c>
      <c r="C7" s="851" t="s">
        <v>554</v>
      </c>
      <c r="D7" s="849"/>
      <c r="E7" s="849"/>
      <c r="F7" s="849"/>
      <c r="G7" s="849"/>
      <c r="H7" s="849"/>
      <c r="I7" s="849"/>
      <c r="J7" s="849"/>
      <c r="K7" s="849"/>
      <c r="L7" s="849"/>
      <c r="M7" s="849"/>
      <c r="N7" s="849"/>
      <c r="O7" s="844"/>
      <c r="P7" s="1008"/>
      <c r="Q7" s="1031"/>
      <c r="S7" s="964"/>
      <c r="T7" s="963"/>
      <c r="U7" s="963"/>
      <c r="V7" s="963"/>
      <c r="W7" s="963"/>
      <c r="X7" s="963"/>
      <c r="Y7" s="964"/>
      <c r="Z7" s="1005"/>
      <c r="AA7" s="1235" t="s">
        <v>1523</v>
      </c>
      <c r="AB7" s="1235"/>
      <c r="AC7" s="1235"/>
      <c r="AD7" s="1235"/>
      <c r="AE7" s="1235"/>
      <c r="AF7" s="1005"/>
    </row>
    <row r="8" spans="2:32">
      <c r="B8" s="119">
        <v>1</v>
      </c>
      <c r="C8" s="138" t="s">
        <v>555</v>
      </c>
      <c r="D8" s="862" t="s">
        <v>556</v>
      </c>
      <c r="E8" s="847" t="s">
        <v>43</v>
      </c>
      <c r="F8" s="64">
        <v>3</v>
      </c>
      <c r="G8" s="1162">
        <v>0</v>
      </c>
      <c r="H8" s="1156">
        <v>0</v>
      </c>
      <c r="I8" s="1156">
        <v>0</v>
      </c>
      <c r="J8" s="1156">
        <v>0</v>
      </c>
      <c r="K8" s="1157">
        <v>0</v>
      </c>
      <c r="L8" s="849"/>
      <c r="M8" s="139"/>
      <c r="N8" s="861" t="s">
        <v>1521</v>
      </c>
      <c r="O8" s="137"/>
      <c r="P8" s="1008">
        <f t="shared" ref="P8:P18" si="0" xml:space="preserve"> IF( SUM( T8:X8 ) = 0, 0, $T$5 )</f>
        <v>0</v>
      </c>
      <c r="Q8" s="1008">
        <f xml:space="preserve"> IF( SUM( AA8:AE8 ) = 0, 0, $AA$7 )</f>
        <v>0</v>
      </c>
      <c r="S8" s="964"/>
      <c r="T8" s="968">
        <f t="shared" ref="T8:T18" si="1" xml:space="preserve"> IF( ISNUMBER(G8), 0, 1 )</f>
        <v>0</v>
      </c>
      <c r="U8" s="968">
        <f t="shared" ref="U8:U18" si="2" xml:space="preserve"> IF( ISNUMBER(H8), 0, 1 )</f>
        <v>0</v>
      </c>
      <c r="V8" s="968">
        <f t="shared" ref="V8:V18" si="3" xml:space="preserve"> IF( ISNUMBER(I8), 0, 1 )</f>
        <v>0</v>
      </c>
      <c r="W8" s="968">
        <f t="shared" ref="W8:W18" si="4" xml:space="preserve"> IF( ISNUMBER(J8), 0, 1 )</f>
        <v>0</v>
      </c>
      <c r="X8" s="968">
        <f t="shared" ref="X8:X18" si="5" xml:space="preserve"> IF( ISNUMBER(K8), 0, 1 )</f>
        <v>0</v>
      </c>
      <c r="Y8" s="964"/>
      <c r="Z8" s="1005"/>
      <c r="AA8" s="1009">
        <f t="shared" ref="AA8:AA18" si="6">IF( AND( ISNUMBER( G8), G8&gt;=0), 0, 1)</f>
        <v>0</v>
      </c>
      <c r="AB8" s="1009">
        <f t="shared" ref="AB8:AB18" si="7">IF( AND( ISNUMBER( H8), H8&gt;=0), 0, 1)</f>
        <v>0</v>
      </c>
      <c r="AC8" s="1009">
        <f t="shared" ref="AC8:AC18" si="8">IF( AND( ISNUMBER( I8), I8&gt;=0), 0, 1)</f>
        <v>0</v>
      </c>
      <c r="AD8" s="1009">
        <f t="shared" ref="AD8:AD18" si="9">IF( AND( ISNUMBER( J8), J8&gt;=0), 0, 1)</f>
        <v>0</v>
      </c>
      <c r="AE8" s="1009">
        <f t="shared" ref="AE8:AE18" si="10">IF( AND( ISNUMBER( K8), K8&gt;=0), 0, 1)</f>
        <v>0</v>
      </c>
      <c r="AF8" s="1005"/>
    </row>
    <row r="9" spans="2:32">
      <c r="B9" s="852">
        <f>B8+1</f>
        <v>2</v>
      </c>
      <c r="C9" s="56" t="s">
        <v>557</v>
      </c>
      <c r="D9" s="863" t="s">
        <v>558</v>
      </c>
      <c r="E9" s="853" t="s">
        <v>43</v>
      </c>
      <c r="F9" s="66">
        <v>3</v>
      </c>
      <c r="G9" s="1155">
        <v>0</v>
      </c>
      <c r="H9" s="233">
        <v>0</v>
      </c>
      <c r="I9" s="233">
        <v>0</v>
      </c>
      <c r="J9" s="233">
        <v>0</v>
      </c>
      <c r="K9" s="1163">
        <v>0</v>
      </c>
      <c r="L9" s="849"/>
      <c r="M9" s="89"/>
      <c r="N9" s="860" t="s">
        <v>1521</v>
      </c>
      <c r="O9" s="137"/>
      <c r="P9" s="1008">
        <f t="shared" si="0"/>
        <v>0</v>
      </c>
      <c r="Q9" s="1008">
        <f t="shared" ref="Q9:Q18" si="11" xml:space="preserve"> IF( SUM( AA9:AE9 ) = 0, 0, $AA$7 )</f>
        <v>0</v>
      </c>
      <c r="S9" s="964"/>
      <c r="T9" s="968">
        <f t="shared" si="1"/>
        <v>0</v>
      </c>
      <c r="U9" s="968">
        <f t="shared" si="2"/>
        <v>0</v>
      </c>
      <c r="V9" s="968">
        <f t="shared" si="3"/>
        <v>0</v>
      </c>
      <c r="W9" s="968">
        <f t="shared" si="4"/>
        <v>0</v>
      </c>
      <c r="X9" s="968">
        <f t="shared" si="5"/>
        <v>0</v>
      </c>
      <c r="Y9" s="964"/>
      <c r="Z9" s="1005"/>
      <c r="AA9" s="1009">
        <f t="shared" si="6"/>
        <v>0</v>
      </c>
      <c r="AB9" s="1009">
        <f t="shared" si="7"/>
        <v>0</v>
      </c>
      <c r="AC9" s="1009">
        <f t="shared" si="8"/>
        <v>0</v>
      </c>
      <c r="AD9" s="1009">
        <f t="shared" si="9"/>
        <v>0</v>
      </c>
      <c r="AE9" s="1009">
        <f t="shared" si="10"/>
        <v>0</v>
      </c>
      <c r="AF9" s="1005"/>
    </row>
    <row r="10" spans="2:32">
      <c r="B10" s="852">
        <f t="shared" ref="B10:B18" si="12">B9+1</f>
        <v>3</v>
      </c>
      <c r="C10" s="56" t="s">
        <v>559</v>
      </c>
      <c r="D10" s="863" t="s">
        <v>560</v>
      </c>
      <c r="E10" s="853" t="s">
        <v>43</v>
      </c>
      <c r="F10" s="66">
        <v>3</v>
      </c>
      <c r="G10" s="1155">
        <v>0</v>
      </c>
      <c r="H10" s="233">
        <v>0</v>
      </c>
      <c r="I10" s="233">
        <v>0</v>
      </c>
      <c r="J10" s="233">
        <v>0</v>
      </c>
      <c r="K10" s="1163">
        <v>0</v>
      </c>
      <c r="L10" s="849"/>
      <c r="M10" s="89"/>
      <c r="N10" s="860" t="s">
        <v>1521</v>
      </c>
      <c r="O10" s="137"/>
      <c r="P10" s="1008">
        <f t="shared" si="0"/>
        <v>0</v>
      </c>
      <c r="Q10" s="1008">
        <f t="shared" si="11"/>
        <v>0</v>
      </c>
      <c r="S10" s="964"/>
      <c r="T10" s="968">
        <f t="shared" si="1"/>
        <v>0</v>
      </c>
      <c r="U10" s="968">
        <f t="shared" si="2"/>
        <v>0</v>
      </c>
      <c r="V10" s="968">
        <f t="shared" si="3"/>
        <v>0</v>
      </c>
      <c r="W10" s="968">
        <f t="shared" si="4"/>
        <v>0</v>
      </c>
      <c r="X10" s="968">
        <f t="shared" si="5"/>
        <v>0</v>
      </c>
      <c r="Y10" s="964"/>
      <c r="Z10" s="1005"/>
      <c r="AA10" s="1009">
        <f t="shared" si="6"/>
        <v>0</v>
      </c>
      <c r="AB10" s="1009">
        <f t="shared" si="7"/>
        <v>0</v>
      </c>
      <c r="AC10" s="1009">
        <f t="shared" si="8"/>
        <v>0</v>
      </c>
      <c r="AD10" s="1009">
        <f t="shared" si="9"/>
        <v>0</v>
      </c>
      <c r="AE10" s="1009">
        <f t="shared" si="10"/>
        <v>0</v>
      </c>
      <c r="AF10" s="1005"/>
    </row>
    <row r="11" spans="2:32">
      <c r="B11" s="852">
        <f t="shared" si="12"/>
        <v>4</v>
      </c>
      <c r="C11" s="56" t="s">
        <v>561</v>
      </c>
      <c r="D11" s="863" t="s">
        <v>562</v>
      </c>
      <c r="E11" s="853" t="s">
        <v>43</v>
      </c>
      <c r="F11" s="66">
        <v>3</v>
      </c>
      <c r="G11" s="1155">
        <v>0</v>
      </c>
      <c r="H11" s="233">
        <v>0</v>
      </c>
      <c r="I11" s="233">
        <v>0</v>
      </c>
      <c r="J11" s="233">
        <v>0</v>
      </c>
      <c r="K11" s="1163">
        <v>0</v>
      </c>
      <c r="L11" s="849"/>
      <c r="M11" s="89"/>
      <c r="N11" s="860" t="s">
        <v>1521</v>
      </c>
      <c r="O11" s="137"/>
      <c r="P11" s="1008">
        <f t="shared" si="0"/>
        <v>0</v>
      </c>
      <c r="Q11" s="1008">
        <f t="shared" si="11"/>
        <v>0</v>
      </c>
      <c r="S11" s="964"/>
      <c r="T11" s="968">
        <f t="shared" si="1"/>
        <v>0</v>
      </c>
      <c r="U11" s="968">
        <f t="shared" si="2"/>
        <v>0</v>
      </c>
      <c r="V11" s="968">
        <f t="shared" si="3"/>
        <v>0</v>
      </c>
      <c r="W11" s="968">
        <f t="shared" si="4"/>
        <v>0</v>
      </c>
      <c r="X11" s="968">
        <f t="shared" si="5"/>
        <v>0</v>
      </c>
      <c r="Y11" s="964"/>
      <c r="Z11" s="1005"/>
      <c r="AA11" s="1009">
        <f t="shared" si="6"/>
        <v>0</v>
      </c>
      <c r="AB11" s="1009">
        <f t="shared" si="7"/>
        <v>0</v>
      </c>
      <c r="AC11" s="1009">
        <f t="shared" si="8"/>
        <v>0</v>
      </c>
      <c r="AD11" s="1009">
        <f t="shared" si="9"/>
        <v>0</v>
      </c>
      <c r="AE11" s="1009">
        <f t="shared" si="10"/>
        <v>0</v>
      </c>
      <c r="AF11" s="1005"/>
    </row>
    <row r="12" spans="2:32">
      <c r="B12" s="852">
        <f t="shared" si="12"/>
        <v>5</v>
      </c>
      <c r="C12" s="56" t="s">
        <v>563</v>
      </c>
      <c r="D12" s="863" t="s">
        <v>564</v>
      </c>
      <c r="E12" s="853" t="s">
        <v>43</v>
      </c>
      <c r="F12" s="66">
        <v>3</v>
      </c>
      <c r="G12" s="1155">
        <v>0</v>
      </c>
      <c r="H12" s="233">
        <v>0</v>
      </c>
      <c r="I12" s="233">
        <v>0</v>
      </c>
      <c r="J12" s="233">
        <v>0</v>
      </c>
      <c r="K12" s="1163">
        <v>0</v>
      </c>
      <c r="L12" s="849"/>
      <c r="M12" s="89"/>
      <c r="N12" s="860" t="s">
        <v>1521</v>
      </c>
      <c r="O12" s="137"/>
      <c r="P12" s="1008">
        <f t="shared" si="0"/>
        <v>0</v>
      </c>
      <c r="Q12" s="1008">
        <f t="shared" si="11"/>
        <v>0</v>
      </c>
      <c r="S12" s="964"/>
      <c r="T12" s="968">
        <f t="shared" si="1"/>
        <v>0</v>
      </c>
      <c r="U12" s="968">
        <f t="shared" si="2"/>
        <v>0</v>
      </c>
      <c r="V12" s="968">
        <f t="shared" si="3"/>
        <v>0</v>
      </c>
      <c r="W12" s="968">
        <f t="shared" si="4"/>
        <v>0</v>
      </c>
      <c r="X12" s="968">
        <f t="shared" si="5"/>
        <v>0</v>
      </c>
      <c r="Y12" s="964"/>
      <c r="Z12" s="1005"/>
      <c r="AA12" s="1009">
        <f t="shared" si="6"/>
        <v>0</v>
      </c>
      <c r="AB12" s="1009">
        <f t="shared" si="7"/>
        <v>0</v>
      </c>
      <c r="AC12" s="1009">
        <f t="shared" si="8"/>
        <v>0</v>
      </c>
      <c r="AD12" s="1009">
        <f t="shared" si="9"/>
        <v>0</v>
      </c>
      <c r="AE12" s="1009">
        <f t="shared" si="10"/>
        <v>0</v>
      </c>
      <c r="AF12" s="1005"/>
    </row>
    <row r="13" spans="2:32">
      <c r="B13" s="852">
        <f t="shared" si="12"/>
        <v>6</v>
      </c>
      <c r="C13" s="56" t="s">
        <v>565</v>
      </c>
      <c r="D13" s="863" t="s">
        <v>566</v>
      </c>
      <c r="E13" s="853" t="s">
        <v>43</v>
      </c>
      <c r="F13" s="66">
        <v>3</v>
      </c>
      <c r="G13" s="1155">
        <v>0</v>
      </c>
      <c r="H13" s="233">
        <v>0</v>
      </c>
      <c r="I13" s="233">
        <v>0</v>
      </c>
      <c r="J13" s="233">
        <v>0</v>
      </c>
      <c r="K13" s="1163">
        <v>0</v>
      </c>
      <c r="L13" s="849"/>
      <c r="M13" s="89"/>
      <c r="N13" s="860" t="s">
        <v>1521</v>
      </c>
      <c r="O13" s="137"/>
      <c r="P13" s="1008">
        <f t="shared" si="0"/>
        <v>0</v>
      </c>
      <c r="Q13" s="1008">
        <f t="shared" si="11"/>
        <v>0</v>
      </c>
      <c r="S13" s="964"/>
      <c r="T13" s="968">
        <f t="shared" si="1"/>
        <v>0</v>
      </c>
      <c r="U13" s="968">
        <f t="shared" si="2"/>
        <v>0</v>
      </c>
      <c r="V13" s="968">
        <f t="shared" si="3"/>
        <v>0</v>
      </c>
      <c r="W13" s="968">
        <f t="shared" si="4"/>
        <v>0</v>
      </c>
      <c r="X13" s="968">
        <f t="shared" si="5"/>
        <v>0</v>
      </c>
      <c r="Y13" s="964"/>
      <c r="Z13" s="1005"/>
      <c r="AA13" s="1009">
        <f t="shared" si="6"/>
        <v>0</v>
      </c>
      <c r="AB13" s="1009">
        <f t="shared" si="7"/>
        <v>0</v>
      </c>
      <c r="AC13" s="1009">
        <f t="shared" si="8"/>
        <v>0</v>
      </c>
      <c r="AD13" s="1009">
        <f t="shared" si="9"/>
        <v>0</v>
      </c>
      <c r="AE13" s="1009">
        <f t="shared" si="10"/>
        <v>0</v>
      </c>
      <c r="AF13" s="1005"/>
    </row>
    <row r="14" spans="2:32">
      <c r="B14" s="852">
        <f t="shared" si="12"/>
        <v>7</v>
      </c>
      <c r="C14" s="56" t="s">
        <v>567</v>
      </c>
      <c r="D14" s="863" t="s">
        <v>568</v>
      </c>
      <c r="E14" s="853" t="s">
        <v>43</v>
      </c>
      <c r="F14" s="66">
        <v>3</v>
      </c>
      <c r="G14" s="1138">
        <v>0</v>
      </c>
      <c r="H14" s="1139">
        <v>0</v>
      </c>
      <c r="I14" s="1139">
        <v>0</v>
      </c>
      <c r="J14" s="1139">
        <v>0</v>
      </c>
      <c r="K14" s="1140">
        <v>0</v>
      </c>
      <c r="L14" s="849"/>
      <c r="M14" s="89"/>
      <c r="N14" s="860" t="s">
        <v>1521</v>
      </c>
      <c r="O14" s="137"/>
      <c r="P14" s="1008">
        <f t="shared" si="0"/>
        <v>0</v>
      </c>
      <c r="Q14" s="1008">
        <f t="shared" si="11"/>
        <v>0</v>
      </c>
      <c r="S14" s="964"/>
      <c r="T14" s="968">
        <f>IF('Validation flags'!$H$3=1,0, IF( ISNUMBER(G14), 0, 1 ))</f>
        <v>0</v>
      </c>
      <c r="U14" s="1009">
        <f>IF('Validation flags'!$H$3=1,0, IF( ISNUMBER(H14), 0, 1 ))</f>
        <v>0</v>
      </c>
      <c r="V14" s="1009">
        <f>IF('Validation flags'!$H$3=1,0, IF( ISNUMBER(I14), 0, 1 ))</f>
        <v>0</v>
      </c>
      <c r="W14" s="1009">
        <f>IF('Validation flags'!$H$3=1,0, IF( ISNUMBER(J14), 0, 1 ))</f>
        <v>0</v>
      </c>
      <c r="X14" s="1009">
        <f>IF('Validation flags'!$H$3=1,0, IF( ISNUMBER(K14), 0, 1 ))</f>
        <v>0</v>
      </c>
      <c r="Y14" s="964"/>
      <c r="Z14" s="1005"/>
      <c r="AA14" s="1009">
        <f t="shared" si="6"/>
        <v>0</v>
      </c>
      <c r="AB14" s="1009">
        <f t="shared" si="7"/>
        <v>0</v>
      </c>
      <c r="AC14" s="1009">
        <f t="shared" si="8"/>
        <v>0</v>
      </c>
      <c r="AD14" s="1009">
        <f t="shared" si="9"/>
        <v>0</v>
      </c>
      <c r="AE14" s="1009">
        <f t="shared" si="10"/>
        <v>0</v>
      </c>
      <c r="AF14" s="1005"/>
    </row>
    <row r="15" spans="2:32">
      <c r="B15" s="852">
        <f t="shared" si="12"/>
        <v>8</v>
      </c>
      <c r="C15" s="56" t="s">
        <v>569</v>
      </c>
      <c r="D15" s="863" t="s">
        <v>570</v>
      </c>
      <c r="E15" s="853" t="s">
        <v>43</v>
      </c>
      <c r="F15" s="66">
        <v>3</v>
      </c>
      <c r="G15" s="1138">
        <v>0</v>
      </c>
      <c r="H15" s="1139">
        <v>0</v>
      </c>
      <c r="I15" s="1139">
        <v>0</v>
      </c>
      <c r="J15" s="1139">
        <v>0</v>
      </c>
      <c r="K15" s="1140">
        <v>0</v>
      </c>
      <c r="L15" s="849"/>
      <c r="M15" s="89"/>
      <c r="N15" s="860" t="s">
        <v>1521</v>
      </c>
      <c r="O15" s="137"/>
      <c r="P15" s="1008">
        <f t="shared" si="0"/>
        <v>0</v>
      </c>
      <c r="Q15" s="1008">
        <f t="shared" si="11"/>
        <v>0</v>
      </c>
      <c r="S15" s="964"/>
      <c r="T15" s="1009">
        <f>IF('Validation flags'!$H$3=1,0, IF( ISNUMBER(G15), 0, 1 ))</f>
        <v>0</v>
      </c>
      <c r="U15" s="1009">
        <f>IF('Validation flags'!$H$3=1,0, IF( ISNUMBER(H15), 0, 1 ))</f>
        <v>0</v>
      </c>
      <c r="V15" s="1009">
        <f>IF('Validation flags'!$H$3=1,0, IF( ISNUMBER(I15), 0, 1 ))</f>
        <v>0</v>
      </c>
      <c r="W15" s="1009">
        <f>IF('Validation flags'!$H$3=1,0, IF( ISNUMBER(J15), 0, 1 ))</f>
        <v>0</v>
      </c>
      <c r="X15" s="1009">
        <f>IF('Validation flags'!$H$3=1,0, IF( ISNUMBER(K15), 0, 1 ))</f>
        <v>0</v>
      </c>
      <c r="Y15" s="964"/>
      <c r="Z15" s="1005"/>
      <c r="AA15" s="1009">
        <f t="shared" si="6"/>
        <v>0</v>
      </c>
      <c r="AB15" s="1009">
        <f t="shared" si="7"/>
        <v>0</v>
      </c>
      <c r="AC15" s="1009">
        <f t="shared" si="8"/>
        <v>0</v>
      </c>
      <c r="AD15" s="1009">
        <f t="shared" si="9"/>
        <v>0</v>
      </c>
      <c r="AE15" s="1009">
        <f t="shared" si="10"/>
        <v>0</v>
      </c>
      <c r="AF15" s="1005"/>
    </row>
    <row r="16" spans="2:32">
      <c r="B16" s="852">
        <f t="shared" si="12"/>
        <v>9</v>
      </c>
      <c r="C16" s="56" t="s">
        <v>571</v>
      </c>
      <c r="D16" s="863" t="s">
        <v>572</v>
      </c>
      <c r="E16" s="853" t="s">
        <v>43</v>
      </c>
      <c r="F16" s="66">
        <v>3</v>
      </c>
      <c r="G16" s="1138">
        <v>0</v>
      </c>
      <c r="H16" s="1138">
        <v>0</v>
      </c>
      <c r="I16" s="1138">
        <v>0</v>
      </c>
      <c r="J16" s="1138">
        <v>0</v>
      </c>
      <c r="K16" s="1138">
        <v>0</v>
      </c>
      <c r="L16" s="849"/>
      <c r="M16" s="89"/>
      <c r="N16" s="860" t="s">
        <v>1521</v>
      </c>
      <c r="O16" s="137"/>
      <c r="P16" s="1008">
        <f t="shared" si="0"/>
        <v>0</v>
      </c>
      <c r="Q16" s="1008">
        <f t="shared" si="11"/>
        <v>0</v>
      </c>
      <c r="S16" s="964"/>
      <c r="T16" s="968">
        <f>IF('Validation flags'!$B$3="Thames Water", IF( ISNUMBER(G16), 0, 1 ),0)</f>
        <v>0</v>
      </c>
      <c r="U16" s="1009">
        <f>IF('Validation flags'!$B$3="Thames Water", IF( ISNUMBER(H16), 0, 1 ),0)</f>
        <v>0</v>
      </c>
      <c r="V16" s="1009">
        <f>IF('Validation flags'!$B$3="Thames Water", IF( ISNUMBER(I16), 0, 1 ),0)</f>
        <v>0</v>
      </c>
      <c r="W16" s="1009">
        <f>IF('Validation flags'!$B$3="Thames Water", IF( ISNUMBER(J16), 0, 1 ),0)</f>
        <v>0</v>
      </c>
      <c r="X16" s="1009">
        <f>IF('Validation flags'!$B$3="Thames Water", IF( ISNUMBER(K16), 0, 1 ),0)</f>
        <v>0</v>
      </c>
      <c r="Y16" s="964"/>
      <c r="Z16" s="1005"/>
      <c r="AA16" s="1009">
        <f t="shared" si="6"/>
        <v>0</v>
      </c>
      <c r="AB16" s="1009">
        <f t="shared" si="7"/>
        <v>0</v>
      </c>
      <c r="AC16" s="1009">
        <f t="shared" si="8"/>
        <v>0</v>
      </c>
      <c r="AD16" s="1009">
        <f t="shared" si="9"/>
        <v>0</v>
      </c>
      <c r="AE16" s="1009">
        <f t="shared" si="10"/>
        <v>0</v>
      </c>
      <c r="AF16" s="1005"/>
    </row>
    <row r="17" spans="2:32">
      <c r="B17" s="852">
        <f t="shared" si="12"/>
        <v>10</v>
      </c>
      <c r="C17" s="56" t="s">
        <v>573</v>
      </c>
      <c r="D17" s="863" t="s">
        <v>574</v>
      </c>
      <c r="E17" s="853" t="s">
        <v>43</v>
      </c>
      <c r="F17" s="66">
        <v>3</v>
      </c>
      <c r="G17" s="1155">
        <v>0</v>
      </c>
      <c r="H17" s="233">
        <v>0</v>
      </c>
      <c r="I17" s="233">
        <v>0</v>
      </c>
      <c r="J17" s="233">
        <v>0</v>
      </c>
      <c r="K17" s="1163">
        <v>0</v>
      </c>
      <c r="L17" s="849"/>
      <c r="M17" s="89"/>
      <c r="N17" s="860" t="s">
        <v>1521</v>
      </c>
      <c r="O17" s="137"/>
      <c r="P17" s="1008">
        <f t="shared" si="0"/>
        <v>0</v>
      </c>
      <c r="Q17" s="1008">
        <f t="shared" si="11"/>
        <v>0</v>
      </c>
      <c r="S17" s="964"/>
      <c r="T17" s="968">
        <f t="shared" si="1"/>
        <v>0</v>
      </c>
      <c r="U17" s="968">
        <f t="shared" si="2"/>
        <v>0</v>
      </c>
      <c r="V17" s="968">
        <f t="shared" si="3"/>
        <v>0</v>
      </c>
      <c r="W17" s="968">
        <f t="shared" si="4"/>
        <v>0</v>
      </c>
      <c r="X17" s="968">
        <f t="shared" si="5"/>
        <v>0</v>
      </c>
      <c r="Y17" s="964"/>
      <c r="Z17" s="1005"/>
      <c r="AA17" s="1009">
        <f t="shared" si="6"/>
        <v>0</v>
      </c>
      <c r="AB17" s="1009">
        <f t="shared" si="7"/>
        <v>0</v>
      </c>
      <c r="AC17" s="1009">
        <f t="shared" si="8"/>
        <v>0</v>
      </c>
      <c r="AD17" s="1009">
        <f t="shared" si="9"/>
        <v>0</v>
      </c>
      <c r="AE17" s="1009">
        <f t="shared" si="10"/>
        <v>0</v>
      </c>
      <c r="AF17" s="1005"/>
    </row>
    <row r="18" spans="2:32" ht="15" thickBot="1">
      <c r="B18" s="854">
        <f t="shared" si="12"/>
        <v>11</v>
      </c>
      <c r="C18" s="796" t="s">
        <v>575</v>
      </c>
      <c r="D18" s="856" t="s">
        <v>576</v>
      </c>
      <c r="E18" s="70" t="s">
        <v>43</v>
      </c>
      <c r="F18" s="84">
        <v>3</v>
      </c>
      <c r="G18" s="1164">
        <v>0</v>
      </c>
      <c r="H18" s="1165">
        <v>0</v>
      </c>
      <c r="I18" s="1165">
        <v>0</v>
      </c>
      <c r="J18" s="1165">
        <v>0</v>
      </c>
      <c r="K18" s="1166">
        <v>0</v>
      </c>
      <c r="L18" s="849"/>
      <c r="M18" s="132"/>
      <c r="N18" s="261" t="s">
        <v>1521</v>
      </c>
      <c r="O18" s="137"/>
      <c r="P18" s="1008">
        <f t="shared" si="0"/>
        <v>0</v>
      </c>
      <c r="Q18" s="1008">
        <f t="shared" si="11"/>
        <v>0</v>
      </c>
      <c r="S18" s="964"/>
      <c r="T18" s="968">
        <f t="shared" si="1"/>
        <v>0</v>
      </c>
      <c r="U18" s="968">
        <f t="shared" si="2"/>
        <v>0</v>
      </c>
      <c r="V18" s="968">
        <f t="shared" si="3"/>
        <v>0</v>
      </c>
      <c r="W18" s="968">
        <f t="shared" si="4"/>
        <v>0</v>
      </c>
      <c r="X18" s="968">
        <f t="shared" si="5"/>
        <v>0</v>
      </c>
      <c r="Y18" s="964"/>
      <c r="Z18" s="1005"/>
      <c r="AA18" s="1009">
        <f t="shared" si="6"/>
        <v>0</v>
      </c>
      <c r="AB18" s="1009">
        <f t="shared" si="7"/>
        <v>0</v>
      </c>
      <c r="AC18" s="1009">
        <f t="shared" si="8"/>
        <v>0</v>
      </c>
      <c r="AD18" s="1009">
        <f t="shared" si="9"/>
        <v>0</v>
      </c>
      <c r="AE18" s="1009">
        <f t="shared" si="10"/>
        <v>0</v>
      </c>
      <c r="AF18" s="1005"/>
    </row>
    <row r="19" spans="2:32" ht="15" thickBot="1">
      <c r="B19" s="849"/>
      <c r="C19" s="849"/>
      <c r="D19" s="849"/>
      <c r="E19" s="849"/>
      <c r="F19" s="849"/>
      <c r="G19" s="849"/>
      <c r="H19" s="849"/>
      <c r="I19" s="849"/>
      <c r="J19" s="849"/>
      <c r="K19" s="849"/>
      <c r="L19" s="849"/>
      <c r="M19" s="87"/>
      <c r="N19" s="859"/>
      <c r="O19" s="137"/>
      <c r="P19" s="1008"/>
      <c r="Q19" s="1031"/>
      <c r="S19" s="964"/>
      <c r="T19" s="966"/>
      <c r="U19" s="966"/>
      <c r="V19" s="966"/>
      <c r="W19" s="966"/>
      <c r="X19" s="966"/>
      <c r="Y19" s="964"/>
      <c r="Z19" s="1005"/>
      <c r="AA19" s="1007"/>
      <c r="AB19" s="1007"/>
      <c r="AC19" s="1007"/>
      <c r="AD19" s="1007"/>
      <c r="AE19" s="1007"/>
      <c r="AF19" s="1005"/>
    </row>
    <row r="20" spans="2:32" ht="15" thickBot="1">
      <c r="B20" s="850" t="s">
        <v>435</v>
      </c>
      <c r="C20" s="851" t="s">
        <v>577</v>
      </c>
      <c r="D20" s="849"/>
      <c r="E20" s="849"/>
      <c r="F20" s="849"/>
      <c r="G20" s="849"/>
      <c r="H20" s="849"/>
      <c r="I20" s="849"/>
      <c r="J20" s="849"/>
      <c r="K20" s="849"/>
      <c r="L20" s="849"/>
      <c r="M20" s="849"/>
      <c r="N20" s="1148"/>
      <c r="O20" s="137"/>
      <c r="P20" s="1008"/>
      <c r="Q20" s="1031"/>
      <c r="S20" s="964"/>
      <c r="T20" s="966"/>
      <c r="U20" s="966"/>
      <c r="V20" s="966"/>
      <c r="W20" s="966"/>
      <c r="X20" s="966"/>
      <c r="Y20" s="964"/>
      <c r="Z20" s="1005"/>
      <c r="AA20" s="989" t="s">
        <v>1524</v>
      </c>
      <c r="AB20" s="1007"/>
      <c r="AC20" s="1007"/>
      <c r="AD20" s="1007"/>
      <c r="AE20" s="1007"/>
      <c r="AF20" s="1005"/>
    </row>
    <row r="21" spans="2:32">
      <c r="B21" s="119">
        <v>12</v>
      </c>
      <c r="C21" s="138" t="s">
        <v>578</v>
      </c>
      <c r="D21" s="862" t="s">
        <v>579</v>
      </c>
      <c r="E21" s="847" t="s">
        <v>43</v>
      </c>
      <c r="F21" s="64">
        <v>3</v>
      </c>
      <c r="G21" s="1162">
        <v>0</v>
      </c>
      <c r="H21" s="1156">
        <v>0</v>
      </c>
      <c r="I21" s="1156">
        <v>0</v>
      </c>
      <c r="J21" s="1156">
        <v>0</v>
      </c>
      <c r="K21" s="1157">
        <v>0</v>
      </c>
      <c r="L21" s="849"/>
      <c r="M21" s="139"/>
      <c r="N21" s="861" t="s">
        <v>1522</v>
      </c>
      <c r="O21" s="137"/>
      <c r="P21" s="1008">
        <f t="shared" ref="P21:P31" si="13" xml:space="preserve"> IF( SUM( T21:X21 ) = 0, 0, $T$5 )</f>
        <v>0</v>
      </c>
      <c r="Q21" s="1008">
        <f xml:space="preserve"> IF( SUM( AA21:AE21 ) = 0, 0, $AA$20 )</f>
        <v>0</v>
      </c>
      <c r="S21" s="964"/>
      <c r="T21" s="968">
        <f t="shared" ref="T21:T31" si="14" xml:space="preserve"> IF( ISNUMBER(G21), 0, 1 )</f>
        <v>0</v>
      </c>
      <c r="U21" s="968">
        <f t="shared" ref="U21:U31" si="15" xml:space="preserve"> IF( ISNUMBER(H21), 0, 1 )</f>
        <v>0</v>
      </c>
      <c r="V21" s="968">
        <f t="shared" ref="V21:V31" si="16" xml:space="preserve"> IF( ISNUMBER(I21), 0, 1 )</f>
        <v>0</v>
      </c>
      <c r="W21" s="968">
        <f t="shared" ref="W21:W31" si="17" xml:space="preserve"> IF( ISNUMBER(J21), 0, 1 )</f>
        <v>0</v>
      </c>
      <c r="X21" s="968">
        <f t="shared" ref="X21:X31" si="18" xml:space="preserve"> IF( ISNUMBER(K21), 0, 1 )</f>
        <v>0</v>
      </c>
      <c r="Y21" s="964"/>
      <c r="Z21" s="1005"/>
      <c r="AA21" s="1009">
        <f t="shared" ref="AA21:AA31" si="19">IF( AND( ISNUMBER( G21), G21&lt;=0), 0, 1)</f>
        <v>0</v>
      </c>
      <c r="AB21" s="1009">
        <f t="shared" ref="AB21:AB31" si="20">IF( AND( ISNUMBER( H21), H21&lt;=0), 0, 1)</f>
        <v>0</v>
      </c>
      <c r="AC21" s="1009">
        <f t="shared" ref="AC21:AC31" si="21">IF( AND( ISNUMBER( I21), I21&lt;=0), 0, 1)</f>
        <v>0</v>
      </c>
      <c r="AD21" s="1009">
        <f t="shared" ref="AD21:AD31" si="22">IF( AND( ISNUMBER( J21), J21&lt;=0), 0, 1)</f>
        <v>0</v>
      </c>
      <c r="AE21" s="1009">
        <f t="shared" ref="AE21:AE31" si="23">IF( AND( ISNUMBER( K21), K21&lt;=0), 0, 1)</f>
        <v>0</v>
      </c>
      <c r="AF21" s="1005"/>
    </row>
    <row r="22" spans="2:32">
      <c r="B22" s="852">
        <f>B21+1</f>
        <v>13</v>
      </c>
      <c r="C22" s="56" t="s">
        <v>580</v>
      </c>
      <c r="D22" s="863" t="s">
        <v>581</v>
      </c>
      <c r="E22" s="853" t="s">
        <v>43</v>
      </c>
      <c r="F22" s="66">
        <v>3</v>
      </c>
      <c r="G22" s="1155">
        <v>0</v>
      </c>
      <c r="H22" s="233">
        <v>0</v>
      </c>
      <c r="I22" s="233">
        <v>0</v>
      </c>
      <c r="J22" s="233">
        <v>0</v>
      </c>
      <c r="K22" s="1163">
        <v>0</v>
      </c>
      <c r="L22" s="849"/>
      <c r="M22" s="89"/>
      <c r="N22" s="860" t="s">
        <v>1522</v>
      </c>
      <c r="O22" s="137"/>
      <c r="P22" s="1008">
        <f t="shared" si="13"/>
        <v>0</v>
      </c>
      <c r="Q22" s="1008">
        <f t="shared" ref="Q22:Q31" si="24" xml:space="preserve"> IF( SUM( AA22:AE22 ) = 0, 0, $AA$20 )</f>
        <v>0</v>
      </c>
      <c r="S22" s="964"/>
      <c r="T22" s="968">
        <f t="shared" si="14"/>
        <v>0</v>
      </c>
      <c r="U22" s="968">
        <f t="shared" si="15"/>
        <v>0</v>
      </c>
      <c r="V22" s="968">
        <f t="shared" si="16"/>
        <v>0</v>
      </c>
      <c r="W22" s="968">
        <f t="shared" si="17"/>
        <v>0</v>
      </c>
      <c r="X22" s="968">
        <f t="shared" si="18"/>
        <v>0</v>
      </c>
      <c r="Y22" s="964"/>
      <c r="Z22" s="1005"/>
      <c r="AA22" s="1009">
        <f t="shared" si="19"/>
        <v>0</v>
      </c>
      <c r="AB22" s="1009">
        <f t="shared" si="20"/>
        <v>0</v>
      </c>
      <c r="AC22" s="1009">
        <f t="shared" si="21"/>
        <v>0</v>
      </c>
      <c r="AD22" s="1009">
        <f t="shared" si="22"/>
        <v>0</v>
      </c>
      <c r="AE22" s="1009">
        <f t="shared" si="23"/>
        <v>0</v>
      </c>
      <c r="AF22" s="1005"/>
    </row>
    <row r="23" spans="2:32">
      <c r="B23" s="852">
        <f t="shared" ref="B23:B31" si="25">B22+1</f>
        <v>14</v>
      </c>
      <c r="C23" s="56" t="s">
        <v>582</v>
      </c>
      <c r="D23" s="863" t="s">
        <v>583</v>
      </c>
      <c r="E23" s="853" t="s">
        <v>43</v>
      </c>
      <c r="F23" s="66">
        <v>3</v>
      </c>
      <c r="G23" s="1155">
        <v>0</v>
      </c>
      <c r="H23" s="233">
        <v>0</v>
      </c>
      <c r="I23" s="233">
        <v>0</v>
      </c>
      <c r="J23" s="233">
        <v>0</v>
      </c>
      <c r="K23" s="1163">
        <v>0</v>
      </c>
      <c r="L23" s="849"/>
      <c r="M23" s="89"/>
      <c r="N23" s="860" t="s">
        <v>1522</v>
      </c>
      <c r="O23" s="137"/>
      <c r="P23" s="1008">
        <f t="shared" si="13"/>
        <v>0</v>
      </c>
      <c r="Q23" s="1008">
        <f t="shared" si="24"/>
        <v>0</v>
      </c>
      <c r="S23" s="964"/>
      <c r="T23" s="968">
        <f t="shared" si="14"/>
        <v>0</v>
      </c>
      <c r="U23" s="968">
        <f t="shared" si="15"/>
        <v>0</v>
      </c>
      <c r="V23" s="968">
        <f t="shared" si="16"/>
        <v>0</v>
      </c>
      <c r="W23" s="968">
        <f t="shared" si="17"/>
        <v>0</v>
      </c>
      <c r="X23" s="968">
        <f t="shared" si="18"/>
        <v>0</v>
      </c>
      <c r="Y23" s="964"/>
      <c r="Z23" s="1005"/>
      <c r="AA23" s="1009">
        <f t="shared" si="19"/>
        <v>0</v>
      </c>
      <c r="AB23" s="1009">
        <f t="shared" si="20"/>
        <v>0</v>
      </c>
      <c r="AC23" s="1009">
        <f t="shared" si="21"/>
        <v>0</v>
      </c>
      <c r="AD23" s="1009">
        <f t="shared" si="22"/>
        <v>0</v>
      </c>
      <c r="AE23" s="1009">
        <f t="shared" si="23"/>
        <v>0</v>
      </c>
      <c r="AF23" s="1005"/>
    </row>
    <row r="24" spans="2:32">
      <c r="B24" s="852">
        <f t="shared" si="25"/>
        <v>15</v>
      </c>
      <c r="C24" s="56" t="s">
        <v>584</v>
      </c>
      <c r="D24" s="863" t="s">
        <v>585</v>
      </c>
      <c r="E24" s="853" t="s">
        <v>43</v>
      </c>
      <c r="F24" s="66">
        <v>3</v>
      </c>
      <c r="G24" s="1155">
        <v>0</v>
      </c>
      <c r="H24" s="233">
        <v>0</v>
      </c>
      <c r="I24" s="233">
        <v>0</v>
      </c>
      <c r="J24" s="233">
        <v>0</v>
      </c>
      <c r="K24" s="1163">
        <v>0</v>
      </c>
      <c r="L24" s="849"/>
      <c r="M24" s="89"/>
      <c r="N24" s="860" t="s">
        <v>1522</v>
      </c>
      <c r="O24" s="137"/>
      <c r="P24" s="1008">
        <f t="shared" si="13"/>
        <v>0</v>
      </c>
      <c r="Q24" s="1008">
        <f t="shared" si="24"/>
        <v>0</v>
      </c>
      <c r="S24" s="964"/>
      <c r="T24" s="968">
        <f t="shared" si="14"/>
        <v>0</v>
      </c>
      <c r="U24" s="968">
        <f t="shared" si="15"/>
        <v>0</v>
      </c>
      <c r="V24" s="968">
        <f t="shared" si="16"/>
        <v>0</v>
      </c>
      <c r="W24" s="968">
        <f t="shared" si="17"/>
        <v>0</v>
      </c>
      <c r="X24" s="968">
        <f t="shared" si="18"/>
        <v>0</v>
      </c>
      <c r="Y24" s="969"/>
      <c r="Z24" s="1005"/>
      <c r="AA24" s="1009">
        <f t="shared" si="19"/>
        <v>0</v>
      </c>
      <c r="AB24" s="1009">
        <f t="shared" si="20"/>
        <v>0</v>
      </c>
      <c r="AC24" s="1009">
        <f t="shared" si="21"/>
        <v>0</v>
      </c>
      <c r="AD24" s="1009">
        <f t="shared" si="22"/>
        <v>0</v>
      </c>
      <c r="AE24" s="1009">
        <f t="shared" si="23"/>
        <v>0</v>
      </c>
      <c r="AF24" s="1010"/>
    </row>
    <row r="25" spans="2:32">
      <c r="B25" s="852">
        <f t="shared" si="25"/>
        <v>16</v>
      </c>
      <c r="C25" s="56" t="s">
        <v>586</v>
      </c>
      <c r="D25" s="863" t="s">
        <v>587</v>
      </c>
      <c r="E25" s="853" t="s">
        <v>43</v>
      </c>
      <c r="F25" s="66">
        <v>3</v>
      </c>
      <c r="G25" s="1155">
        <v>0</v>
      </c>
      <c r="H25" s="233">
        <v>0</v>
      </c>
      <c r="I25" s="233">
        <v>0</v>
      </c>
      <c r="J25" s="233">
        <v>0</v>
      </c>
      <c r="K25" s="1163">
        <v>0</v>
      </c>
      <c r="L25" s="849"/>
      <c r="M25" s="89"/>
      <c r="N25" s="860" t="s">
        <v>1522</v>
      </c>
      <c r="O25" s="137"/>
      <c r="P25" s="1008">
        <f t="shared" si="13"/>
        <v>0</v>
      </c>
      <c r="Q25" s="1008">
        <f t="shared" si="24"/>
        <v>0</v>
      </c>
      <c r="S25" s="964"/>
      <c r="T25" s="968">
        <f t="shared" si="14"/>
        <v>0</v>
      </c>
      <c r="U25" s="968">
        <f t="shared" si="15"/>
        <v>0</v>
      </c>
      <c r="V25" s="968">
        <f t="shared" si="16"/>
        <v>0</v>
      </c>
      <c r="W25" s="968">
        <f t="shared" si="17"/>
        <v>0</v>
      </c>
      <c r="X25" s="968">
        <f t="shared" si="18"/>
        <v>0</v>
      </c>
      <c r="Y25" s="969"/>
      <c r="Z25" s="1005"/>
      <c r="AA25" s="1009">
        <f t="shared" si="19"/>
        <v>0</v>
      </c>
      <c r="AB25" s="1009">
        <f t="shared" si="20"/>
        <v>0</v>
      </c>
      <c r="AC25" s="1009">
        <f t="shared" si="21"/>
        <v>0</v>
      </c>
      <c r="AD25" s="1009">
        <f t="shared" si="22"/>
        <v>0</v>
      </c>
      <c r="AE25" s="1009">
        <f t="shared" si="23"/>
        <v>0</v>
      </c>
      <c r="AF25" s="1010"/>
    </row>
    <row r="26" spans="2:32">
      <c r="B26" s="852">
        <f t="shared" si="25"/>
        <v>17</v>
      </c>
      <c r="C26" s="56" t="s">
        <v>588</v>
      </c>
      <c r="D26" s="863" t="s">
        <v>589</v>
      </c>
      <c r="E26" s="853" t="s">
        <v>43</v>
      </c>
      <c r="F26" s="66">
        <v>3</v>
      </c>
      <c r="G26" s="1155">
        <v>0</v>
      </c>
      <c r="H26" s="233">
        <v>0</v>
      </c>
      <c r="I26" s="233">
        <v>0</v>
      </c>
      <c r="J26" s="233">
        <v>0</v>
      </c>
      <c r="K26" s="1163">
        <v>0</v>
      </c>
      <c r="L26" s="849"/>
      <c r="M26" s="89"/>
      <c r="N26" s="860" t="s">
        <v>1522</v>
      </c>
      <c r="O26" s="137"/>
      <c r="P26" s="1008">
        <f t="shared" si="13"/>
        <v>0</v>
      </c>
      <c r="Q26" s="1008">
        <f t="shared" si="24"/>
        <v>0</v>
      </c>
      <c r="S26" s="964"/>
      <c r="T26" s="968">
        <f t="shared" si="14"/>
        <v>0</v>
      </c>
      <c r="U26" s="968">
        <f t="shared" si="15"/>
        <v>0</v>
      </c>
      <c r="V26" s="968">
        <f t="shared" si="16"/>
        <v>0</v>
      </c>
      <c r="W26" s="968">
        <f t="shared" si="17"/>
        <v>0</v>
      </c>
      <c r="X26" s="968">
        <f t="shared" si="18"/>
        <v>0</v>
      </c>
      <c r="Y26" s="969"/>
      <c r="Z26" s="1005"/>
      <c r="AA26" s="1009">
        <f t="shared" si="19"/>
        <v>0</v>
      </c>
      <c r="AB26" s="1009">
        <f t="shared" si="20"/>
        <v>0</v>
      </c>
      <c r="AC26" s="1009">
        <f t="shared" si="21"/>
        <v>0</v>
      </c>
      <c r="AD26" s="1009">
        <f t="shared" si="22"/>
        <v>0</v>
      </c>
      <c r="AE26" s="1009">
        <f t="shared" si="23"/>
        <v>0</v>
      </c>
      <c r="AF26" s="1010"/>
    </row>
    <row r="27" spans="2:32">
      <c r="B27" s="852">
        <f t="shared" si="25"/>
        <v>18</v>
      </c>
      <c r="C27" s="56" t="s">
        <v>590</v>
      </c>
      <c r="D27" s="863" t="s">
        <v>591</v>
      </c>
      <c r="E27" s="853" t="s">
        <v>43</v>
      </c>
      <c r="F27" s="66">
        <v>3</v>
      </c>
      <c r="G27" s="1138">
        <v>0</v>
      </c>
      <c r="H27" s="1139">
        <v>0</v>
      </c>
      <c r="I27" s="1139">
        <v>0</v>
      </c>
      <c r="J27" s="1139">
        <v>0</v>
      </c>
      <c r="K27" s="1140">
        <v>0</v>
      </c>
      <c r="L27" s="849"/>
      <c r="M27" s="89"/>
      <c r="N27" s="860" t="s">
        <v>1522</v>
      </c>
      <c r="O27" s="137"/>
      <c r="P27" s="1008">
        <f t="shared" si="13"/>
        <v>0</v>
      </c>
      <c r="Q27" s="1008">
        <f t="shared" si="24"/>
        <v>0</v>
      </c>
      <c r="S27" s="964"/>
      <c r="T27" s="1009">
        <f>IF('Validation flags'!$H$3=1,0, IF( ISNUMBER(G27), 0, 1 ))</f>
        <v>0</v>
      </c>
      <c r="U27" s="1009">
        <f>IF('Validation flags'!$H$3=1,0, IF( ISNUMBER(H27), 0, 1 ))</f>
        <v>0</v>
      </c>
      <c r="V27" s="1009">
        <f>IF('Validation flags'!$H$3=1,0, IF( ISNUMBER(I27), 0, 1 ))</f>
        <v>0</v>
      </c>
      <c r="W27" s="1009">
        <f>IF('Validation flags'!$H$3=1,0, IF( ISNUMBER(J27), 0, 1 ))</f>
        <v>0</v>
      </c>
      <c r="X27" s="1009">
        <f>IF('Validation flags'!$H$3=1,0, IF( ISNUMBER(K27), 0, 1 ))</f>
        <v>0</v>
      </c>
      <c r="Y27" s="964"/>
      <c r="Z27" s="1005"/>
      <c r="AA27" s="1009">
        <f t="shared" si="19"/>
        <v>0</v>
      </c>
      <c r="AB27" s="1009">
        <f t="shared" si="20"/>
        <v>0</v>
      </c>
      <c r="AC27" s="1009">
        <f t="shared" si="21"/>
        <v>0</v>
      </c>
      <c r="AD27" s="1009">
        <f t="shared" si="22"/>
        <v>0</v>
      </c>
      <c r="AE27" s="1009">
        <f t="shared" si="23"/>
        <v>0</v>
      </c>
      <c r="AF27" s="1005"/>
    </row>
    <row r="28" spans="2:32">
      <c r="B28" s="852">
        <f t="shared" si="25"/>
        <v>19</v>
      </c>
      <c r="C28" s="56" t="s">
        <v>592</v>
      </c>
      <c r="D28" s="863" t="s">
        <v>593</v>
      </c>
      <c r="E28" s="853" t="s">
        <v>43</v>
      </c>
      <c r="F28" s="66">
        <v>3</v>
      </c>
      <c r="G28" s="1138">
        <v>0</v>
      </c>
      <c r="H28" s="1139">
        <v>0</v>
      </c>
      <c r="I28" s="1139">
        <v>0</v>
      </c>
      <c r="J28" s="1139">
        <v>0</v>
      </c>
      <c r="K28" s="1140">
        <v>0</v>
      </c>
      <c r="L28" s="849"/>
      <c r="M28" s="89"/>
      <c r="N28" s="860" t="s">
        <v>1522</v>
      </c>
      <c r="O28" s="137"/>
      <c r="P28" s="1008">
        <f t="shared" si="13"/>
        <v>0</v>
      </c>
      <c r="Q28" s="1008">
        <f t="shared" si="24"/>
        <v>0</v>
      </c>
      <c r="S28" s="964"/>
      <c r="T28" s="1009">
        <f>IF('Validation flags'!$H$3=1,0, IF( ISNUMBER(G28), 0, 1 ))</f>
        <v>0</v>
      </c>
      <c r="U28" s="1009">
        <f>IF('Validation flags'!$H$3=1,0, IF( ISNUMBER(H28), 0, 1 ))</f>
        <v>0</v>
      </c>
      <c r="V28" s="1009">
        <f>IF('Validation flags'!$H$3=1,0, IF( ISNUMBER(I28), 0, 1 ))</f>
        <v>0</v>
      </c>
      <c r="W28" s="1009">
        <f>IF('Validation flags'!$H$3=1,0, IF( ISNUMBER(J28), 0, 1 ))</f>
        <v>0</v>
      </c>
      <c r="X28" s="1009">
        <f>IF('Validation flags'!$H$3=1,0, IF( ISNUMBER(K28), 0, 1 ))</f>
        <v>0</v>
      </c>
      <c r="Y28" s="964"/>
      <c r="Z28" s="1005"/>
      <c r="AA28" s="1009">
        <f t="shared" si="19"/>
        <v>0</v>
      </c>
      <c r="AB28" s="1009">
        <f t="shared" si="20"/>
        <v>0</v>
      </c>
      <c r="AC28" s="1009">
        <f t="shared" si="21"/>
        <v>0</v>
      </c>
      <c r="AD28" s="1009">
        <f t="shared" si="22"/>
        <v>0</v>
      </c>
      <c r="AE28" s="1009">
        <f t="shared" si="23"/>
        <v>0</v>
      </c>
      <c r="AF28" s="1005"/>
    </row>
    <row r="29" spans="2:32">
      <c r="B29" s="852">
        <f t="shared" si="25"/>
        <v>20</v>
      </c>
      <c r="C29" s="56" t="s">
        <v>594</v>
      </c>
      <c r="D29" s="863" t="s">
        <v>595</v>
      </c>
      <c r="E29" s="853" t="s">
        <v>43</v>
      </c>
      <c r="F29" s="66">
        <v>3</v>
      </c>
      <c r="G29" s="1138">
        <v>0</v>
      </c>
      <c r="H29" s="1138">
        <v>0</v>
      </c>
      <c r="I29" s="1138">
        <v>0</v>
      </c>
      <c r="J29" s="1138">
        <v>0</v>
      </c>
      <c r="K29" s="1138">
        <v>0</v>
      </c>
      <c r="L29" s="849"/>
      <c r="M29" s="89"/>
      <c r="N29" s="860" t="s">
        <v>1522</v>
      </c>
      <c r="O29" s="137"/>
      <c r="P29" s="1008">
        <f t="shared" si="13"/>
        <v>0</v>
      </c>
      <c r="Q29" s="1008">
        <f t="shared" si="24"/>
        <v>0</v>
      </c>
      <c r="S29" s="964"/>
      <c r="T29" s="1009">
        <f>IF('Validation flags'!$B$3="Thames Water", IF( ISNUMBER(G29), 0, 1 ),0)</f>
        <v>0</v>
      </c>
      <c r="U29" s="1009">
        <f>IF('Validation flags'!$B$3="Thames Water", IF( ISNUMBER(H29), 0, 1 ),0)</f>
        <v>0</v>
      </c>
      <c r="V29" s="1009">
        <f>IF('Validation flags'!$B$3="Thames Water", IF( ISNUMBER(I29), 0, 1 ),0)</f>
        <v>0</v>
      </c>
      <c r="W29" s="1009">
        <f>IF('Validation flags'!$B$3="Thames Water", IF( ISNUMBER(J29), 0, 1 ),0)</f>
        <v>0</v>
      </c>
      <c r="X29" s="1009">
        <f>IF('Validation flags'!$B$3="Thames Water", IF( ISNUMBER(K29), 0, 1 ),0)</f>
        <v>0</v>
      </c>
      <c r="Y29" s="964"/>
      <c r="Z29" s="1005"/>
      <c r="AA29" s="1009">
        <f t="shared" si="19"/>
        <v>0</v>
      </c>
      <c r="AB29" s="1009">
        <f t="shared" si="20"/>
        <v>0</v>
      </c>
      <c r="AC29" s="1009">
        <f t="shared" si="21"/>
        <v>0</v>
      </c>
      <c r="AD29" s="1009">
        <f t="shared" si="22"/>
        <v>0</v>
      </c>
      <c r="AE29" s="1009">
        <f t="shared" si="23"/>
        <v>0</v>
      </c>
      <c r="AF29" s="1005"/>
    </row>
    <row r="30" spans="2:32">
      <c r="B30" s="852">
        <f t="shared" si="25"/>
        <v>21</v>
      </c>
      <c r="C30" s="56" t="s">
        <v>596</v>
      </c>
      <c r="D30" s="863" t="s">
        <v>597</v>
      </c>
      <c r="E30" s="853" t="s">
        <v>43</v>
      </c>
      <c r="F30" s="66">
        <v>3</v>
      </c>
      <c r="G30" s="1155">
        <v>0</v>
      </c>
      <c r="H30" s="233">
        <v>0</v>
      </c>
      <c r="I30" s="233">
        <v>0</v>
      </c>
      <c r="J30" s="233">
        <v>0</v>
      </c>
      <c r="K30" s="1163">
        <v>0</v>
      </c>
      <c r="L30" s="849"/>
      <c r="M30" s="89"/>
      <c r="N30" s="860" t="s">
        <v>1522</v>
      </c>
      <c r="O30" s="137"/>
      <c r="P30" s="1008">
        <f t="shared" si="13"/>
        <v>0</v>
      </c>
      <c r="Q30" s="1008">
        <f t="shared" si="24"/>
        <v>0</v>
      </c>
      <c r="S30" s="964"/>
      <c r="T30" s="968">
        <f t="shared" si="14"/>
        <v>0</v>
      </c>
      <c r="U30" s="968">
        <f t="shared" si="15"/>
        <v>0</v>
      </c>
      <c r="V30" s="968">
        <f t="shared" si="16"/>
        <v>0</v>
      </c>
      <c r="W30" s="968">
        <f t="shared" si="17"/>
        <v>0</v>
      </c>
      <c r="X30" s="968">
        <f t="shared" si="18"/>
        <v>0</v>
      </c>
      <c r="Y30" s="964"/>
      <c r="Z30" s="1005"/>
      <c r="AA30" s="1009">
        <f t="shared" si="19"/>
        <v>0</v>
      </c>
      <c r="AB30" s="1009">
        <f t="shared" si="20"/>
        <v>0</v>
      </c>
      <c r="AC30" s="1009">
        <f t="shared" si="21"/>
        <v>0</v>
      </c>
      <c r="AD30" s="1009">
        <f t="shared" si="22"/>
        <v>0</v>
      </c>
      <c r="AE30" s="1009">
        <f t="shared" si="23"/>
        <v>0</v>
      </c>
      <c r="AF30" s="1005"/>
    </row>
    <row r="31" spans="2:32" ht="15" thickBot="1">
      <c r="B31" s="854">
        <f t="shared" si="25"/>
        <v>22</v>
      </c>
      <c r="C31" s="796" t="s">
        <v>598</v>
      </c>
      <c r="D31" s="856" t="s">
        <v>599</v>
      </c>
      <c r="E31" s="70" t="s">
        <v>43</v>
      </c>
      <c r="F31" s="84">
        <v>3</v>
      </c>
      <c r="G31" s="1164">
        <v>0</v>
      </c>
      <c r="H31" s="1165">
        <v>0</v>
      </c>
      <c r="I31" s="1165">
        <v>0</v>
      </c>
      <c r="J31" s="1165">
        <v>0</v>
      </c>
      <c r="K31" s="1166">
        <v>0</v>
      </c>
      <c r="L31" s="849"/>
      <c r="M31" s="132"/>
      <c r="N31" s="261" t="s">
        <v>1522</v>
      </c>
      <c r="O31" s="137"/>
      <c r="P31" s="1008">
        <f t="shared" si="13"/>
        <v>0</v>
      </c>
      <c r="Q31" s="1008">
        <f t="shared" si="24"/>
        <v>0</v>
      </c>
      <c r="S31" s="964"/>
      <c r="T31" s="968">
        <f t="shared" si="14"/>
        <v>0</v>
      </c>
      <c r="U31" s="968">
        <f t="shared" si="15"/>
        <v>0</v>
      </c>
      <c r="V31" s="968">
        <f t="shared" si="16"/>
        <v>0</v>
      </c>
      <c r="W31" s="968">
        <f t="shared" si="17"/>
        <v>0</v>
      </c>
      <c r="X31" s="968">
        <f t="shared" si="18"/>
        <v>0</v>
      </c>
      <c r="Y31" s="969"/>
      <c r="Z31" s="1005"/>
      <c r="AA31" s="1009">
        <f t="shared" si="19"/>
        <v>0</v>
      </c>
      <c r="AB31" s="1009">
        <f t="shared" si="20"/>
        <v>0</v>
      </c>
      <c r="AC31" s="1009">
        <f t="shared" si="21"/>
        <v>0</v>
      </c>
      <c r="AD31" s="1009">
        <f t="shared" si="22"/>
        <v>0</v>
      </c>
      <c r="AE31" s="1009">
        <f t="shared" si="23"/>
        <v>0</v>
      </c>
      <c r="AF31" s="1010"/>
    </row>
    <row r="32" spans="2:32" ht="15" thickBot="1">
      <c r="B32" s="849"/>
      <c r="C32" s="849"/>
      <c r="D32" s="849"/>
      <c r="E32" s="849"/>
      <c r="F32" s="849"/>
      <c r="G32" s="849"/>
      <c r="H32" s="849"/>
      <c r="I32" s="849"/>
      <c r="J32" s="849"/>
      <c r="K32" s="849"/>
      <c r="L32" s="849"/>
      <c r="M32" s="87"/>
      <c r="N32" s="87"/>
      <c r="O32" s="137"/>
      <c r="P32" s="1008"/>
      <c r="Q32" s="1031"/>
      <c r="S32" s="964"/>
      <c r="T32" s="966"/>
      <c r="U32" s="966"/>
      <c r="V32" s="966"/>
      <c r="W32" s="966"/>
      <c r="X32" s="966"/>
      <c r="Y32" s="964"/>
      <c r="Z32" s="1005"/>
      <c r="AA32" s="1007"/>
      <c r="AB32" s="1007"/>
      <c r="AC32" s="1007"/>
      <c r="AD32" s="1007"/>
      <c r="AE32" s="1007"/>
      <c r="AF32" s="1005"/>
    </row>
    <row r="33" spans="2:32" ht="15" thickBot="1">
      <c r="B33" s="850" t="s">
        <v>532</v>
      </c>
      <c r="C33" s="851" t="s">
        <v>600</v>
      </c>
      <c r="D33" s="849"/>
      <c r="E33" s="849"/>
      <c r="F33" s="849"/>
      <c r="G33" s="849"/>
      <c r="H33" s="849"/>
      <c r="I33" s="849"/>
      <c r="J33" s="849"/>
      <c r="K33" s="849"/>
      <c r="L33" s="849"/>
      <c r="M33" s="87"/>
      <c r="N33" s="87"/>
      <c r="O33" s="137"/>
      <c r="P33" s="1008"/>
      <c r="Q33" s="1031"/>
      <c r="S33" s="964"/>
      <c r="T33" s="966"/>
      <c r="U33" s="966"/>
      <c r="V33" s="966"/>
      <c r="W33" s="966"/>
      <c r="X33" s="966"/>
      <c r="Y33" s="964"/>
      <c r="Z33" s="1005"/>
      <c r="AA33" s="1007"/>
      <c r="AB33" s="1007"/>
      <c r="AC33" s="1007"/>
      <c r="AD33" s="1007"/>
      <c r="AE33" s="1007"/>
      <c r="AF33" s="1005"/>
    </row>
    <row r="34" spans="2:32">
      <c r="B34" s="119">
        <v>23</v>
      </c>
      <c r="C34" s="138" t="s">
        <v>601</v>
      </c>
      <c r="D34" s="862" t="s">
        <v>602</v>
      </c>
      <c r="E34" s="847" t="s">
        <v>43</v>
      </c>
      <c r="F34" s="64">
        <v>3</v>
      </c>
      <c r="G34" s="1162">
        <v>8.593</v>
      </c>
      <c r="H34" s="1156">
        <v>10.244</v>
      </c>
      <c r="I34" s="1156">
        <v>12.417</v>
      </c>
      <c r="J34" s="1156">
        <v>11.475</v>
      </c>
      <c r="K34" s="1157">
        <v>10.847</v>
      </c>
      <c r="L34" s="849"/>
      <c r="M34" s="139"/>
      <c r="N34" s="861" t="s">
        <v>1521</v>
      </c>
      <c r="O34" s="137"/>
      <c r="P34" s="1008">
        <f xml:space="preserve"> IF( SUM( T34:X34 ) = 0, 0, $T$5 )</f>
        <v>0</v>
      </c>
      <c r="Q34" s="1008">
        <f xml:space="preserve"> IF( SUM( AA34:AE34 ) = 0, 0, $AA$7 )</f>
        <v>0</v>
      </c>
      <c r="S34" s="964"/>
      <c r="T34" s="968">
        <f t="shared" ref="T34:X36" si="26" xml:space="preserve"> IF( ISNUMBER(G34), 0, 1 )</f>
        <v>0</v>
      </c>
      <c r="U34" s="968">
        <f t="shared" si="26"/>
        <v>0</v>
      </c>
      <c r="V34" s="968">
        <f t="shared" si="26"/>
        <v>0</v>
      </c>
      <c r="W34" s="968">
        <f t="shared" si="26"/>
        <v>0</v>
      </c>
      <c r="X34" s="968">
        <f t="shared" si="26"/>
        <v>0</v>
      </c>
      <c r="Y34" s="964"/>
      <c r="Z34" s="1005"/>
      <c r="AA34" s="1009">
        <f t="shared" ref="AA34:AE35" si="27">IF( AND( ISNUMBER( G34), G34&gt;=0), 0, 1)</f>
        <v>0</v>
      </c>
      <c r="AB34" s="1009">
        <f t="shared" si="27"/>
        <v>0</v>
      </c>
      <c r="AC34" s="1009">
        <f t="shared" si="27"/>
        <v>0</v>
      </c>
      <c r="AD34" s="1009">
        <f t="shared" si="27"/>
        <v>0</v>
      </c>
      <c r="AE34" s="1009">
        <f t="shared" si="27"/>
        <v>0</v>
      </c>
      <c r="AF34" s="1005"/>
    </row>
    <row r="35" spans="2:32">
      <c r="B35" s="852">
        <f>B34+1</f>
        <v>24</v>
      </c>
      <c r="C35" s="56" t="s">
        <v>603</v>
      </c>
      <c r="D35" s="863" t="s">
        <v>604</v>
      </c>
      <c r="E35" s="853" t="s">
        <v>43</v>
      </c>
      <c r="F35" s="66">
        <v>3</v>
      </c>
      <c r="G35" s="1155">
        <v>0</v>
      </c>
      <c r="H35" s="233">
        <v>0</v>
      </c>
      <c r="I35" s="233">
        <v>0</v>
      </c>
      <c r="J35" s="233">
        <v>0</v>
      </c>
      <c r="K35" s="1163">
        <v>0</v>
      </c>
      <c r="L35" s="849"/>
      <c r="M35" s="89"/>
      <c r="N35" s="860" t="s">
        <v>1521</v>
      </c>
      <c r="O35" s="137"/>
      <c r="P35" s="1008">
        <f xml:space="preserve"> IF( SUM( T35:X35 ) = 0, 0, $T$5 )</f>
        <v>0</v>
      </c>
      <c r="Q35" s="1008">
        <f xml:space="preserve"> IF( SUM( AA35:AE35 ) = 0, 0, $AA$7 )</f>
        <v>0</v>
      </c>
      <c r="S35" s="964"/>
      <c r="T35" s="968">
        <f t="shared" si="26"/>
        <v>0</v>
      </c>
      <c r="U35" s="968">
        <f t="shared" si="26"/>
        <v>0</v>
      </c>
      <c r="V35" s="968">
        <f t="shared" si="26"/>
        <v>0</v>
      </c>
      <c r="W35" s="968">
        <f t="shared" si="26"/>
        <v>0</v>
      </c>
      <c r="X35" s="968">
        <f t="shared" si="26"/>
        <v>0</v>
      </c>
      <c r="Y35" s="964"/>
      <c r="Z35" s="1005"/>
      <c r="AA35" s="1009">
        <f t="shared" si="27"/>
        <v>0</v>
      </c>
      <c r="AB35" s="1009">
        <f t="shared" si="27"/>
        <v>0</v>
      </c>
      <c r="AC35" s="1009">
        <f t="shared" si="27"/>
        <v>0</v>
      </c>
      <c r="AD35" s="1009">
        <f t="shared" si="27"/>
        <v>0</v>
      </c>
      <c r="AE35" s="1009">
        <f t="shared" si="27"/>
        <v>0</v>
      </c>
      <c r="AF35" s="1005"/>
    </row>
    <row r="36" spans="2:32">
      <c r="B36" s="852">
        <f t="shared" ref="B36:B50" si="28">B35+1</f>
        <v>25</v>
      </c>
      <c r="C36" s="56" t="s">
        <v>605</v>
      </c>
      <c r="D36" s="863" t="s">
        <v>606</v>
      </c>
      <c r="E36" s="853" t="s">
        <v>43</v>
      </c>
      <c r="F36" s="66">
        <v>3</v>
      </c>
      <c r="G36" s="1155">
        <v>0</v>
      </c>
      <c r="H36" s="233">
        <v>0</v>
      </c>
      <c r="I36" s="233">
        <v>0</v>
      </c>
      <c r="J36" s="233">
        <v>0</v>
      </c>
      <c r="K36" s="1163">
        <v>0</v>
      </c>
      <c r="L36" s="849"/>
      <c r="M36" s="89"/>
      <c r="N36" s="860" t="s">
        <v>1522</v>
      </c>
      <c r="O36" s="137"/>
      <c r="P36" s="1008">
        <f xml:space="preserve"> IF( SUM( T36:X36 ) = 0, 0, $T$5 )</f>
        <v>0</v>
      </c>
      <c r="Q36" s="1008">
        <f xml:space="preserve"> IF( SUM( AA36:AE36 ) = 0, 0, $AA$20 )</f>
        <v>0</v>
      </c>
      <c r="S36" s="964"/>
      <c r="T36" s="968">
        <f t="shared" si="26"/>
        <v>0</v>
      </c>
      <c r="U36" s="968">
        <f t="shared" si="26"/>
        <v>0</v>
      </c>
      <c r="V36" s="968">
        <f t="shared" si="26"/>
        <v>0</v>
      </c>
      <c r="W36" s="968">
        <f t="shared" si="26"/>
        <v>0</v>
      </c>
      <c r="X36" s="968">
        <f t="shared" si="26"/>
        <v>0</v>
      </c>
      <c r="Y36" s="964"/>
      <c r="Z36" s="1005"/>
      <c r="AA36" s="1009">
        <f>IF( AND( ISNUMBER( G36), G36&lt;=0), 0, 1)</f>
        <v>0</v>
      </c>
      <c r="AB36" s="1009">
        <f>IF( AND( ISNUMBER( H36), H36&lt;=0), 0, 1)</f>
        <v>0</v>
      </c>
      <c r="AC36" s="1009">
        <f>IF( AND( ISNUMBER( I36), I36&lt;=0), 0, 1)</f>
        <v>0</v>
      </c>
      <c r="AD36" s="1009">
        <f>IF( AND( ISNUMBER( J36), J36&lt;=0), 0, 1)</f>
        <v>0</v>
      </c>
      <c r="AE36" s="1009">
        <f>IF( AND( ISNUMBER( K36), K36&lt;=0), 0, 1)</f>
        <v>0</v>
      </c>
      <c r="AF36" s="1005"/>
    </row>
    <row r="37" spans="2:32">
      <c r="B37" s="852">
        <f t="shared" si="28"/>
        <v>26</v>
      </c>
      <c r="C37" s="864" t="s">
        <v>607</v>
      </c>
      <c r="D37" s="802" t="s">
        <v>608</v>
      </c>
      <c r="E37" s="68" t="s">
        <v>43</v>
      </c>
      <c r="F37" s="69">
        <v>3</v>
      </c>
      <c r="G37" s="102">
        <f>G34+G36</f>
        <v>8.593</v>
      </c>
      <c r="H37" s="103">
        <f>H34+H36</f>
        <v>10.244</v>
      </c>
      <c r="I37" s="103">
        <f>I34+I36</f>
        <v>12.417</v>
      </c>
      <c r="J37" s="103">
        <f>J34+J36</f>
        <v>11.475</v>
      </c>
      <c r="K37" s="793">
        <f>K34+K36</f>
        <v>10.847</v>
      </c>
      <c r="L37" s="849"/>
      <c r="M37" s="89" t="s">
        <v>609</v>
      </c>
      <c r="N37" s="860"/>
      <c r="O37" s="137"/>
      <c r="P37" s="1008"/>
      <c r="Q37" s="1008"/>
      <c r="S37" s="982"/>
      <c r="T37" s="966"/>
      <c r="U37" s="966"/>
      <c r="V37" s="966"/>
      <c r="W37" s="966"/>
      <c r="X37" s="966"/>
      <c r="Y37" s="971"/>
      <c r="Z37" s="1013"/>
      <c r="AA37" s="993"/>
      <c r="AB37" s="993"/>
      <c r="AC37" s="993"/>
      <c r="AD37" s="993"/>
      <c r="AE37" s="993"/>
      <c r="AF37" s="1011"/>
    </row>
    <row r="38" spans="2:32">
      <c r="B38" s="852">
        <f t="shared" si="28"/>
        <v>27</v>
      </c>
      <c r="C38" s="56" t="s">
        <v>610</v>
      </c>
      <c r="D38" s="863" t="s">
        <v>611</v>
      </c>
      <c r="E38" s="853" t="s">
        <v>43</v>
      </c>
      <c r="F38" s="66">
        <v>3</v>
      </c>
      <c r="G38" s="1155">
        <v>0.112</v>
      </c>
      <c r="H38" s="233">
        <v>0.112</v>
      </c>
      <c r="I38" s="233">
        <v>0.112</v>
      </c>
      <c r="J38" s="233">
        <v>0.112</v>
      </c>
      <c r="K38" s="1163">
        <v>0.113</v>
      </c>
      <c r="L38" s="849"/>
      <c r="M38" s="89"/>
      <c r="N38" s="860" t="s">
        <v>1521</v>
      </c>
      <c r="O38" s="137"/>
      <c r="P38" s="1008">
        <f t="shared" ref="P38:P43" si="29" xml:space="preserve"> IF( SUM( T38:X38 ) = 0, 0, $T$5 )</f>
        <v>0</v>
      </c>
      <c r="Q38" s="1008">
        <f xml:space="preserve"> IF( SUM( AA38:AE38 ) = 0, 0, $AA$7 )</f>
        <v>0</v>
      </c>
      <c r="S38" s="964"/>
      <c r="T38" s="968">
        <f t="shared" ref="T38:X40" si="30" xml:space="preserve"> IF( ISNUMBER(G38), 0, 1 )</f>
        <v>0</v>
      </c>
      <c r="U38" s="968">
        <f t="shared" si="30"/>
        <v>0</v>
      </c>
      <c r="V38" s="968">
        <f t="shared" si="30"/>
        <v>0</v>
      </c>
      <c r="W38" s="968">
        <f t="shared" si="30"/>
        <v>0</v>
      </c>
      <c r="X38" s="968">
        <f t="shared" si="30"/>
        <v>0</v>
      </c>
      <c r="Y38" s="971"/>
      <c r="Z38" s="1005"/>
      <c r="AA38" s="1009">
        <f t="shared" ref="AA38:AE39" si="31">IF( AND( ISNUMBER( G38), G38&gt;=0), 0, 1)</f>
        <v>0</v>
      </c>
      <c r="AB38" s="1009">
        <f t="shared" si="31"/>
        <v>0</v>
      </c>
      <c r="AC38" s="1009">
        <f t="shared" si="31"/>
        <v>0</v>
      </c>
      <c r="AD38" s="1009">
        <f t="shared" si="31"/>
        <v>0</v>
      </c>
      <c r="AE38" s="1009">
        <f t="shared" si="31"/>
        <v>0</v>
      </c>
      <c r="AF38" s="1011"/>
    </row>
    <row r="39" spans="2:32">
      <c r="B39" s="852">
        <f t="shared" si="28"/>
        <v>28</v>
      </c>
      <c r="C39" s="56" t="s">
        <v>612</v>
      </c>
      <c r="D39" s="863" t="s">
        <v>613</v>
      </c>
      <c r="E39" s="853" t="s">
        <v>43</v>
      </c>
      <c r="F39" s="66">
        <v>3</v>
      </c>
      <c r="G39" s="1155">
        <v>0</v>
      </c>
      <c r="H39" s="233">
        <v>0</v>
      </c>
      <c r="I39" s="233">
        <v>0</v>
      </c>
      <c r="J39" s="233">
        <v>0</v>
      </c>
      <c r="K39" s="1163">
        <v>0</v>
      </c>
      <c r="L39" s="849"/>
      <c r="M39" s="89"/>
      <c r="N39" s="860" t="s">
        <v>1521</v>
      </c>
      <c r="O39" s="137"/>
      <c r="P39" s="1008">
        <f t="shared" si="29"/>
        <v>0</v>
      </c>
      <c r="Q39" s="1008">
        <f xml:space="preserve"> IF( SUM( AA39:AE39 ) = 0, 0, $AA$7 )</f>
        <v>0</v>
      </c>
      <c r="S39" s="964"/>
      <c r="T39" s="968">
        <f t="shared" si="30"/>
        <v>0</v>
      </c>
      <c r="U39" s="968">
        <f t="shared" si="30"/>
        <v>0</v>
      </c>
      <c r="V39" s="968">
        <f t="shared" si="30"/>
        <v>0</v>
      </c>
      <c r="W39" s="968">
        <f t="shared" si="30"/>
        <v>0</v>
      </c>
      <c r="X39" s="968">
        <f t="shared" si="30"/>
        <v>0</v>
      </c>
      <c r="Y39" s="971"/>
      <c r="Z39" s="1005"/>
      <c r="AA39" s="1009">
        <f t="shared" si="31"/>
        <v>0</v>
      </c>
      <c r="AB39" s="1009">
        <f t="shared" si="31"/>
        <v>0</v>
      </c>
      <c r="AC39" s="1009">
        <f t="shared" si="31"/>
        <v>0</v>
      </c>
      <c r="AD39" s="1009">
        <f t="shared" si="31"/>
        <v>0</v>
      </c>
      <c r="AE39" s="1009">
        <f t="shared" si="31"/>
        <v>0</v>
      </c>
      <c r="AF39" s="1011"/>
    </row>
    <row r="40" spans="2:32">
      <c r="B40" s="852">
        <f t="shared" si="28"/>
        <v>29</v>
      </c>
      <c r="C40" s="797" t="s">
        <v>614</v>
      </c>
      <c r="D40" s="802" t="s">
        <v>615</v>
      </c>
      <c r="E40" s="68" t="s">
        <v>43</v>
      </c>
      <c r="F40" s="69">
        <v>3</v>
      </c>
      <c r="G40" s="1155">
        <v>0</v>
      </c>
      <c r="H40" s="233">
        <v>0</v>
      </c>
      <c r="I40" s="233">
        <v>0</v>
      </c>
      <c r="J40" s="233">
        <v>0</v>
      </c>
      <c r="K40" s="1163">
        <v>0</v>
      </c>
      <c r="L40" s="849"/>
      <c r="M40" s="89"/>
      <c r="N40" s="860" t="s">
        <v>1522</v>
      </c>
      <c r="O40" s="137"/>
      <c r="P40" s="1008">
        <f t="shared" si="29"/>
        <v>0</v>
      </c>
      <c r="Q40" s="1008">
        <f xml:space="preserve"> IF( SUM( AA40:AE40 ) = 0, 0, $AA$20 )</f>
        <v>0</v>
      </c>
      <c r="S40" s="964"/>
      <c r="T40" s="968">
        <f t="shared" si="30"/>
        <v>0</v>
      </c>
      <c r="U40" s="968">
        <f t="shared" si="30"/>
        <v>0</v>
      </c>
      <c r="V40" s="968">
        <f t="shared" si="30"/>
        <v>0</v>
      </c>
      <c r="W40" s="968">
        <f t="shared" si="30"/>
        <v>0</v>
      </c>
      <c r="X40" s="968">
        <f t="shared" si="30"/>
        <v>0</v>
      </c>
      <c r="Y40" s="971"/>
      <c r="Z40" s="1005"/>
      <c r="AA40" s="1009">
        <f>IF( AND( ISNUMBER( G40), G40&lt;=0), 0, 1)</f>
        <v>0</v>
      </c>
      <c r="AB40" s="1009">
        <f>IF( AND( ISNUMBER( H40), H40&lt;=0), 0, 1)</f>
        <v>0</v>
      </c>
      <c r="AC40" s="1009">
        <f>IF( AND( ISNUMBER( I40), I40&lt;=0), 0, 1)</f>
        <v>0</v>
      </c>
      <c r="AD40" s="1009">
        <f>IF( AND( ISNUMBER( J40), J40&lt;=0), 0, 1)</f>
        <v>0</v>
      </c>
      <c r="AE40" s="1009">
        <f>IF( AND( ISNUMBER( K40), K40&lt;=0), 0, 1)</f>
        <v>0</v>
      </c>
      <c r="AF40" s="1011"/>
    </row>
    <row r="41" spans="2:32">
      <c r="B41" s="852">
        <f t="shared" si="28"/>
        <v>30</v>
      </c>
      <c r="C41" s="864" t="s">
        <v>616</v>
      </c>
      <c r="D41" s="802" t="s">
        <v>617</v>
      </c>
      <c r="E41" s="68" t="s">
        <v>43</v>
      </c>
      <c r="F41" s="69">
        <v>3</v>
      </c>
      <c r="G41" s="102">
        <f>G38+G40</f>
        <v>0.112</v>
      </c>
      <c r="H41" s="103">
        <f>H38+H40</f>
        <v>0.112</v>
      </c>
      <c r="I41" s="103">
        <f>I38+I40</f>
        <v>0.112</v>
      </c>
      <c r="J41" s="103">
        <f>J38+J40</f>
        <v>0.112</v>
      </c>
      <c r="K41" s="793">
        <f>K38+K40</f>
        <v>0.113</v>
      </c>
      <c r="L41" s="849"/>
      <c r="M41" s="89" t="s">
        <v>618</v>
      </c>
      <c r="N41" s="860"/>
      <c r="O41" s="137"/>
      <c r="P41" s="1008">
        <f t="shared" si="29"/>
        <v>0</v>
      </c>
      <c r="Q41" s="1031"/>
      <c r="S41" s="964"/>
      <c r="T41" s="1007"/>
      <c r="U41" s="1007"/>
      <c r="V41" s="1007"/>
      <c r="W41" s="1007"/>
      <c r="X41" s="1007"/>
      <c r="Y41" s="971"/>
      <c r="Z41" s="1005"/>
      <c r="AA41" s="1007"/>
      <c r="AB41" s="1007"/>
      <c r="AC41" s="1007"/>
      <c r="AD41" s="1007"/>
      <c r="AE41" s="1007"/>
      <c r="AF41" s="1011"/>
    </row>
    <row r="42" spans="2:32">
      <c r="B42" s="852">
        <f t="shared" si="28"/>
        <v>31</v>
      </c>
      <c r="C42" s="56" t="s">
        <v>619</v>
      </c>
      <c r="D42" s="863" t="s">
        <v>620</v>
      </c>
      <c r="E42" s="853" t="s">
        <v>43</v>
      </c>
      <c r="F42" s="66">
        <v>3</v>
      </c>
      <c r="G42" s="1138">
        <v>13.08</v>
      </c>
      <c r="H42" s="1139">
        <v>12.717000000000001</v>
      </c>
      <c r="I42" s="1139">
        <v>11.031000000000001</v>
      </c>
      <c r="J42" s="1139">
        <v>11.04</v>
      </c>
      <c r="K42" s="1140">
        <v>9.718</v>
      </c>
      <c r="L42" s="849"/>
      <c r="M42" s="89"/>
      <c r="N42" s="860" t="s">
        <v>1521</v>
      </c>
      <c r="O42" s="137"/>
      <c r="P42" s="1008">
        <f t="shared" si="29"/>
        <v>0</v>
      </c>
      <c r="Q42" s="1008">
        <f xml:space="preserve"> IF( SUM( AA42:AE42 ) = 0, 0, $AA$7 )</f>
        <v>0</v>
      </c>
      <c r="S42" s="964"/>
      <c r="T42" s="1009">
        <f>IF('Validation flags'!$H$3=1,0, IF( ISNUMBER(G42), 0, 1 ))</f>
        <v>0</v>
      </c>
      <c r="U42" s="1009">
        <f>IF('Validation flags'!$H$3=1,0, IF( ISNUMBER(H42), 0, 1 ))</f>
        <v>0</v>
      </c>
      <c r="V42" s="1009">
        <f>IF('Validation flags'!$H$3=1,0, IF( ISNUMBER(I42), 0, 1 ))</f>
        <v>0</v>
      </c>
      <c r="W42" s="1009">
        <f>IF('Validation flags'!$H$3=1,0, IF( ISNUMBER(J42), 0, 1 ))</f>
        <v>0</v>
      </c>
      <c r="X42" s="1009">
        <f>IF('Validation flags'!$H$3=1,0, IF( ISNUMBER(K42), 0, 1 ))</f>
        <v>0</v>
      </c>
      <c r="Y42" s="971"/>
      <c r="Z42" s="1005"/>
      <c r="AA42" s="1009">
        <f>IF( AND( ISNUMBER( G42), G42&gt;=0), 0, 1)</f>
        <v>0</v>
      </c>
      <c r="AB42" s="1009">
        <f>IF( AND( ISNUMBER( H42), H42&gt;=0), 0, 1)</f>
        <v>0</v>
      </c>
      <c r="AC42" s="1009">
        <f>IF( AND( ISNUMBER( I42), I42&gt;=0), 0, 1)</f>
        <v>0</v>
      </c>
      <c r="AD42" s="1009">
        <f>IF( AND( ISNUMBER( J42), J42&gt;=0), 0, 1)</f>
        <v>0</v>
      </c>
      <c r="AE42" s="1009">
        <f>IF( AND( ISNUMBER( K42), K42&gt;=0), 0, 1)</f>
        <v>0</v>
      </c>
      <c r="AF42" s="1011"/>
    </row>
    <row r="43" spans="2:32">
      <c r="B43" s="852">
        <f t="shared" si="28"/>
        <v>32</v>
      </c>
      <c r="C43" s="797" t="s">
        <v>621</v>
      </c>
      <c r="D43" s="863" t="s">
        <v>622</v>
      </c>
      <c r="E43" s="68" t="s">
        <v>43</v>
      </c>
      <c r="F43" s="69">
        <v>3</v>
      </c>
      <c r="G43" s="1138">
        <v>0</v>
      </c>
      <c r="H43" s="1139">
        <v>0</v>
      </c>
      <c r="I43" s="1139">
        <v>0</v>
      </c>
      <c r="J43" s="1139">
        <v>0</v>
      </c>
      <c r="K43" s="1140">
        <v>0</v>
      </c>
      <c r="L43" s="849"/>
      <c r="M43" s="89"/>
      <c r="N43" s="860" t="s">
        <v>1522</v>
      </c>
      <c r="O43" s="137"/>
      <c r="P43" s="1008">
        <f t="shared" si="29"/>
        <v>0</v>
      </c>
      <c r="Q43" s="1008">
        <f xml:space="preserve"> IF( SUM( AA43:AE43 ) = 0, 0, $AA$20 )</f>
        <v>0</v>
      </c>
      <c r="S43" s="964"/>
      <c r="T43" s="1009">
        <f>IF('Validation flags'!$H$3=1,0, IF( ISNUMBER(G43), 0, 1 ))</f>
        <v>0</v>
      </c>
      <c r="U43" s="1009">
        <f>IF('Validation flags'!$H$3=1,0, IF( ISNUMBER(H43), 0, 1 ))</f>
        <v>0</v>
      </c>
      <c r="V43" s="1009">
        <f>IF('Validation flags'!$H$3=1,0, IF( ISNUMBER(I43), 0, 1 ))</f>
        <v>0</v>
      </c>
      <c r="W43" s="1009">
        <f>IF('Validation flags'!$H$3=1,0, IF( ISNUMBER(J43), 0, 1 ))</f>
        <v>0</v>
      </c>
      <c r="X43" s="1009">
        <f>IF('Validation flags'!$H$3=1,0, IF( ISNUMBER(K43), 0, 1 ))</f>
        <v>0</v>
      </c>
      <c r="Y43" s="971"/>
      <c r="Z43" s="1005"/>
      <c r="AA43" s="1009">
        <f>IF( AND( ISNUMBER( G43), G43&lt;=0), 0, 1)</f>
        <v>0</v>
      </c>
      <c r="AB43" s="1009">
        <f>IF( AND( ISNUMBER( H43), H43&lt;=0), 0, 1)</f>
        <v>0</v>
      </c>
      <c r="AC43" s="1009">
        <f>IF( AND( ISNUMBER( I43), I43&lt;=0), 0, 1)</f>
        <v>0</v>
      </c>
      <c r="AD43" s="1009">
        <f>IF( AND( ISNUMBER( J43), J43&lt;=0), 0, 1)</f>
        <v>0</v>
      </c>
      <c r="AE43" s="1009">
        <f>IF( AND( ISNUMBER( K43), K43&lt;=0), 0, 1)</f>
        <v>0</v>
      </c>
      <c r="AF43" s="1011"/>
    </row>
    <row r="44" spans="2:32">
      <c r="B44" s="852">
        <f t="shared" si="28"/>
        <v>33</v>
      </c>
      <c r="C44" s="864" t="s">
        <v>623</v>
      </c>
      <c r="D44" s="802" t="s">
        <v>624</v>
      </c>
      <c r="E44" s="68" t="s">
        <v>43</v>
      </c>
      <c r="F44" s="69">
        <v>3</v>
      </c>
      <c r="G44" s="102">
        <f>SUM(G42:G43)</f>
        <v>13.08</v>
      </c>
      <c r="H44" s="103">
        <f>SUM(H42:H43)</f>
        <v>12.717000000000001</v>
      </c>
      <c r="I44" s="103">
        <f>SUM(I42:I43)</f>
        <v>11.031000000000001</v>
      </c>
      <c r="J44" s="103">
        <f>SUM(J42:J43)</f>
        <v>11.04</v>
      </c>
      <c r="K44" s="793">
        <f>SUM(K42:K43)</f>
        <v>9.718</v>
      </c>
      <c r="L44" s="849"/>
      <c r="M44" s="89" t="s">
        <v>625</v>
      </c>
      <c r="N44" s="860"/>
      <c r="O44" s="137"/>
      <c r="P44" s="1008"/>
      <c r="Q44" s="1031"/>
      <c r="S44" s="982"/>
      <c r="T44" s="985"/>
      <c r="U44" s="984"/>
      <c r="V44" s="984"/>
      <c r="W44" s="984"/>
      <c r="X44" s="984"/>
      <c r="Y44" s="971"/>
      <c r="Z44" s="1013"/>
      <c r="AA44" s="1133"/>
      <c r="AB44" s="1133"/>
      <c r="AC44" s="1133"/>
      <c r="AD44" s="1133"/>
      <c r="AE44" s="1133"/>
      <c r="AF44" s="1011"/>
    </row>
    <row r="45" spans="2:32">
      <c r="B45" s="852">
        <f t="shared" si="28"/>
        <v>34</v>
      </c>
      <c r="C45" s="56" t="s">
        <v>626</v>
      </c>
      <c r="D45" s="863" t="s">
        <v>627</v>
      </c>
      <c r="E45" s="853" t="s">
        <v>43</v>
      </c>
      <c r="F45" s="66">
        <v>3</v>
      </c>
      <c r="G45" s="1138">
        <v>0.14299999999999999</v>
      </c>
      <c r="H45" s="1139">
        <v>0.14499999999999999</v>
      </c>
      <c r="I45" s="1139">
        <v>0.14399999999999999</v>
      </c>
      <c r="J45" s="1139">
        <v>0.14399999999999999</v>
      </c>
      <c r="K45" s="1140">
        <v>0.14499999999999999</v>
      </c>
      <c r="L45" s="849"/>
      <c r="M45" s="89"/>
      <c r="N45" s="860" t="s">
        <v>1521</v>
      </c>
      <c r="O45" s="137"/>
      <c r="P45" s="1008">
        <f xml:space="preserve"> IF( SUM( T45:X45 ) = 0, 0, $T$5 )</f>
        <v>0</v>
      </c>
      <c r="Q45" s="1008">
        <f xml:space="preserve"> IF( SUM( AA45:AE45 ) = 0, 0, $AA$7 )</f>
        <v>0</v>
      </c>
      <c r="S45" s="964"/>
      <c r="T45" s="1009">
        <f>IF('Validation flags'!$H$3=1,0, IF( ISNUMBER(G45), 0, 1 ))</f>
        <v>0</v>
      </c>
      <c r="U45" s="1009">
        <f>IF('Validation flags'!$H$3=1,0, IF( ISNUMBER(H45), 0, 1 ))</f>
        <v>0</v>
      </c>
      <c r="V45" s="1009">
        <f>IF('Validation flags'!$H$3=1,0, IF( ISNUMBER(I45), 0, 1 ))</f>
        <v>0</v>
      </c>
      <c r="W45" s="1009">
        <f>IF('Validation flags'!$H$3=1,0, IF( ISNUMBER(J45), 0, 1 ))</f>
        <v>0</v>
      </c>
      <c r="X45" s="1009">
        <f>IF('Validation flags'!$H$3=1,0, IF( ISNUMBER(K45), 0, 1 ))</f>
        <v>0</v>
      </c>
      <c r="Y45" s="969"/>
      <c r="Z45" s="1005"/>
      <c r="AA45" s="1009">
        <f>IF( AND( ISNUMBER( G45), G45&gt;=0), 0, 1)</f>
        <v>0</v>
      </c>
      <c r="AB45" s="1009">
        <f>IF( AND( ISNUMBER( H45), H45&gt;=0), 0, 1)</f>
        <v>0</v>
      </c>
      <c r="AC45" s="1009">
        <f>IF( AND( ISNUMBER( I45), I45&gt;=0), 0, 1)</f>
        <v>0</v>
      </c>
      <c r="AD45" s="1009">
        <f>IF( AND( ISNUMBER( J45), J45&gt;=0), 0, 1)</f>
        <v>0</v>
      </c>
      <c r="AE45" s="1009">
        <f>IF( AND( ISNUMBER( K45), K45&gt;=0), 0, 1)</f>
        <v>0</v>
      </c>
      <c r="AF45" s="1010"/>
    </row>
    <row r="46" spans="2:32">
      <c r="B46" s="852">
        <f t="shared" si="28"/>
        <v>35</v>
      </c>
      <c r="C46" s="797" t="s">
        <v>628</v>
      </c>
      <c r="D46" s="802" t="s">
        <v>629</v>
      </c>
      <c r="E46" s="68" t="s">
        <v>43</v>
      </c>
      <c r="F46" s="69">
        <v>3</v>
      </c>
      <c r="G46" s="1138">
        <v>0</v>
      </c>
      <c r="H46" s="1139">
        <v>0</v>
      </c>
      <c r="I46" s="1139">
        <v>0</v>
      </c>
      <c r="J46" s="1139">
        <v>0</v>
      </c>
      <c r="K46" s="1140">
        <v>0</v>
      </c>
      <c r="L46" s="849"/>
      <c r="M46" s="89"/>
      <c r="N46" s="860" t="s">
        <v>1522</v>
      </c>
      <c r="O46" s="137"/>
      <c r="P46" s="1008">
        <f xml:space="preserve"> IF( SUM( T46:X46 ) = 0, 0, $T$5 )</f>
        <v>0</v>
      </c>
      <c r="Q46" s="1008">
        <f xml:space="preserve"> IF( SUM( AA46:AE46 ) = 0, 0, $AA$20 )</f>
        <v>0</v>
      </c>
      <c r="S46" s="964"/>
      <c r="T46" s="1009">
        <f>IF('Validation flags'!$H$3=1,0, IF( ISNUMBER(G46), 0, 1 ))</f>
        <v>0</v>
      </c>
      <c r="U46" s="1009">
        <f>IF('Validation flags'!$H$3=1,0, IF( ISNUMBER(H46), 0, 1 ))</f>
        <v>0</v>
      </c>
      <c r="V46" s="1009">
        <f>IF('Validation flags'!$H$3=1,0, IF( ISNUMBER(I46), 0, 1 ))</f>
        <v>0</v>
      </c>
      <c r="W46" s="1009">
        <f>IF('Validation flags'!$H$3=1,0, IF( ISNUMBER(J46), 0, 1 ))</f>
        <v>0</v>
      </c>
      <c r="X46" s="1009">
        <f>IF('Validation flags'!$H$3=1,0, IF( ISNUMBER(K46), 0, 1 ))</f>
        <v>0</v>
      </c>
      <c r="Y46" s="969"/>
      <c r="Z46" s="1005"/>
      <c r="AA46" s="1009">
        <f>IF( AND( ISNUMBER( G46), G46&lt;=0), 0, 1)</f>
        <v>0</v>
      </c>
      <c r="AB46" s="1009">
        <f>IF( AND( ISNUMBER( H46), H46&lt;=0), 0, 1)</f>
        <v>0</v>
      </c>
      <c r="AC46" s="1009">
        <f>IF( AND( ISNUMBER( I46), I46&lt;=0), 0, 1)</f>
        <v>0</v>
      </c>
      <c r="AD46" s="1009">
        <f>IF( AND( ISNUMBER( J46), J46&lt;=0), 0, 1)</f>
        <v>0</v>
      </c>
      <c r="AE46" s="1009">
        <f>IF( AND( ISNUMBER( K46), K46&lt;=0), 0, 1)</f>
        <v>0</v>
      </c>
      <c r="AF46" s="1010"/>
    </row>
    <row r="47" spans="2:32">
      <c r="B47" s="852">
        <f t="shared" si="28"/>
        <v>36</v>
      </c>
      <c r="C47" s="864" t="s">
        <v>630</v>
      </c>
      <c r="D47" s="802" t="s">
        <v>631</v>
      </c>
      <c r="E47" s="68" t="s">
        <v>43</v>
      </c>
      <c r="F47" s="69">
        <v>3</v>
      </c>
      <c r="G47" s="102">
        <f>SUM(G45:G46)</f>
        <v>0.14299999999999999</v>
      </c>
      <c r="H47" s="103">
        <f>SUM(H45:H46)</f>
        <v>0.14499999999999999</v>
      </c>
      <c r="I47" s="103">
        <f>SUM(I45:I46)</f>
        <v>0.14399999999999999</v>
      </c>
      <c r="J47" s="103">
        <f>SUM(J45:J46)</f>
        <v>0.14399999999999999</v>
      </c>
      <c r="K47" s="793">
        <f>SUM(K45:K46)</f>
        <v>0.14499999999999999</v>
      </c>
      <c r="L47" s="849"/>
      <c r="M47" s="89" t="s">
        <v>632</v>
      </c>
      <c r="N47" s="860"/>
      <c r="O47" s="137"/>
      <c r="P47" s="1008"/>
      <c r="Q47" s="1031"/>
      <c r="S47" s="964"/>
      <c r="T47" s="986"/>
      <c r="U47" s="984"/>
      <c r="V47" s="984"/>
      <c r="W47" s="984"/>
      <c r="X47" s="984"/>
      <c r="Y47" s="969"/>
      <c r="Z47" s="1005"/>
      <c r="AA47" s="1007"/>
      <c r="AB47" s="1007"/>
      <c r="AC47" s="1007"/>
      <c r="AD47" s="1007"/>
      <c r="AE47" s="1007"/>
      <c r="AF47" s="1010"/>
    </row>
    <row r="48" spans="2:32">
      <c r="B48" s="852">
        <f t="shared" si="28"/>
        <v>37</v>
      </c>
      <c r="C48" s="56" t="s">
        <v>633</v>
      </c>
      <c r="D48" s="863" t="s">
        <v>634</v>
      </c>
      <c r="E48" s="853" t="s">
        <v>43</v>
      </c>
      <c r="F48" s="66">
        <v>3</v>
      </c>
      <c r="G48" s="1138">
        <v>0</v>
      </c>
      <c r="H48" s="1138">
        <v>0</v>
      </c>
      <c r="I48" s="1138">
        <v>0</v>
      </c>
      <c r="J48" s="1138">
        <v>0</v>
      </c>
      <c r="K48" s="1138">
        <v>0</v>
      </c>
      <c r="L48" s="849"/>
      <c r="M48" s="89"/>
      <c r="N48" s="860" t="s">
        <v>1521</v>
      </c>
      <c r="O48" s="137"/>
      <c r="P48" s="1008">
        <f xml:space="preserve"> IF( SUM( T48:X48 ) = 0, 0, $T$5 )</f>
        <v>0</v>
      </c>
      <c r="Q48" s="1008">
        <f xml:space="preserve"> IF( SUM( AA48:AE48 ) = 0, 0, $AA$7 )</f>
        <v>0</v>
      </c>
      <c r="S48" s="964"/>
      <c r="T48" s="968">
        <f>IF('Validation flags'!$B$3="Thames Water", IF( ISNUMBER(G48), 0, 1 ),0)</f>
        <v>0</v>
      </c>
      <c r="U48" s="1009">
        <f>IF('Validation flags'!$B$3="Thames Water", IF( ISNUMBER(H48), 0, 1 ),0)</f>
        <v>0</v>
      </c>
      <c r="V48" s="1009">
        <f>IF('Validation flags'!$B$3="Thames Water", IF( ISNUMBER(I48), 0, 1 ),0)</f>
        <v>0</v>
      </c>
      <c r="W48" s="1009">
        <f>IF('Validation flags'!$B$3="Thames Water", IF( ISNUMBER(J48), 0, 1 ),0)</f>
        <v>0</v>
      </c>
      <c r="X48" s="1009">
        <f>IF('Validation flags'!$B$3="Thames Water", IF( ISNUMBER(K48), 0, 1 ),0)</f>
        <v>0</v>
      </c>
      <c r="Y48" s="978"/>
      <c r="Z48" s="1005"/>
      <c r="AA48" s="1009">
        <f>IF( AND( ISNUMBER( G48), G48&gt;=0), 0, 1)</f>
        <v>0</v>
      </c>
      <c r="AB48" s="1009">
        <f>IF( AND( ISNUMBER( H48), H48&gt;=0), 0, 1)</f>
        <v>0</v>
      </c>
      <c r="AC48" s="1009">
        <f>IF( AND( ISNUMBER( I48), I48&gt;=0), 0, 1)</f>
        <v>0</v>
      </c>
      <c r="AD48" s="1009">
        <f>IF( AND( ISNUMBER( J48), J48&gt;=0), 0, 1)</f>
        <v>0</v>
      </c>
      <c r="AE48" s="1009">
        <f>IF( AND( ISNUMBER( K48), K48&gt;=0), 0, 1)</f>
        <v>0</v>
      </c>
      <c r="AF48" s="1012"/>
    </row>
    <row r="49" spans="2:32">
      <c r="B49" s="852">
        <f t="shared" si="28"/>
        <v>38</v>
      </c>
      <c r="C49" s="797" t="s">
        <v>635</v>
      </c>
      <c r="D49" s="802" t="s">
        <v>636</v>
      </c>
      <c r="E49" s="68" t="s">
        <v>43</v>
      </c>
      <c r="F49" s="69">
        <v>3</v>
      </c>
      <c r="G49" s="1138">
        <v>0</v>
      </c>
      <c r="H49" s="1138">
        <v>0</v>
      </c>
      <c r="I49" s="1138">
        <v>0</v>
      </c>
      <c r="J49" s="1138">
        <v>0</v>
      </c>
      <c r="K49" s="1138">
        <v>0</v>
      </c>
      <c r="L49" s="849"/>
      <c r="M49" s="89"/>
      <c r="N49" s="860" t="s">
        <v>1522</v>
      </c>
      <c r="O49" s="137"/>
      <c r="P49" s="1008">
        <f xml:space="preserve"> IF( SUM( T49:X49 ) = 0, 0, $T$5 )</f>
        <v>0</v>
      </c>
      <c r="Q49" s="1008">
        <f xml:space="preserve"> IF( SUM( AA49:AE49 ) = 0, 0, $AA$20 )</f>
        <v>0</v>
      </c>
      <c r="S49" s="964"/>
      <c r="T49" s="1009">
        <f>IF('Validation flags'!$B$3="Thames Water", IF( ISNUMBER(G49), 0, 1 ),0)</f>
        <v>0</v>
      </c>
      <c r="U49" s="1009">
        <f>IF('Validation flags'!$B$3="Thames Water", IF( ISNUMBER(H49), 0, 1 ),0)</f>
        <v>0</v>
      </c>
      <c r="V49" s="1009">
        <f>IF('Validation flags'!$B$3="Thames Water", IF( ISNUMBER(I49), 0, 1 ),0)</f>
        <v>0</v>
      </c>
      <c r="W49" s="1009">
        <f>IF('Validation flags'!$B$3="Thames Water", IF( ISNUMBER(J49), 0, 1 ),0)</f>
        <v>0</v>
      </c>
      <c r="X49" s="1009">
        <f>IF('Validation flags'!$B$3="Thames Water", IF( ISNUMBER(K49), 0, 1 ),0)</f>
        <v>0</v>
      </c>
      <c r="Y49" s="978"/>
      <c r="Z49" s="1005"/>
      <c r="AA49" s="1009">
        <f>IF( AND( ISNUMBER( G49), G49&lt;=0), 0, 1)</f>
        <v>0</v>
      </c>
      <c r="AB49" s="1009">
        <f>IF( AND( ISNUMBER( H49), H49&lt;=0), 0, 1)</f>
        <v>0</v>
      </c>
      <c r="AC49" s="1009">
        <f>IF( AND( ISNUMBER( I49), I49&lt;=0), 0, 1)</f>
        <v>0</v>
      </c>
      <c r="AD49" s="1009">
        <f>IF( AND( ISNUMBER( J49), J49&lt;=0), 0, 1)</f>
        <v>0</v>
      </c>
      <c r="AE49" s="1009">
        <f>IF( AND( ISNUMBER( K49), K49&lt;=0), 0, 1)</f>
        <v>0</v>
      </c>
      <c r="AF49" s="1012"/>
    </row>
    <row r="50" spans="2:32" ht="15" thickBot="1">
      <c r="B50" s="854">
        <f t="shared" si="28"/>
        <v>39</v>
      </c>
      <c r="C50" s="265" t="s">
        <v>637</v>
      </c>
      <c r="D50" s="856" t="s">
        <v>638</v>
      </c>
      <c r="E50" s="70" t="s">
        <v>43</v>
      </c>
      <c r="F50" s="84">
        <v>3</v>
      </c>
      <c r="G50" s="289">
        <f>SUM(G48:G49)</f>
        <v>0</v>
      </c>
      <c r="H50" s="111">
        <f>SUM(H48:H49)</f>
        <v>0</v>
      </c>
      <c r="I50" s="111">
        <f>SUM(I48:I49)</f>
        <v>0</v>
      </c>
      <c r="J50" s="111">
        <f>SUM(J48:J49)</f>
        <v>0</v>
      </c>
      <c r="K50" s="290">
        <f>SUM(K48:K49)</f>
        <v>0</v>
      </c>
      <c r="L50" s="849"/>
      <c r="M50" s="85" t="s">
        <v>639</v>
      </c>
      <c r="N50" s="86"/>
      <c r="O50" s="137"/>
      <c r="P50" s="1008"/>
      <c r="Q50" s="1031"/>
      <c r="S50" s="978"/>
      <c r="T50" s="966"/>
      <c r="U50" s="966"/>
      <c r="V50" s="966"/>
      <c r="W50" s="966"/>
      <c r="X50" s="966"/>
      <c r="Y50" s="978"/>
      <c r="Z50" s="1012"/>
      <c r="AA50" s="1007"/>
      <c r="AB50" s="1007"/>
      <c r="AC50" s="1007"/>
      <c r="AD50" s="1007"/>
      <c r="AE50" s="1007"/>
      <c r="AF50" s="1012"/>
    </row>
    <row r="51" spans="2:32" ht="15" thickBot="1">
      <c r="B51" s="849"/>
      <c r="C51" s="849"/>
      <c r="D51" s="849"/>
      <c r="E51" s="849"/>
      <c r="F51" s="849"/>
      <c r="G51" s="849"/>
      <c r="H51" s="849"/>
      <c r="I51" s="849"/>
      <c r="J51" s="849"/>
      <c r="K51" s="849"/>
      <c r="L51" s="849"/>
      <c r="M51" s="87"/>
      <c r="N51" s="87"/>
      <c r="O51" s="844"/>
      <c r="P51" s="1008"/>
      <c r="Q51" s="1031"/>
      <c r="S51" s="978"/>
      <c r="T51" s="966"/>
      <c r="U51" s="966"/>
      <c r="V51" s="966"/>
      <c r="W51" s="966"/>
      <c r="X51" s="966"/>
      <c r="Y51" s="978"/>
      <c r="Z51" s="1012"/>
      <c r="AA51" s="1007"/>
      <c r="AB51" s="1007"/>
      <c r="AC51" s="1007"/>
      <c r="AD51" s="1007"/>
      <c r="AE51" s="1007"/>
      <c r="AF51" s="1012"/>
    </row>
    <row r="52" spans="2:32" ht="15" thickBot="1">
      <c r="B52" s="850" t="s">
        <v>454</v>
      </c>
      <c r="C52" s="851" t="s">
        <v>640</v>
      </c>
      <c r="D52" s="849"/>
      <c r="E52" s="849"/>
      <c r="F52" s="849"/>
      <c r="G52" s="849"/>
      <c r="H52" s="849"/>
      <c r="I52" s="849"/>
      <c r="J52" s="849"/>
      <c r="K52" s="849"/>
      <c r="L52" s="849"/>
      <c r="M52" s="87"/>
      <c r="N52" s="87"/>
      <c r="O52" s="844"/>
      <c r="P52" s="1008"/>
      <c r="Q52" s="1031"/>
      <c r="S52" s="978"/>
      <c r="T52" s="966"/>
      <c r="U52" s="966"/>
      <c r="V52" s="966"/>
      <c r="W52" s="966"/>
      <c r="X52" s="966"/>
      <c r="Y52" s="978"/>
      <c r="Z52" s="1012"/>
      <c r="AA52" s="1007"/>
      <c r="AB52" s="1007"/>
      <c r="AC52" s="1007"/>
      <c r="AD52" s="1007"/>
      <c r="AE52" s="1007"/>
      <c r="AF52" s="1012"/>
    </row>
    <row r="53" spans="2:32">
      <c r="B53" s="119">
        <v>40</v>
      </c>
      <c r="C53" s="138" t="s">
        <v>641</v>
      </c>
      <c r="D53" s="862" t="s">
        <v>642</v>
      </c>
      <c r="E53" s="847" t="s">
        <v>43</v>
      </c>
      <c r="F53" s="64">
        <v>3</v>
      </c>
      <c r="G53" s="1162">
        <v>-4.4080000000000004</v>
      </c>
      <c r="H53" s="1156">
        <v>-5.2939999999999996</v>
      </c>
      <c r="I53" s="1156">
        <v>-6.415</v>
      </c>
      <c r="J53" s="1156">
        <v>-6.1710000000000003</v>
      </c>
      <c r="K53" s="1157">
        <v>-6.0839999999999996</v>
      </c>
      <c r="L53" s="849"/>
      <c r="M53" s="139"/>
      <c r="N53" s="861" t="s">
        <v>1522</v>
      </c>
      <c r="O53" s="844"/>
      <c r="P53" s="1008">
        <f xml:space="preserve"> IF( SUM( T53:X53 ) = 0, 0, $T$5 )</f>
        <v>0</v>
      </c>
      <c r="Q53" s="1008">
        <f xml:space="preserve"> IF( SUM( AA53:AE53 ) = 0, 0, $AA$20 )</f>
        <v>0</v>
      </c>
      <c r="S53" s="964"/>
      <c r="T53" s="968">
        <f t="shared" ref="T53:X55" si="32" xml:space="preserve"> IF( ISNUMBER(G53), 0, 1 )</f>
        <v>0</v>
      </c>
      <c r="U53" s="968">
        <f t="shared" si="32"/>
        <v>0</v>
      </c>
      <c r="V53" s="968">
        <f t="shared" si="32"/>
        <v>0</v>
      </c>
      <c r="W53" s="968">
        <f t="shared" si="32"/>
        <v>0</v>
      </c>
      <c r="X53" s="968">
        <f t="shared" si="32"/>
        <v>0</v>
      </c>
      <c r="Y53" s="978"/>
      <c r="Z53" s="1005"/>
      <c r="AA53" s="1009">
        <f t="shared" ref="AA53:AE54" si="33">IF( AND( ISNUMBER( G53), G53&lt;=0), 0, 1)</f>
        <v>0</v>
      </c>
      <c r="AB53" s="1009">
        <f t="shared" si="33"/>
        <v>0</v>
      </c>
      <c r="AC53" s="1009">
        <f t="shared" si="33"/>
        <v>0</v>
      </c>
      <c r="AD53" s="1009">
        <f t="shared" si="33"/>
        <v>0</v>
      </c>
      <c r="AE53" s="1009">
        <f t="shared" si="33"/>
        <v>0</v>
      </c>
      <c r="AF53" s="1012"/>
    </row>
    <row r="54" spans="2:32">
      <c r="B54" s="852">
        <f>B53+1</f>
        <v>41</v>
      </c>
      <c r="C54" s="56" t="s">
        <v>643</v>
      </c>
      <c r="D54" s="863" t="s">
        <v>644</v>
      </c>
      <c r="E54" s="853" t="s">
        <v>43</v>
      </c>
      <c r="F54" s="66">
        <v>3</v>
      </c>
      <c r="G54" s="1155">
        <v>0</v>
      </c>
      <c r="H54" s="233">
        <v>0</v>
      </c>
      <c r="I54" s="233">
        <v>0</v>
      </c>
      <c r="J54" s="233">
        <v>0</v>
      </c>
      <c r="K54" s="1163">
        <v>0</v>
      </c>
      <c r="L54" s="849"/>
      <c r="M54" s="89"/>
      <c r="N54" s="860" t="s">
        <v>1522</v>
      </c>
      <c r="O54" s="844"/>
      <c r="P54" s="1008">
        <f xml:space="preserve"> IF( SUM( T54:X54 ) = 0, 0, $T$5 )</f>
        <v>0</v>
      </c>
      <c r="Q54" s="1008">
        <f xml:space="preserve"> IF( SUM( AA54:AE54 ) = 0, 0, $AA$20 )</f>
        <v>0</v>
      </c>
      <c r="S54" s="964"/>
      <c r="T54" s="968">
        <f t="shared" si="32"/>
        <v>0</v>
      </c>
      <c r="U54" s="968">
        <f t="shared" si="32"/>
        <v>0</v>
      </c>
      <c r="V54" s="968">
        <f t="shared" si="32"/>
        <v>0</v>
      </c>
      <c r="W54" s="968">
        <f t="shared" si="32"/>
        <v>0</v>
      </c>
      <c r="X54" s="968">
        <f t="shared" si="32"/>
        <v>0</v>
      </c>
      <c r="Y54" s="982"/>
      <c r="Z54" s="1005"/>
      <c r="AA54" s="1009">
        <f t="shared" si="33"/>
        <v>0</v>
      </c>
      <c r="AB54" s="1009">
        <f t="shared" si="33"/>
        <v>0</v>
      </c>
      <c r="AC54" s="1009">
        <f t="shared" si="33"/>
        <v>0</v>
      </c>
      <c r="AD54" s="1009">
        <f t="shared" si="33"/>
        <v>0</v>
      </c>
      <c r="AE54" s="1009">
        <f t="shared" si="33"/>
        <v>0</v>
      </c>
      <c r="AF54" s="1013"/>
    </row>
    <row r="55" spans="2:32">
      <c r="B55" s="852">
        <f t="shared" ref="B55:B69" si="34">B54+1</f>
        <v>42</v>
      </c>
      <c r="C55" s="56" t="s">
        <v>645</v>
      </c>
      <c r="D55" s="863" t="s">
        <v>646</v>
      </c>
      <c r="E55" s="853" t="s">
        <v>43</v>
      </c>
      <c r="F55" s="66">
        <v>3</v>
      </c>
      <c r="G55" s="1155">
        <v>0</v>
      </c>
      <c r="H55" s="233">
        <v>0</v>
      </c>
      <c r="I55" s="233">
        <v>0</v>
      </c>
      <c r="J55" s="233">
        <v>0</v>
      </c>
      <c r="K55" s="1163">
        <v>0</v>
      </c>
      <c r="L55" s="849"/>
      <c r="M55" s="89"/>
      <c r="N55" s="860" t="s">
        <v>1521</v>
      </c>
      <c r="O55" s="844"/>
      <c r="P55" s="1008">
        <f xml:space="preserve"> IF( SUM( T55:X55 ) = 0, 0, $T$5 )</f>
        <v>0</v>
      </c>
      <c r="Q55" s="1008">
        <f xml:space="preserve"> IF( SUM( AA55:AE55 ) = 0, 0, $AA$7 )</f>
        <v>0</v>
      </c>
      <c r="S55" s="964"/>
      <c r="T55" s="968">
        <f t="shared" si="32"/>
        <v>0</v>
      </c>
      <c r="U55" s="968">
        <f t="shared" si="32"/>
        <v>0</v>
      </c>
      <c r="V55" s="968">
        <f t="shared" si="32"/>
        <v>0</v>
      </c>
      <c r="W55" s="968">
        <f t="shared" si="32"/>
        <v>0</v>
      </c>
      <c r="X55" s="968">
        <f t="shared" si="32"/>
        <v>0</v>
      </c>
      <c r="Y55" s="982"/>
      <c r="Z55" s="1005"/>
      <c r="AA55" s="1009">
        <f>IF( AND( ISNUMBER( G55), G55&gt;=0), 0, 1)</f>
        <v>0</v>
      </c>
      <c r="AB55" s="1009">
        <f>IF( AND( ISNUMBER( H55), H55&gt;=0), 0, 1)</f>
        <v>0</v>
      </c>
      <c r="AC55" s="1009">
        <f>IF( AND( ISNUMBER( I55), I55&gt;=0), 0, 1)</f>
        <v>0</v>
      </c>
      <c r="AD55" s="1009">
        <f>IF( AND( ISNUMBER( J55), J55&gt;=0), 0, 1)</f>
        <v>0</v>
      </c>
      <c r="AE55" s="1009">
        <f>IF( AND( ISNUMBER( K55), K55&gt;=0), 0, 1)</f>
        <v>0</v>
      </c>
      <c r="AF55" s="1013"/>
    </row>
    <row r="56" spans="2:32">
      <c r="B56" s="852">
        <f t="shared" si="34"/>
        <v>43</v>
      </c>
      <c r="C56" s="864" t="s">
        <v>647</v>
      </c>
      <c r="D56" s="802" t="s">
        <v>648</v>
      </c>
      <c r="E56" s="68" t="s">
        <v>43</v>
      </c>
      <c r="F56" s="69">
        <v>3</v>
      </c>
      <c r="G56" s="102">
        <f>G53+G55</f>
        <v>-4.4080000000000004</v>
      </c>
      <c r="H56" s="103">
        <f>H53+H55</f>
        <v>-5.2939999999999996</v>
      </c>
      <c r="I56" s="103">
        <f>I53+I55</f>
        <v>-6.415</v>
      </c>
      <c r="J56" s="103">
        <f>J53+J55</f>
        <v>-6.1710000000000003</v>
      </c>
      <c r="K56" s="793">
        <f>K53+K55</f>
        <v>-6.0839999999999996</v>
      </c>
      <c r="L56" s="849"/>
      <c r="M56" s="89" t="s">
        <v>649</v>
      </c>
      <c r="N56" s="860"/>
      <c r="O56" s="844"/>
      <c r="P56" s="1008"/>
      <c r="Q56" s="1031"/>
      <c r="S56" s="982"/>
      <c r="T56" s="966"/>
      <c r="U56" s="966"/>
      <c r="V56" s="966"/>
      <c r="W56" s="966"/>
      <c r="X56" s="966"/>
      <c r="Y56" s="982"/>
      <c r="Z56" s="1013"/>
      <c r="AA56" s="1007"/>
      <c r="AB56" s="1007"/>
      <c r="AC56" s="1007"/>
      <c r="AD56" s="1007"/>
      <c r="AE56" s="1007"/>
      <c r="AF56" s="1013"/>
    </row>
    <row r="57" spans="2:32">
      <c r="B57" s="852">
        <f t="shared" si="34"/>
        <v>44</v>
      </c>
      <c r="C57" s="56" t="s">
        <v>650</v>
      </c>
      <c r="D57" s="863" t="s">
        <v>651</v>
      </c>
      <c r="E57" s="853" t="s">
        <v>43</v>
      </c>
      <c r="F57" s="66">
        <v>3</v>
      </c>
      <c r="G57" s="1155">
        <v>-0.10100000000000001</v>
      </c>
      <c r="H57" s="233">
        <v>-0.11600000000000001</v>
      </c>
      <c r="I57" s="233">
        <v>-0.129</v>
      </c>
      <c r="J57" s="233">
        <v>-0.14699999999999999</v>
      </c>
      <c r="K57" s="1163">
        <v>-0.16600000000000001</v>
      </c>
      <c r="L57" s="849"/>
      <c r="M57" s="89"/>
      <c r="N57" s="860" t="s">
        <v>1522</v>
      </c>
      <c r="O57" s="844"/>
      <c r="P57" s="1008">
        <f t="shared" ref="P57:P62" si="35" xml:space="preserve"> IF( SUM( T57:X57 ) = 0, 0, $T$5 )</f>
        <v>0</v>
      </c>
      <c r="Q57" s="1008">
        <f xml:space="preserve"> IF( SUM( AA57:AE57 ) = 0, 0, $AA$20 )</f>
        <v>0</v>
      </c>
      <c r="S57" s="964"/>
      <c r="T57" s="968">
        <f t="shared" ref="T57:X59" si="36" xml:space="preserve"> IF( ISNUMBER(G57), 0, 1 )</f>
        <v>0</v>
      </c>
      <c r="U57" s="968">
        <f t="shared" si="36"/>
        <v>0</v>
      </c>
      <c r="V57" s="968">
        <f t="shared" si="36"/>
        <v>0</v>
      </c>
      <c r="W57" s="968">
        <f t="shared" si="36"/>
        <v>0</v>
      </c>
      <c r="X57" s="968">
        <f t="shared" si="36"/>
        <v>0</v>
      </c>
      <c r="Y57" s="982"/>
      <c r="Z57" s="1005"/>
      <c r="AA57" s="1009">
        <f t="shared" ref="AA57:AE58" si="37">IF( AND( ISNUMBER( G57), G57&lt;=0), 0, 1)</f>
        <v>0</v>
      </c>
      <c r="AB57" s="1009">
        <f t="shared" si="37"/>
        <v>0</v>
      </c>
      <c r="AC57" s="1009">
        <f t="shared" si="37"/>
        <v>0</v>
      </c>
      <c r="AD57" s="1009">
        <f t="shared" si="37"/>
        <v>0</v>
      </c>
      <c r="AE57" s="1009">
        <f t="shared" si="37"/>
        <v>0</v>
      </c>
      <c r="AF57" s="1013"/>
    </row>
    <row r="58" spans="2:32">
      <c r="B58" s="852">
        <f t="shared" si="34"/>
        <v>45</v>
      </c>
      <c r="C58" s="56" t="s">
        <v>652</v>
      </c>
      <c r="D58" s="863" t="s">
        <v>653</v>
      </c>
      <c r="E58" s="853" t="s">
        <v>43</v>
      </c>
      <c r="F58" s="66">
        <v>3</v>
      </c>
      <c r="G58" s="1155">
        <v>0</v>
      </c>
      <c r="H58" s="233">
        <v>0</v>
      </c>
      <c r="I58" s="233">
        <v>0</v>
      </c>
      <c r="J58" s="233">
        <v>0</v>
      </c>
      <c r="K58" s="1163">
        <v>0</v>
      </c>
      <c r="L58" s="849"/>
      <c r="M58" s="89"/>
      <c r="N58" s="860" t="s">
        <v>1522</v>
      </c>
      <c r="O58" s="844"/>
      <c r="P58" s="1008">
        <f t="shared" si="35"/>
        <v>0</v>
      </c>
      <c r="Q58" s="1008">
        <f xml:space="preserve"> IF( SUM( AA58:AE58 ) = 0, 0, $AA$20 )</f>
        <v>0</v>
      </c>
      <c r="S58" s="964"/>
      <c r="T58" s="968">
        <f t="shared" si="36"/>
        <v>0</v>
      </c>
      <c r="U58" s="968">
        <f t="shared" si="36"/>
        <v>0</v>
      </c>
      <c r="V58" s="968">
        <f t="shared" si="36"/>
        <v>0</v>
      </c>
      <c r="W58" s="968">
        <f t="shared" si="36"/>
        <v>0</v>
      </c>
      <c r="X58" s="968">
        <f t="shared" si="36"/>
        <v>0</v>
      </c>
      <c r="Y58" s="982"/>
      <c r="Z58" s="1005"/>
      <c r="AA58" s="1009">
        <f t="shared" si="37"/>
        <v>0</v>
      </c>
      <c r="AB58" s="1009">
        <f t="shared" si="37"/>
        <v>0</v>
      </c>
      <c r="AC58" s="1009">
        <f t="shared" si="37"/>
        <v>0</v>
      </c>
      <c r="AD58" s="1009">
        <f t="shared" si="37"/>
        <v>0</v>
      </c>
      <c r="AE58" s="1009">
        <f t="shared" si="37"/>
        <v>0</v>
      </c>
      <c r="AF58" s="1013"/>
    </row>
    <row r="59" spans="2:32">
      <c r="B59" s="852">
        <f t="shared" si="34"/>
        <v>46</v>
      </c>
      <c r="C59" s="797" t="s">
        <v>654</v>
      </c>
      <c r="D59" s="802" t="s">
        <v>655</v>
      </c>
      <c r="E59" s="68" t="s">
        <v>43</v>
      </c>
      <c r="F59" s="69">
        <v>3</v>
      </c>
      <c r="G59" s="1155">
        <v>0</v>
      </c>
      <c r="H59" s="233">
        <v>0</v>
      </c>
      <c r="I59" s="233">
        <v>0</v>
      </c>
      <c r="J59" s="233">
        <v>0</v>
      </c>
      <c r="K59" s="1163">
        <v>0</v>
      </c>
      <c r="L59" s="849"/>
      <c r="M59" s="89"/>
      <c r="N59" s="860" t="s">
        <v>1521</v>
      </c>
      <c r="O59" s="844"/>
      <c r="P59" s="1008">
        <f t="shared" si="35"/>
        <v>0</v>
      </c>
      <c r="Q59" s="1008">
        <f xml:space="preserve"> IF( SUM( AA59:AE59 ) = 0, 0, $AA$7 )</f>
        <v>0</v>
      </c>
      <c r="S59" s="964"/>
      <c r="T59" s="968">
        <f t="shared" si="36"/>
        <v>0</v>
      </c>
      <c r="U59" s="968">
        <f t="shared" si="36"/>
        <v>0</v>
      </c>
      <c r="V59" s="968">
        <f t="shared" si="36"/>
        <v>0</v>
      </c>
      <c r="W59" s="968">
        <f t="shared" si="36"/>
        <v>0</v>
      </c>
      <c r="X59" s="968">
        <f t="shared" si="36"/>
        <v>0</v>
      </c>
      <c r="Y59" s="982"/>
      <c r="Z59" s="1005"/>
      <c r="AA59" s="1009">
        <f>IF( AND( ISNUMBER( G59), G59&gt;=0), 0, 1)</f>
        <v>0</v>
      </c>
      <c r="AB59" s="1009">
        <f>IF( AND( ISNUMBER( H59), H59&gt;=0), 0, 1)</f>
        <v>0</v>
      </c>
      <c r="AC59" s="1009">
        <f>IF( AND( ISNUMBER( I59), I59&gt;=0), 0, 1)</f>
        <v>0</v>
      </c>
      <c r="AD59" s="1009">
        <f>IF( AND( ISNUMBER( J59), J59&gt;=0), 0, 1)</f>
        <v>0</v>
      </c>
      <c r="AE59" s="1009">
        <f>IF( AND( ISNUMBER( K59), K59&gt;=0), 0, 1)</f>
        <v>0</v>
      </c>
      <c r="AF59" s="1013"/>
    </row>
    <row r="60" spans="2:32">
      <c r="B60" s="852">
        <f t="shared" si="34"/>
        <v>47</v>
      </c>
      <c r="C60" s="864" t="s">
        <v>656</v>
      </c>
      <c r="D60" s="802" t="s">
        <v>657</v>
      </c>
      <c r="E60" s="68" t="s">
        <v>43</v>
      </c>
      <c r="F60" s="69">
        <v>3</v>
      </c>
      <c r="G60" s="102">
        <f>G57+G59</f>
        <v>-0.10100000000000001</v>
      </c>
      <c r="H60" s="103">
        <f>H57+H59</f>
        <v>-0.11600000000000001</v>
      </c>
      <c r="I60" s="103">
        <f>I57+I59</f>
        <v>-0.129</v>
      </c>
      <c r="J60" s="103">
        <f>J57+J59</f>
        <v>-0.14699999999999999</v>
      </c>
      <c r="K60" s="793">
        <f>K57+K59</f>
        <v>-0.16600000000000001</v>
      </c>
      <c r="L60" s="849"/>
      <c r="M60" s="89" t="s">
        <v>658</v>
      </c>
      <c r="N60" s="860"/>
      <c r="O60" s="844"/>
      <c r="P60" s="1008">
        <f t="shared" si="35"/>
        <v>0</v>
      </c>
      <c r="Q60" s="1031"/>
      <c r="S60" s="964"/>
      <c r="T60" s="1007"/>
      <c r="U60" s="1007"/>
      <c r="V60" s="1007"/>
      <c r="W60" s="1007"/>
      <c r="X60" s="1007"/>
      <c r="Y60" s="982"/>
      <c r="Z60" s="1005"/>
      <c r="AA60" s="1007"/>
      <c r="AB60" s="1007"/>
      <c r="AC60" s="1007"/>
      <c r="AD60" s="1007"/>
      <c r="AE60" s="1007"/>
      <c r="AF60" s="1013"/>
    </row>
    <row r="61" spans="2:32">
      <c r="B61" s="852">
        <f t="shared" si="34"/>
        <v>48</v>
      </c>
      <c r="C61" s="56" t="s">
        <v>659</v>
      </c>
      <c r="D61" s="863" t="s">
        <v>660</v>
      </c>
      <c r="E61" s="853" t="s">
        <v>43</v>
      </c>
      <c r="F61" s="66">
        <v>3</v>
      </c>
      <c r="G61" s="1138">
        <v>-6.548</v>
      </c>
      <c r="H61" s="1139">
        <v>-6.548</v>
      </c>
      <c r="I61" s="1139">
        <v>-5.9260000000000002</v>
      </c>
      <c r="J61" s="1139">
        <v>-6.1310000000000002</v>
      </c>
      <c r="K61" s="1140">
        <v>-5.742</v>
      </c>
      <c r="L61" s="849"/>
      <c r="M61" s="89"/>
      <c r="N61" s="860" t="s">
        <v>1522</v>
      </c>
      <c r="O61" s="844"/>
      <c r="P61" s="1008">
        <f t="shared" si="35"/>
        <v>0</v>
      </c>
      <c r="Q61" s="1008">
        <f xml:space="preserve"> IF( SUM( AA61:AE61 ) = 0, 0, $AA$20 )</f>
        <v>0</v>
      </c>
      <c r="S61" s="964"/>
      <c r="T61" s="1009">
        <f>IF('Validation flags'!$H$3=1,0, IF( ISNUMBER(G61), 0, 1 ))</f>
        <v>0</v>
      </c>
      <c r="U61" s="1009">
        <f>IF('Validation flags'!$H$3=1,0, IF( ISNUMBER(H61), 0, 1 ))</f>
        <v>0</v>
      </c>
      <c r="V61" s="1009">
        <f>IF('Validation flags'!$H$3=1,0, IF( ISNUMBER(I61), 0, 1 ))</f>
        <v>0</v>
      </c>
      <c r="W61" s="1009">
        <f>IF('Validation flags'!$H$3=1,0, IF( ISNUMBER(J61), 0, 1 ))</f>
        <v>0</v>
      </c>
      <c r="X61" s="1009">
        <f>IF('Validation flags'!$H$3=1,0, IF( ISNUMBER(K61), 0, 1 ))</f>
        <v>0</v>
      </c>
      <c r="Y61" s="982"/>
      <c r="Z61" s="1005"/>
      <c r="AA61" s="1009">
        <f>IF( AND( ISNUMBER( G61), G61&lt;=0), 0, 1)</f>
        <v>0</v>
      </c>
      <c r="AB61" s="1009">
        <f>IF( AND( ISNUMBER( H61), H61&lt;=0), 0, 1)</f>
        <v>0</v>
      </c>
      <c r="AC61" s="1009">
        <f>IF( AND( ISNUMBER( I61), I61&lt;=0), 0, 1)</f>
        <v>0</v>
      </c>
      <c r="AD61" s="1009">
        <f>IF( AND( ISNUMBER( J61), J61&lt;=0), 0, 1)</f>
        <v>0</v>
      </c>
      <c r="AE61" s="1009">
        <f>IF( AND( ISNUMBER( K61), K61&lt;=0), 0, 1)</f>
        <v>0</v>
      </c>
      <c r="AF61" s="1013"/>
    </row>
    <row r="62" spans="2:32">
      <c r="B62" s="852">
        <f t="shared" si="34"/>
        <v>49</v>
      </c>
      <c r="C62" s="797" t="s">
        <v>661</v>
      </c>
      <c r="D62" s="863" t="s">
        <v>662</v>
      </c>
      <c r="E62" s="68" t="s">
        <v>43</v>
      </c>
      <c r="F62" s="69">
        <v>3</v>
      </c>
      <c r="G62" s="1138">
        <v>0</v>
      </c>
      <c r="H62" s="1139">
        <v>0</v>
      </c>
      <c r="I62" s="1139">
        <v>0</v>
      </c>
      <c r="J62" s="1139">
        <v>0</v>
      </c>
      <c r="K62" s="1140">
        <v>0</v>
      </c>
      <c r="L62" s="849"/>
      <c r="M62" s="89"/>
      <c r="N62" s="860" t="s">
        <v>1521</v>
      </c>
      <c r="O62" s="844"/>
      <c r="P62" s="1008">
        <f t="shared" si="35"/>
        <v>0</v>
      </c>
      <c r="Q62" s="1008">
        <f xml:space="preserve"> IF( SUM( AA62:AE62 ) = 0, 0, $AA$7 )</f>
        <v>0</v>
      </c>
      <c r="S62" s="964"/>
      <c r="T62" s="1009">
        <f>IF('Validation flags'!$H$3=1,0, IF( ISNUMBER(G62), 0, 1 ))</f>
        <v>0</v>
      </c>
      <c r="U62" s="1009">
        <f>IF('Validation flags'!$H$3=1,0, IF( ISNUMBER(H62), 0, 1 ))</f>
        <v>0</v>
      </c>
      <c r="V62" s="1009">
        <f>IF('Validation flags'!$H$3=1,0, IF( ISNUMBER(I62), 0, 1 ))</f>
        <v>0</v>
      </c>
      <c r="W62" s="1009">
        <f>IF('Validation flags'!$H$3=1,0, IF( ISNUMBER(J62), 0, 1 ))</f>
        <v>0</v>
      </c>
      <c r="X62" s="1009">
        <f>IF('Validation flags'!$H$3=1,0, IF( ISNUMBER(K62), 0, 1 ))</f>
        <v>0</v>
      </c>
      <c r="Y62" s="982"/>
      <c r="Z62" s="1005"/>
      <c r="AA62" s="1009">
        <f>IF( AND( ISNUMBER( G62), G62&gt;=0), 0, 1)</f>
        <v>0</v>
      </c>
      <c r="AB62" s="1009">
        <f>IF( AND( ISNUMBER( H62), H62&gt;=0), 0, 1)</f>
        <v>0</v>
      </c>
      <c r="AC62" s="1009">
        <f>IF( AND( ISNUMBER( I62), I62&gt;=0), 0, 1)</f>
        <v>0</v>
      </c>
      <c r="AD62" s="1009">
        <f>IF( AND( ISNUMBER( J62), J62&gt;=0), 0, 1)</f>
        <v>0</v>
      </c>
      <c r="AE62" s="1009">
        <f>IF( AND( ISNUMBER( K62), K62&gt;=0), 0, 1)</f>
        <v>0</v>
      </c>
      <c r="AF62" s="1013"/>
    </row>
    <row r="63" spans="2:32">
      <c r="B63" s="852">
        <f t="shared" si="34"/>
        <v>50</v>
      </c>
      <c r="C63" s="864" t="s">
        <v>663</v>
      </c>
      <c r="D63" s="802" t="s">
        <v>664</v>
      </c>
      <c r="E63" s="68" t="s">
        <v>43</v>
      </c>
      <c r="F63" s="69">
        <v>3</v>
      </c>
      <c r="G63" s="102">
        <f>SUM(G61:G62)</f>
        <v>-6.548</v>
      </c>
      <c r="H63" s="103">
        <f>SUM(H61:H62)</f>
        <v>-6.548</v>
      </c>
      <c r="I63" s="103">
        <f>SUM(I61:I62)</f>
        <v>-5.9260000000000002</v>
      </c>
      <c r="J63" s="103">
        <f>SUM(J61:J62)</f>
        <v>-6.1310000000000002</v>
      </c>
      <c r="K63" s="793">
        <f>SUM(K61:K62)</f>
        <v>-5.742</v>
      </c>
      <c r="L63" s="849"/>
      <c r="M63" s="89" t="s">
        <v>665</v>
      </c>
      <c r="N63" s="860"/>
      <c r="O63" s="844"/>
      <c r="P63" s="1008"/>
      <c r="Q63" s="1031"/>
      <c r="S63" s="982"/>
      <c r="T63" s="985"/>
      <c r="U63" s="984"/>
      <c r="V63" s="984"/>
      <c r="W63" s="984"/>
      <c r="X63" s="984"/>
      <c r="Y63" s="982"/>
      <c r="Z63" s="1013"/>
      <c r="AA63" s="1133"/>
      <c r="AB63" s="1133"/>
      <c r="AC63" s="1133"/>
      <c r="AD63" s="1133"/>
      <c r="AE63" s="1133"/>
      <c r="AF63" s="1013"/>
    </row>
    <row r="64" spans="2:32">
      <c r="B64" s="852">
        <f t="shared" si="34"/>
        <v>51</v>
      </c>
      <c r="C64" s="56" t="s">
        <v>666</v>
      </c>
      <c r="D64" s="863" t="s">
        <v>667</v>
      </c>
      <c r="E64" s="853" t="s">
        <v>43</v>
      </c>
      <c r="F64" s="66">
        <v>3</v>
      </c>
      <c r="G64" s="1138">
        <v>-9.9000000000000005E-2</v>
      </c>
      <c r="H64" s="1139">
        <v>-0.106</v>
      </c>
      <c r="I64" s="1139">
        <v>-0.113</v>
      </c>
      <c r="J64" s="1139">
        <v>-0.123</v>
      </c>
      <c r="K64" s="1140">
        <v>-0.13300000000000001</v>
      </c>
      <c r="L64" s="849"/>
      <c r="M64" s="89"/>
      <c r="N64" s="860" t="s">
        <v>1522</v>
      </c>
      <c r="O64" s="844"/>
      <c r="P64" s="1008">
        <f xml:space="preserve"> IF( SUM( T64:X64 ) = 0, 0, $T$5 )</f>
        <v>0</v>
      </c>
      <c r="Q64" s="1008">
        <f xml:space="preserve"> IF( SUM( AA64:AE64 ) = 0, 0, $AA$20 )</f>
        <v>0</v>
      </c>
      <c r="S64" s="964"/>
      <c r="T64" s="1009">
        <f>IF('Validation flags'!$H$3=1,0, IF( ISNUMBER(G64), 0, 1 ))</f>
        <v>0</v>
      </c>
      <c r="U64" s="1009">
        <f>IF('Validation flags'!$H$3=1,0, IF( ISNUMBER(H64), 0, 1 ))</f>
        <v>0</v>
      </c>
      <c r="V64" s="1009">
        <f>IF('Validation flags'!$H$3=1,0, IF( ISNUMBER(I64), 0, 1 ))</f>
        <v>0</v>
      </c>
      <c r="W64" s="1009">
        <f>IF('Validation flags'!$H$3=1,0, IF( ISNUMBER(J64), 0, 1 ))</f>
        <v>0</v>
      </c>
      <c r="X64" s="1009">
        <f>IF('Validation flags'!$H$3=1,0, IF( ISNUMBER(K64), 0, 1 ))</f>
        <v>0</v>
      </c>
      <c r="Y64" s="982"/>
      <c r="Z64" s="1005"/>
      <c r="AA64" s="1009">
        <f>IF( AND( ISNUMBER( G64), G64&lt;=0), 0, 1)</f>
        <v>0</v>
      </c>
      <c r="AB64" s="1009">
        <f>IF( AND( ISNUMBER( H64), H64&lt;=0), 0, 1)</f>
        <v>0</v>
      </c>
      <c r="AC64" s="1009">
        <f>IF( AND( ISNUMBER( I64), I64&lt;=0), 0, 1)</f>
        <v>0</v>
      </c>
      <c r="AD64" s="1009">
        <f>IF( AND( ISNUMBER( J64), J64&lt;=0), 0, 1)</f>
        <v>0</v>
      </c>
      <c r="AE64" s="1009">
        <f>IF( AND( ISNUMBER( K64), K64&lt;=0), 0, 1)</f>
        <v>0</v>
      </c>
      <c r="AF64" s="1013"/>
    </row>
    <row r="65" spans="2:33">
      <c r="B65" s="852">
        <f t="shared" si="34"/>
        <v>52</v>
      </c>
      <c r="C65" s="797" t="s">
        <v>668</v>
      </c>
      <c r="D65" s="802" t="s">
        <v>669</v>
      </c>
      <c r="E65" s="68" t="s">
        <v>43</v>
      </c>
      <c r="F65" s="69">
        <v>3</v>
      </c>
      <c r="G65" s="1138">
        <v>0</v>
      </c>
      <c r="H65" s="1139">
        <v>0</v>
      </c>
      <c r="I65" s="1139">
        <v>0</v>
      </c>
      <c r="J65" s="1139">
        <v>0</v>
      </c>
      <c r="K65" s="1140">
        <v>0</v>
      </c>
      <c r="L65" s="849"/>
      <c r="M65" s="89"/>
      <c r="N65" s="860" t="s">
        <v>1521</v>
      </c>
      <c r="O65" s="844"/>
      <c r="P65" s="1008">
        <f xml:space="preserve"> IF( SUM( T65:X65 ) = 0, 0, $T$5 )</f>
        <v>0</v>
      </c>
      <c r="Q65" s="1008">
        <f xml:space="preserve"> IF( SUM( AA65:AE65 ) = 0, 0, $AA$7 )</f>
        <v>0</v>
      </c>
      <c r="S65" s="964"/>
      <c r="T65" s="1009">
        <f>IF('Validation flags'!$H$3=1,0, IF( ISNUMBER(G65), 0, 1 ))</f>
        <v>0</v>
      </c>
      <c r="U65" s="1009">
        <f>IF('Validation flags'!$H$3=1,0, IF( ISNUMBER(H65), 0, 1 ))</f>
        <v>0</v>
      </c>
      <c r="V65" s="1009">
        <f>IF('Validation flags'!$H$3=1,0, IF( ISNUMBER(I65), 0, 1 ))</f>
        <v>0</v>
      </c>
      <c r="W65" s="1009">
        <f>IF('Validation flags'!$H$3=1,0, IF( ISNUMBER(J65), 0, 1 ))</f>
        <v>0</v>
      </c>
      <c r="X65" s="1009">
        <f>IF('Validation flags'!$H$3=1,0, IF( ISNUMBER(K65), 0, 1 ))</f>
        <v>0</v>
      </c>
      <c r="Y65" s="964"/>
      <c r="Z65" s="1005"/>
      <c r="AA65" s="1009">
        <f>IF( AND( ISNUMBER( G65), G65&gt;=0), 0, 1)</f>
        <v>0</v>
      </c>
      <c r="AB65" s="1009">
        <f>IF( AND( ISNUMBER( H65), H65&gt;=0), 0, 1)</f>
        <v>0</v>
      </c>
      <c r="AC65" s="1009">
        <f>IF( AND( ISNUMBER( I65), I65&gt;=0), 0, 1)</f>
        <v>0</v>
      </c>
      <c r="AD65" s="1009">
        <f>IF( AND( ISNUMBER( J65), J65&gt;=0), 0, 1)</f>
        <v>0</v>
      </c>
      <c r="AE65" s="1009">
        <f>IF( AND( ISNUMBER( K65), K65&gt;=0), 0, 1)</f>
        <v>0</v>
      </c>
      <c r="AF65" s="1005"/>
    </row>
    <row r="66" spans="2:33">
      <c r="B66" s="852">
        <f t="shared" si="34"/>
        <v>53</v>
      </c>
      <c r="C66" s="864" t="s">
        <v>670</v>
      </c>
      <c r="D66" s="802" t="s">
        <v>671</v>
      </c>
      <c r="E66" s="68" t="s">
        <v>43</v>
      </c>
      <c r="F66" s="69">
        <v>3</v>
      </c>
      <c r="G66" s="102">
        <f>SUM(G64:G65)</f>
        <v>-9.9000000000000005E-2</v>
      </c>
      <c r="H66" s="103">
        <f>SUM(H64:H65)</f>
        <v>-0.106</v>
      </c>
      <c r="I66" s="103">
        <f>SUM(I64:I65)</f>
        <v>-0.113</v>
      </c>
      <c r="J66" s="103">
        <f>SUM(J64:J65)</f>
        <v>-0.123</v>
      </c>
      <c r="K66" s="793">
        <f>SUM(K64:K65)</f>
        <v>-0.13300000000000001</v>
      </c>
      <c r="L66" s="849"/>
      <c r="M66" s="89" t="s">
        <v>672</v>
      </c>
      <c r="N66" s="860"/>
      <c r="O66" s="844"/>
      <c r="P66" s="1008"/>
      <c r="Q66" s="1031"/>
      <c r="S66" s="964"/>
      <c r="T66" s="986"/>
      <c r="U66" s="984"/>
      <c r="V66" s="984"/>
      <c r="W66" s="984"/>
      <c r="X66" s="984"/>
      <c r="Y66" s="964"/>
      <c r="Z66" s="1005"/>
      <c r="AA66" s="1007"/>
      <c r="AB66" s="1007"/>
      <c r="AC66" s="1007"/>
      <c r="AD66" s="1007"/>
      <c r="AE66" s="1007"/>
      <c r="AF66" s="1005"/>
    </row>
    <row r="67" spans="2:33">
      <c r="B67" s="852">
        <f t="shared" si="34"/>
        <v>54</v>
      </c>
      <c r="C67" s="56" t="s">
        <v>673</v>
      </c>
      <c r="D67" s="863" t="s">
        <v>674</v>
      </c>
      <c r="E67" s="853" t="s">
        <v>43</v>
      </c>
      <c r="F67" s="66">
        <v>3</v>
      </c>
      <c r="G67" s="1138">
        <v>0</v>
      </c>
      <c r="H67" s="1138">
        <v>0</v>
      </c>
      <c r="I67" s="1138">
        <v>0</v>
      </c>
      <c r="J67" s="1138">
        <v>0</v>
      </c>
      <c r="K67" s="1138">
        <v>0</v>
      </c>
      <c r="L67" s="849"/>
      <c r="M67" s="89"/>
      <c r="N67" s="860" t="s">
        <v>1522</v>
      </c>
      <c r="O67" s="844"/>
      <c r="P67" s="1008">
        <f xml:space="preserve"> IF( SUM( T67:X67 ) = 0, 0, $T$5 )</f>
        <v>0</v>
      </c>
      <c r="Q67" s="1008">
        <f xml:space="preserve"> IF( SUM( AA67:AE67 ) = 0, 0, $AA$20 )</f>
        <v>0</v>
      </c>
      <c r="S67" s="964"/>
      <c r="T67" s="1009">
        <f>IF('Validation flags'!$B$3="Thames Water", IF( ISNUMBER(G67), 0, 1 ),0)</f>
        <v>0</v>
      </c>
      <c r="U67" s="1009">
        <f>IF('Validation flags'!$B$3="Thames Water", IF( ISNUMBER(H67), 0, 1 ),0)</f>
        <v>0</v>
      </c>
      <c r="V67" s="1009">
        <f>IF('Validation flags'!$B$3="Thames Water", IF( ISNUMBER(I67), 0, 1 ),0)</f>
        <v>0</v>
      </c>
      <c r="W67" s="1009">
        <f>IF('Validation flags'!$B$3="Thames Water", IF( ISNUMBER(J67), 0, 1 ),0)</f>
        <v>0</v>
      </c>
      <c r="X67" s="1009">
        <f>IF('Validation flags'!$B$3="Thames Water", IF( ISNUMBER(K67), 0, 1 ),0)</f>
        <v>0</v>
      </c>
      <c r="Y67" s="964"/>
      <c r="Z67" s="1005"/>
      <c r="AA67" s="1009">
        <f>IF( AND( ISNUMBER( G67), G67&lt;=0), 0, 1)</f>
        <v>0</v>
      </c>
      <c r="AB67" s="1009">
        <f>IF( AND( ISNUMBER( H67), H67&lt;=0), 0, 1)</f>
        <v>0</v>
      </c>
      <c r="AC67" s="1009">
        <f>IF( AND( ISNUMBER( I67), I67&lt;=0), 0, 1)</f>
        <v>0</v>
      </c>
      <c r="AD67" s="1009">
        <f>IF( AND( ISNUMBER( J67), J67&lt;=0), 0, 1)</f>
        <v>0</v>
      </c>
      <c r="AE67" s="1009">
        <f>IF( AND( ISNUMBER( K67), K67&lt;=0), 0, 1)</f>
        <v>0</v>
      </c>
      <c r="AF67" s="1005"/>
    </row>
    <row r="68" spans="2:33">
      <c r="B68" s="852">
        <f t="shared" si="34"/>
        <v>55</v>
      </c>
      <c r="C68" s="797" t="s">
        <v>675</v>
      </c>
      <c r="D68" s="802" t="s">
        <v>676</v>
      </c>
      <c r="E68" s="68" t="s">
        <v>43</v>
      </c>
      <c r="F68" s="69">
        <v>3</v>
      </c>
      <c r="G68" s="1138">
        <v>0</v>
      </c>
      <c r="H68" s="1138">
        <v>0</v>
      </c>
      <c r="I68" s="1138">
        <v>0</v>
      </c>
      <c r="J68" s="1138">
        <v>0</v>
      </c>
      <c r="K68" s="1138">
        <v>0</v>
      </c>
      <c r="L68" s="849"/>
      <c r="M68" s="89"/>
      <c r="N68" s="860" t="s">
        <v>1521</v>
      </c>
      <c r="O68" s="844"/>
      <c r="P68" s="1008">
        <f xml:space="preserve"> IF( SUM( T68:X68 ) = 0, 0, $T$5 )</f>
        <v>0</v>
      </c>
      <c r="Q68" s="1008">
        <f xml:space="preserve"> IF( SUM( AA68:AE68 ) = 0, 0, $AA$7 )</f>
        <v>0</v>
      </c>
      <c r="S68" s="964"/>
      <c r="T68" s="1009">
        <f>IF('Validation flags'!$B$3="Thames Water", IF( ISNUMBER(G68), 0, 1 ),0)</f>
        <v>0</v>
      </c>
      <c r="U68" s="1009">
        <f>IF('Validation flags'!$B$3="Thames Water", IF( ISNUMBER(H68), 0, 1 ),0)</f>
        <v>0</v>
      </c>
      <c r="V68" s="1009">
        <f>IF('Validation flags'!$B$3="Thames Water", IF( ISNUMBER(I68), 0, 1 ),0)</f>
        <v>0</v>
      </c>
      <c r="W68" s="1009">
        <f>IF('Validation flags'!$B$3="Thames Water", IF( ISNUMBER(J68), 0, 1 ),0)</f>
        <v>0</v>
      </c>
      <c r="X68" s="1009">
        <f>IF('Validation flags'!$B$3="Thames Water", IF( ISNUMBER(K68), 0, 1 ),0)</f>
        <v>0</v>
      </c>
      <c r="Y68" s="964"/>
      <c r="Z68" s="1005"/>
      <c r="AA68" s="1009">
        <f>IF( AND( ISNUMBER( G68), G68&gt;=0), 0, 1)</f>
        <v>0</v>
      </c>
      <c r="AB68" s="1009">
        <f>IF( AND( ISNUMBER( H68), H68&gt;=0), 0, 1)</f>
        <v>0</v>
      </c>
      <c r="AC68" s="1009">
        <f>IF( AND( ISNUMBER( I68), I68&gt;=0), 0, 1)</f>
        <v>0</v>
      </c>
      <c r="AD68" s="1009">
        <f>IF( AND( ISNUMBER( J68), J68&gt;=0), 0, 1)</f>
        <v>0</v>
      </c>
      <c r="AE68" s="1009">
        <f>IF( AND( ISNUMBER( K68), K68&gt;=0), 0, 1)</f>
        <v>0</v>
      </c>
      <c r="AF68" s="1005"/>
    </row>
    <row r="69" spans="2:33" ht="15" thickBot="1">
      <c r="B69" s="854">
        <f t="shared" si="34"/>
        <v>56</v>
      </c>
      <c r="C69" s="265" t="s">
        <v>677</v>
      </c>
      <c r="D69" s="856" t="s">
        <v>678</v>
      </c>
      <c r="E69" s="70" t="s">
        <v>43</v>
      </c>
      <c r="F69" s="84">
        <v>3</v>
      </c>
      <c r="G69" s="289">
        <f>SUM(G67:G68)</f>
        <v>0</v>
      </c>
      <c r="H69" s="111">
        <f>SUM(H67:H68)</f>
        <v>0</v>
      </c>
      <c r="I69" s="111">
        <f>SUM(I67:I68)</f>
        <v>0</v>
      </c>
      <c r="J69" s="111">
        <f>SUM(J67:J68)</f>
        <v>0</v>
      </c>
      <c r="K69" s="290">
        <f>SUM(K67:K68)</f>
        <v>0</v>
      </c>
      <c r="L69" s="849"/>
      <c r="M69" s="85" t="s">
        <v>679</v>
      </c>
      <c r="N69" s="86"/>
      <c r="O69" s="844"/>
      <c r="P69" s="1008"/>
      <c r="Q69" s="1031"/>
      <c r="S69" s="964"/>
      <c r="T69" s="986"/>
      <c r="U69" s="984"/>
      <c r="V69" s="984"/>
      <c r="W69" s="984"/>
      <c r="X69" s="984"/>
      <c r="Y69" s="964"/>
      <c r="Z69" s="1005"/>
      <c r="AA69" s="1007"/>
      <c r="AF69" s="1005"/>
    </row>
    <row r="70" spans="2:33" ht="15" thickBot="1">
      <c r="B70" s="849"/>
      <c r="C70" s="849"/>
      <c r="D70" s="849"/>
      <c r="E70" s="849"/>
      <c r="F70" s="849"/>
      <c r="G70" s="849"/>
      <c r="H70" s="849"/>
      <c r="I70" s="849"/>
      <c r="J70" s="849"/>
      <c r="K70" s="849"/>
      <c r="L70" s="849"/>
      <c r="M70" s="87"/>
      <c r="N70" s="87"/>
      <c r="O70" s="844"/>
      <c r="P70" s="1008"/>
      <c r="Q70" s="1031"/>
      <c r="S70" s="964"/>
      <c r="T70" s="984"/>
      <c r="U70" s="984"/>
      <c r="V70" s="984"/>
      <c r="W70" s="984"/>
      <c r="X70" s="984"/>
      <c r="Y70" s="964"/>
      <c r="Z70" s="1005"/>
      <c r="AF70" s="1005"/>
    </row>
    <row r="71" spans="2:33" ht="15" thickBot="1">
      <c r="B71" s="850" t="s">
        <v>458</v>
      </c>
      <c r="C71" s="851" t="s">
        <v>680</v>
      </c>
      <c r="D71" s="849"/>
      <c r="E71" s="849"/>
      <c r="F71" s="849"/>
      <c r="G71" s="849"/>
      <c r="H71" s="849"/>
      <c r="I71" s="849"/>
      <c r="J71" s="849"/>
      <c r="K71" s="849"/>
      <c r="L71" s="849"/>
      <c r="M71" s="87"/>
      <c r="N71" s="87"/>
      <c r="O71" s="137"/>
      <c r="P71" s="1008"/>
      <c r="Q71" s="1031"/>
      <c r="S71" s="964"/>
      <c r="T71" s="984"/>
      <c r="U71" s="984"/>
      <c r="V71" s="984"/>
      <c r="W71" s="984"/>
      <c r="X71" s="984"/>
      <c r="Y71" s="964"/>
      <c r="Z71" s="1005"/>
      <c r="AF71" s="1005"/>
    </row>
    <row r="72" spans="2:33">
      <c r="B72" s="119">
        <v>57</v>
      </c>
      <c r="C72" s="138" t="s">
        <v>681</v>
      </c>
      <c r="D72" s="862" t="s">
        <v>682</v>
      </c>
      <c r="E72" s="847" t="s">
        <v>43</v>
      </c>
      <c r="F72" s="64">
        <v>3</v>
      </c>
      <c r="G72" s="1162">
        <v>0.182</v>
      </c>
      <c r="H72" s="1156">
        <v>0.18099999999999999</v>
      </c>
      <c r="I72" s="1156">
        <v>0.18099999999999999</v>
      </c>
      <c r="J72" s="1156">
        <v>0.18</v>
      </c>
      <c r="K72" s="1157">
        <v>0.17899999999999999</v>
      </c>
      <c r="L72" s="849"/>
      <c r="M72" s="139"/>
      <c r="N72" s="861" t="s">
        <v>1521</v>
      </c>
      <c r="O72" s="137"/>
      <c r="P72" s="1008">
        <f xml:space="preserve"> IF( SUM( T72:X72 ) = 0, 0, $T$5 )</f>
        <v>0</v>
      </c>
      <c r="Q72" s="1008">
        <f xml:space="preserve"> IF( SUM( AA72:AE72 ) = 0, 0, $AA$7 )</f>
        <v>0</v>
      </c>
      <c r="S72" s="964"/>
      <c r="T72" s="968">
        <f t="shared" ref="T72:X73" si="38" xml:space="preserve"> IF( ISNUMBER(G72), 0, 1 )</f>
        <v>0</v>
      </c>
      <c r="U72" s="968">
        <f t="shared" si="38"/>
        <v>0</v>
      </c>
      <c r="V72" s="968">
        <f t="shared" si="38"/>
        <v>0</v>
      </c>
      <c r="W72" s="968">
        <f t="shared" si="38"/>
        <v>0</v>
      </c>
      <c r="X72" s="968">
        <f t="shared" si="38"/>
        <v>0</v>
      </c>
      <c r="Y72" s="964"/>
      <c r="Z72" s="1005"/>
      <c r="AA72" s="1009">
        <f>IF( AND( ISNUMBER( G72), G72&gt;=0), 0, 1)</f>
        <v>0</v>
      </c>
      <c r="AB72" s="1009">
        <f>IF( AND( ISNUMBER( H72), H72&gt;=0), 0, 1)</f>
        <v>0</v>
      </c>
      <c r="AC72" s="1009">
        <f>IF( AND( ISNUMBER( I72), I72&gt;=0), 0, 1)</f>
        <v>0</v>
      </c>
      <c r="AD72" s="1009">
        <f>IF( AND( ISNUMBER( J72), J72&gt;=0), 0, 1)</f>
        <v>0</v>
      </c>
      <c r="AE72" s="1009">
        <f>IF( AND( ISNUMBER( K72), K72&gt;=0), 0, 1)</f>
        <v>0</v>
      </c>
      <c r="AF72" s="1005"/>
    </row>
    <row r="73" spans="2:33">
      <c r="B73" s="852">
        <f>B72+1</f>
        <v>58</v>
      </c>
      <c r="C73" s="56" t="s">
        <v>683</v>
      </c>
      <c r="D73" s="863" t="s">
        <v>684</v>
      </c>
      <c r="E73" s="853" t="s">
        <v>43</v>
      </c>
      <c r="F73" s="66">
        <v>3</v>
      </c>
      <c r="G73" s="1155">
        <v>0</v>
      </c>
      <c r="H73" s="233">
        <v>0</v>
      </c>
      <c r="I73" s="233">
        <v>0</v>
      </c>
      <c r="J73" s="233">
        <v>0</v>
      </c>
      <c r="K73" s="1163">
        <v>0</v>
      </c>
      <c r="L73" s="849"/>
      <c r="M73" s="89"/>
      <c r="N73" s="860" t="s">
        <v>1522</v>
      </c>
      <c r="O73" s="137"/>
      <c r="P73" s="1008">
        <f xml:space="preserve"> IF( SUM( T73:X73 ) = 0, 0, $T$5 )</f>
        <v>0</v>
      </c>
      <c r="Q73" s="1008">
        <f xml:space="preserve"> IF( SUM( AA73:AE73 ) = 0, 0, $AA$20 )</f>
        <v>0</v>
      </c>
      <c r="S73" s="964"/>
      <c r="T73" s="968">
        <f t="shared" si="38"/>
        <v>0</v>
      </c>
      <c r="U73" s="968">
        <f t="shared" si="38"/>
        <v>0</v>
      </c>
      <c r="V73" s="968">
        <f t="shared" si="38"/>
        <v>0</v>
      </c>
      <c r="W73" s="968">
        <f t="shared" si="38"/>
        <v>0</v>
      </c>
      <c r="X73" s="968">
        <f t="shared" si="38"/>
        <v>0</v>
      </c>
      <c r="Y73" s="964"/>
      <c r="Z73" s="1005"/>
      <c r="AA73" s="1009">
        <f>IF( AND( ISNUMBER( G73), G73&lt;=0), 0, 1)</f>
        <v>0</v>
      </c>
      <c r="AB73" s="1009">
        <f>IF( AND( ISNUMBER( H73), H73&lt;=0), 0, 1)</f>
        <v>0</v>
      </c>
      <c r="AC73" s="1009">
        <f>IF( AND( ISNUMBER( I73), I73&lt;=0), 0, 1)</f>
        <v>0</v>
      </c>
      <c r="AD73" s="1009">
        <f>IF( AND( ISNUMBER( J73), J73&lt;=0), 0, 1)</f>
        <v>0</v>
      </c>
      <c r="AE73" s="1009">
        <f>IF( AND( ISNUMBER( K73), K73&lt;=0), 0, 1)</f>
        <v>0</v>
      </c>
      <c r="AF73" s="1005"/>
    </row>
    <row r="74" spans="2:33" ht="15" thickBot="1">
      <c r="B74" s="129">
        <f>B73+1</f>
        <v>59</v>
      </c>
      <c r="C74" s="140" t="s">
        <v>685</v>
      </c>
      <c r="D74" s="794" t="s">
        <v>686</v>
      </c>
      <c r="E74" s="90" t="s">
        <v>43</v>
      </c>
      <c r="F74" s="141">
        <v>3</v>
      </c>
      <c r="G74" s="790">
        <f>SUM(G72:G73)</f>
        <v>0.182</v>
      </c>
      <c r="H74" s="791">
        <f>SUM(H72:H73)</f>
        <v>0.18099999999999999</v>
      </c>
      <c r="I74" s="791">
        <f>SUM(I72:I73)</f>
        <v>0.18099999999999999</v>
      </c>
      <c r="J74" s="791">
        <f>SUM(J72:J73)</f>
        <v>0.18</v>
      </c>
      <c r="K74" s="792">
        <f>SUM(K72:K73)</f>
        <v>0.17899999999999999</v>
      </c>
      <c r="L74" s="849"/>
      <c r="M74" s="132" t="s">
        <v>687</v>
      </c>
      <c r="N74" s="121"/>
      <c r="O74" s="137"/>
      <c r="P74" s="1008"/>
      <c r="Q74" s="1031"/>
      <c r="S74" s="964"/>
      <c r="T74" s="984"/>
      <c r="U74" s="984"/>
      <c r="V74" s="984"/>
      <c r="W74" s="984"/>
      <c r="X74" s="984"/>
      <c r="Y74" s="964"/>
      <c r="Z74" s="1005"/>
      <c r="AF74" s="1005"/>
    </row>
    <row r="75" spans="2:33" ht="15" thickBot="1">
      <c r="B75" s="849"/>
      <c r="C75" s="849"/>
      <c r="D75" s="849"/>
      <c r="E75" s="849"/>
      <c r="F75" s="849"/>
      <c r="G75" s="849"/>
      <c r="H75" s="849"/>
      <c r="I75" s="849"/>
      <c r="J75" s="849"/>
      <c r="K75" s="849"/>
      <c r="L75" s="849"/>
      <c r="M75" s="87"/>
      <c r="N75" s="87"/>
      <c r="O75" s="137"/>
      <c r="P75" s="1008"/>
      <c r="Q75" s="1031"/>
      <c r="S75" s="964"/>
      <c r="T75" s="984"/>
      <c r="U75" s="984"/>
      <c r="V75" s="984"/>
      <c r="W75" s="984"/>
      <c r="X75" s="984"/>
      <c r="Y75" s="964"/>
      <c r="Z75" s="1005"/>
      <c r="AF75" s="1005"/>
    </row>
    <row r="76" spans="2:33" ht="15" thickBot="1">
      <c r="B76" s="850" t="s">
        <v>534</v>
      </c>
      <c r="C76" s="851" t="s">
        <v>688</v>
      </c>
      <c r="D76" s="849"/>
      <c r="E76" s="849"/>
      <c r="F76" s="849"/>
      <c r="G76" s="849"/>
      <c r="H76" s="849"/>
      <c r="I76" s="849"/>
      <c r="J76" s="849"/>
      <c r="K76" s="849"/>
      <c r="L76" s="849"/>
      <c r="M76" s="87"/>
      <c r="N76" s="87"/>
      <c r="O76" s="137"/>
      <c r="P76" s="1008"/>
      <c r="Q76" s="1031"/>
      <c r="S76" s="964"/>
      <c r="T76" s="984"/>
      <c r="U76" s="984"/>
      <c r="V76" s="984"/>
      <c r="W76" s="984"/>
      <c r="X76" s="984"/>
      <c r="Y76" s="964"/>
      <c r="Z76" s="1005"/>
      <c r="AF76" s="1005"/>
    </row>
    <row r="77" spans="2:33">
      <c r="B77" s="119">
        <v>60</v>
      </c>
      <c r="C77" s="138" t="s">
        <v>689</v>
      </c>
      <c r="D77" s="862" t="s">
        <v>690</v>
      </c>
      <c r="E77" s="847" t="s">
        <v>43</v>
      </c>
      <c r="F77" s="64">
        <v>3</v>
      </c>
      <c r="G77" s="1162">
        <v>-0.68799999999999994</v>
      </c>
      <c r="H77" s="1156">
        <v>-0.65400000000000003</v>
      </c>
      <c r="I77" s="1156">
        <v>-0.62</v>
      </c>
      <c r="J77" s="1156">
        <v>-0.58799999999999997</v>
      </c>
      <c r="K77" s="1157">
        <v>-0.55700000000000005</v>
      </c>
      <c r="L77" s="849"/>
      <c r="M77" s="139"/>
      <c r="N77" s="1149" t="s">
        <v>1522</v>
      </c>
      <c r="O77" s="137"/>
      <c r="P77" s="1008">
        <f xml:space="preserve"> IF( SUM( T77:X77 ) = 0, 0, $T$5 )</f>
        <v>0</v>
      </c>
      <c r="Q77" s="1008">
        <f xml:space="preserve"> IF( SUM( AA77:AE77 ) = 0, 0, $AA$20 )</f>
        <v>0</v>
      </c>
      <c r="S77" s="964"/>
      <c r="T77" s="968">
        <f t="shared" ref="T77:X78" si="39" xml:space="preserve"> IF( ISNUMBER(G77), 0, 1 )</f>
        <v>0</v>
      </c>
      <c r="U77" s="968">
        <f t="shared" si="39"/>
        <v>0</v>
      </c>
      <c r="V77" s="968">
        <f t="shared" si="39"/>
        <v>0</v>
      </c>
      <c r="W77" s="968">
        <f t="shared" si="39"/>
        <v>0</v>
      </c>
      <c r="X77" s="968">
        <f t="shared" si="39"/>
        <v>0</v>
      </c>
      <c r="Y77" s="964"/>
      <c r="Z77" s="1005"/>
      <c r="AA77" s="1009">
        <f>IF( AND( ISNUMBER( G77), G77&lt;=0), 0, 1)</f>
        <v>0</v>
      </c>
      <c r="AB77" s="1009">
        <f>IF( AND( ISNUMBER( H77), H77&lt;=0), 0, 1)</f>
        <v>0</v>
      </c>
      <c r="AC77" s="1009">
        <f>IF( AND( ISNUMBER( I77), I77&lt;=0), 0, 1)</f>
        <v>0</v>
      </c>
      <c r="AD77" s="1009">
        <f>IF( AND( ISNUMBER( J77), J77&lt;=0), 0, 1)</f>
        <v>0</v>
      </c>
      <c r="AE77" s="1009">
        <f>IF( AND( ISNUMBER( K77), K77&lt;=0), 0, 1)</f>
        <v>0</v>
      </c>
      <c r="AF77" s="1005"/>
      <c r="AG77" s="1192"/>
    </row>
    <row r="78" spans="2:33">
      <c r="B78" s="852">
        <f>B77+1</f>
        <v>61</v>
      </c>
      <c r="C78" s="56" t="s">
        <v>691</v>
      </c>
      <c r="D78" s="863" t="s">
        <v>692</v>
      </c>
      <c r="E78" s="853" t="s">
        <v>43</v>
      </c>
      <c r="F78" s="66">
        <v>3</v>
      </c>
      <c r="G78" s="1155">
        <v>0</v>
      </c>
      <c r="H78" s="233">
        <v>0</v>
      </c>
      <c r="I78" s="233">
        <v>0</v>
      </c>
      <c r="J78" s="233">
        <v>0</v>
      </c>
      <c r="K78" s="1163">
        <v>0</v>
      </c>
      <c r="L78" s="849"/>
      <c r="M78" s="89"/>
      <c r="N78" s="860" t="s">
        <v>1521</v>
      </c>
      <c r="O78" s="137"/>
      <c r="P78" s="1008">
        <f xml:space="preserve"> IF( SUM( T78:X78 ) = 0, 0, $T$5 )</f>
        <v>0</v>
      </c>
      <c r="Q78" s="1008">
        <f xml:space="preserve"> IF( SUM( AA78:AE78 ) = 0, 0, $AA$7 )</f>
        <v>0</v>
      </c>
      <c r="S78" s="964"/>
      <c r="T78" s="968">
        <f t="shared" si="39"/>
        <v>0</v>
      </c>
      <c r="U78" s="968">
        <f t="shared" si="39"/>
        <v>0</v>
      </c>
      <c r="V78" s="968">
        <f t="shared" si="39"/>
        <v>0</v>
      </c>
      <c r="W78" s="968">
        <f t="shared" si="39"/>
        <v>0</v>
      </c>
      <c r="X78" s="968">
        <f t="shared" si="39"/>
        <v>0</v>
      </c>
      <c r="Y78" s="964"/>
      <c r="Z78" s="1005"/>
      <c r="AA78" s="1009">
        <f>IF( AND( ISNUMBER( G78), G78&gt;=0), 0, 1)</f>
        <v>0</v>
      </c>
      <c r="AB78" s="1009">
        <f>IF( AND( ISNUMBER( H78), H78&gt;=0), 0, 1)</f>
        <v>0</v>
      </c>
      <c r="AC78" s="1009">
        <f>IF( AND( ISNUMBER( I78), I78&gt;=0), 0, 1)</f>
        <v>0</v>
      </c>
      <c r="AD78" s="1009">
        <f>IF( AND( ISNUMBER( J78), J78&gt;=0), 0, 1)</f>
        <v>0</v>
      </c>
      <c r="AE78" s="1009">
        <f>IF( AND( ISNUMBER( K78), K78&gt;=0), 0, 1)</f>
        <v>0</v>
      </c>
      <c r="AF78" s="1005"/>
      <c r="AG78" s="1192"/>
    </row>
    <row r="79" spans="2:33" ht="15" thickBot="1">
      <c r="B79" s="129">
        <f>B78+1</f>
        <v>62</v>
      </c>
      <c r="C79" s="140" t="s">
        <v>693</v>
      </c>
      <c r="D79" s="794" t="s">
        <v>694</v>
      </c>
      <c r="E79" s="90" t="s">
        <v>43</v>
      </c>
      <c r="F79" s="141">
        <v>3</v>
      </c>
      <c r="G79" s="790">
        <f>SUM(G77:G78)</f>
        <v>-0.68799999999999994</v>
      </c>
      <c r="H79" s="791">
        <f>SUM(H77:H78)</f>
        <v>-0.65400000000000003</v>
      </c>
      <c r="I79" s="791">
        <f>SUM(I77:I78)</f>
        <v>-0.62</v>
      </c>
      <c r="J79" s="791">
        <f>SUM(J77:J78)</f>
        <v>-0.58799999999999997</v>
      </c>
      <c r="K79" s="792">
        <f>SUM(K77:K78)</f>
        <v>-0.55700000000000005</v>
      </c>
      <c r="L79" s="849"/>
      <c r="M79" s="132" t="s">
        <v>695</v>
      </c>
      <c r="N79" s="261"/>
      <c r="O79" s="137"/>
      <c r="P79" s="1008"/>
      <c r="Q79" s="1031"/>
      <c r="S79" s="964"/>
      <c r="T79" s="984"/>
      <c r="U79" s="984"/>
      <c r="V79" s="984"/>
      <c r="W79" s="984"/>
      <c r="X79" s="984"/>
      <c r="Y79" s="964"/>
      <c r="Z79" s="1005"/>
      <c r="AF79" s="1005"/>
    </row>
    <row r="80" spans="2:33" ht="15" thickBot="1">
      <c r="B80" s="849"/>
      <c r="C80" s="849"/>
      <c r="D80" s="849"/>
      <c r="E80" s="849"/>
      <c r="F80" s="849"/>
      <c r="G80" s="849"/>
      <c r="H80" s="849"/>
      <c r="I80" s="849"/>
      <c r="J80" s="849"/>
      <c r="K80" s="849"/>
      <c r="L80" s="849"/>
      <c r="M80" s="87"/>
      <c r="N80" s="87"/>
      <c r="O80" s="137"/>
      <c r="P80" s="1008"/>
      <c r="Q80" s="1031"/>
      <c r="S80" s="964"/>
      <c r="T80" s="984"/>
      <c r="U80" s="984"/>
      <c r="V80" s="984"/>
      <c r="W80" s="984"/>
      <c r="X80" s="984"/>
      <c r="Y80" s="964"/>
      <c r="Z80" s="1005"/>
      <c r="AF80" s="1005"/>
    </row>
    <row r="81" spans="2:32" ht="15" thickBot="1">
      <c r="B81" s="850" t="s">
        <v>535</v>
      </c>
      <c r="C81" s="851" t="s">
        <v>696</v>
      </c>
      <c r="D81" s="849"/>
      <c r="E81" s="849"/>
      <c r="F81" s="849"/>
      <c r="G81" s="849"/>
      <c r="H81" s="849"/>
      <c r="I81" s="849"/>
      <c r="J81" s="849"/>
      <c r="K81" s="849"/>
      <c r="L81" s="849"/>
      <c r="M81" s="87"/>
      <c r="N81" s="87"/>
      <c r="O81" s="137"/>
      <c r="P81" s="1008"/>
      <c r="Q81" s="1031"/>
      <c r="S81" s="964"/>
      <c r="T81" s="984"/>
      <c r="U81" s="984"/>
      <c r="V81" s="984"/>
      <c r="W81" s="984"/>
      <c r="X81" s="984"/>
      <c r="Y81" s="964"/>
      <c r="Z81" s="1005"/>
      <c r="AF81" s="1005"/>
    </row>
    <row r="82" spans="2:32" ht="15" thickBot="1">
      <c r="B82" s="129">
        <v>63</v>
      </c>
      <c r="C82" s="140" t="s">
        <v>697</v>
      </c>
      <c r="D82" s="803" t="s">
        <v>698</v>
      </c>
      <c r="E82" s="120" t="s">
        <v>43</v>
      </c>
      <c r="F82" s="798">
        <v>3</v>
      </c>
      <c r="G82" s="1167">
        <v>0</v>
      </c>
      <c r="H82" s="1168">
        <v>0</v>
      </c>
      <c r="I82" s="1168">
        <v>0</v>
      </c>
      <c r="J82" s="1168">
        <v>0</v>
      </c>
      <c r="K82" s="1169">
        <v>0</v>
      </c>
      <c r="L82" s="849"/>
      <c r="M82" s="134"/>
      <c r="N82" s="135" t="s">
        <v>1521</v>
      </c>
      <c r="O82" s="137"/>
      <c r="P82" s="1008">
        <f xml:space="preserve"> IF( SUM( T82:X82 ) = 0, 0, $T$5 )</f>
        <v>0</v>
      </c>
      <c r="Q82" s="1008">
        <f xml:space="preserve"> IF( SUM( AA82:AE82 ) = 0, 0, $AA$7 )</f>
        <v>0</v>
      </c>
      <c r="S82" s="964"/>
      <c r="T82" s="968">
        <f xml:space="preserve"> IF( ISNUMBER(G82), 0, 1 )</f>
        <v>0</v>
      </c>
      <c r="U82" s="968">
        <f xml:space="preserve"> IF( ISNUMBER(H82), 0, 1 )</f>
        <v>0</v>
      </c>
      <c r="V82" s="968">
        <f xml:space="preserve"> IF( ISNUMBER(I82), 0, 1 )</f>
        <v>0</v>
      </c>
      <c r="W82" s="968">
        <f xml:space="preserve"> IF( ISNUMBER(J82), 0, 1 )</f>
        <v>0</v>
      </c>
      <c r="X82" s="968">
        <f xml:space="preserve"> IF( ISNUMBER(K82), 0, 1 )</f>
        <v>0</v>
      </c>
      <c r="Y82" s="964"/>
      <c r="Z82" s="1005"/>
      <c r="AA82" s="1009">
        <f>IF( AND( ISNUMBER( G82), G82&gt;=0), 0, 1)</f>
        <v>0</v>
      </c>
      <c r="AB82" s="1009">
        <f>IF( AND( ISNUMBER( H82), H82&gt;=0), 0, 1)</f>
        <v>0</v>
      </c>
      <c r="AC82" s="1009">
        <f>IF( AND( ISNUMBER( I82), I82&gt;=0), 0, 1)</f>
        <v>0</v>
      </c>
      <c r="AD82" s="1009">
        <f>IF( AND( ISNUMBER( J82), J82&gt;=0), 0, 1)</f>
        <v>0</v>
      </c>
      <c r="AE82" s="1009">
        <f>IF( AND( ISNUMBER( K82), K82&gt;=0), 0, 1)</f>
        <v>0</v>
      </c>
      <c r="AF82" s="1005"/>
    </row>
    <row r="83" spans="2:32" ht="15" thickBot="1">
      <c r="B83" s="849"/>
      <c r="C83" s="849"/>
      <c r="D83" s="849"/>
      <c r="E83" s="849"/>
      <c r="F83" s="849"/>
      <c r="G83" s="849"/>
      <c r="H83" s="849"/>
      <c r="I83" s="849"/>
      <c r="J83" s="849"/>
      <c r="K83" s="849"/>
      <c r="L83" s="849"/>
      <c r="M83" s="87"/>
      <c r="N83" s="87"/>
      <c r="O83" s="844"/>
      <c r="P83" s="1008"/>
      <c r="Q83" s="1031"/>
      <c r="S83" s="964"/>
      <c r="T83" s="984"/>
      <c r="U83" s="984"/>
      <c r="V83" s="984"/>
      <c r="W83" s="984"/>
      <c r="X83" s="984"/>
      <c r="Y83" s="964"/>
      <c r="Z83" s="1005"/>
      <c r="AF83" s="1005"/>
    </row>
    <row r="84" spans="2:32" ht="15" thickBot="1">
      <c r="B84" s="850" t="s">
        <v>536</v>
      </c>
      <c r="C84" s="851" t="s">
        <v>699</v>
      </c>
      <c r="D84" s="849"/>
      <c r="E84" s="849"/>
      <c r="F84" s="849"/>
      <c r="G84" s="849"/>
      <c r="H84" s="849"/>
      <c r="I84" s="849"/>
      <c r="J84" s="849"/>
      <c r="K84" s="849"/>
      <c r="L84" s="849"/>
      <c r="M84" s="87"/>
      <c r="N84" s="87"/>
      <c r="O84" s="844"/>
      <c r="P84" s="1008"/>
      <c r="Q84" s="1031"/>
      <c r="S84" s="964"/>
      <c r="T84" s="984"/>
      <c r="U84" s="984"/>
      <c r="V84" s="984"/>
      <c r="W84" s="984"/>
      <c r="X84" s="984"/>
      <c r="Y84" s="964"/>
      <c r="Z84" s="1005"/>
      <c r="AF84" s="1005"/>
    </row>
    <row r="85" spans="2:32" ht="15" thickBot="1">
      <c r="B85" s="129">
        <v>64</v>
      </c>
      <c r="C85" s="140" t="s">
        <v>700</v>
      </c>
      <c r="D85" s="803" t="s">
        <v>701</v>
      </c>
      <c r="E85" s="120" t="s">
        <v>43</v>
      </c>
      <c r="F85" s="798">
        <v>3</v>
      </c>
      <c r="G85" s="1167">
        <v>0</v>
      </c>
      <c r="H85" s="1168">
        <v>0</v>
      </c>
      <c r="I85" s="1168">
        <v>0</v>
      </c>
      <c r="J85" s="1168">
        <v>0</v>
      </c>
      <c r="K85" s="1169">
        <v>0</v>
      </c>
      <c r="L85" s="849"/>
      <c r="M85" s="134"/>
      <c r="N85" s="135" t="s">
        <v>1522</v>
      </c>
      <c r="O85" s="844"/>
      <c r="P85" s="1008">
        <f xml:space="preserve"> IF( SUM( T85:X85 ) = 0, 0, $T$5 )</f>
        <v>0</v>
      </c>
      <c r="Q85" s="1008">
        <f xml:space="preserve"> IF( SUM( AA85:AE85 ) = 0, 0, $AA$20 )</f>
        <v>0</v>
      </c>
      <c r="S85" s="964"/>
      <c r="T85" s="968">
        <f xml:space="preserve"> IF( ISNUMBER(G85), 0, 1 )</f>
        <v>0</v>
      </c>
      <c r="U85" s="968">
        <f xml:space="preserve"> IF( ISNUMBER(H85), 0, 1 )</f>
        <v>0</v>
      </c>
      <c r="V85" s="968">
        <f xml:space="preserve"> IF( ISNUMBER(I85), 0, 1 )</f>
        <v>0</v>
      </c>
      <c r="W85" s="968">
        <f xml:space="preserve"> IF( ISNUMBER(J85), 0, 1 )</f>
        <v>0</v>
      </c>
      <c r="X85" s="968">
        <f xml:space="preserve"> IF( ISNUMBER(K85), 0, 1 )</f>
        <v>0</v>
      </c>
      <c r="Y85" s="964"/>
      <c r="Z85" s="1005"/>
      <c r="AA85" s="1009">
        <f>IF( AND( ISNUMBER( G85), G85&lt;=0), 0, 1)</f>
        <v>0</v>
      </c>
      <c r="AB85" s="1009">
        <f>IF( AND( ISNUMBER( H85), H85&lt;=0), 0, 1)</f>
        <v>0</v>
      </c>
      <c r="AC85" s="1009">
        <f>IF( AND( ISNUMBER( I85), I85&lt;=0), 0, 1)</f>
        <v>0</v>
      </c>
      <c r="AD85" s="1009">
        <f>IF( AND( ISNUMBER( J85), J85&lt;=0), 0, 1)</f>
        <v>0</v>
      </c>
      <c r="AE85" s="1009">
        <f>IF( AND( ISNUMBER( K85), K85&lt;=0), 0, 1)</f>
        <v>0</v>
      </c>
      <c r="AF85" s="1005"/>
    </row>
    <row r="86" spans="2:32" ht="15" thickBot="1">
      <c r="B86" s="849"/>
      <c r="C86" s="849"/>
      <c r="D86" s="849"/>
      <c r="E86" s="849"/>
      <c r="F86" s="849"/>
      <c r="G86" s="849"/>
      <c r="H86" s="849"/>
      <c r="I86" s="849"/>
      <c r="J86" s="849"/>
      <c r="K86" s="849"/>
      <c r="L86" s="849"/>
      <c r="M86" s="87"/>
      <c r="N86" s="87"/>
      <c r="O86" s="844"/>
      <c r="P86" s="1008"/>
      <c r="Q86" s="1031"/>
      <c r="S86" s="964"/>
      <c r="T86" s="984"/>
      <c r="U86" s="984"/>
      <c r="V86" s="984"/>
      <c r="W86" s="984"/>
      <c r="X86" s="984"/>
      <c r="Y86" s="964"/>
      <c r="Z86" s="1005"/>
      <c r="AF86" s="1005"/>
    </row>
    <row r="87" spans="2:32" ht="15" thickBot="1">
      <c r="B87" s="850" t="s">
        <v>539</v>
      </c>
      <c r="C87" s="851" t="s">
        <v>702</v>
      </c>
      <c r="D87" s="849"/>
      <c r="E87" s="849"/>
      <c r="F87" s="849"/>
      <c r="G87" s="849"/>
      <c r="H87" s="849"/>
      <c r="I87" s="849"/>
      <c r="J87" s="849"/>
      <c r="K87" s="849"/>
      <c r="L87" s="849"/>
      <c r="M87" s="87"/>
      <c r="N87" s="87"/>
      <c r="O87" s="137"/>
      <c r="P87" s="1008"/>
      <c r="Q87" s="1031"/>
      <c r="S87" s="964"/>
      <c r="T87" s="984"/>
      <c r="U87" s="984"/>
      <c r="V87" s="984"/>
      <c r="W87" s="984"/>
      <c r="X87" s="984"/>
      <c r="Y87" s="964"/>
      <c r="Z87" s="1005"/>
      <c r="AF87" s="1005"/>
    </row>
    <row r="88" spans="2:32">
      <c r="B88" s="119">
        <v>65</v>
      </c>
      <c r="C88" s="138" t="s">
        <v>703</v>
      </c>
      <c r="D88" s="862" t="s">
        <v>704</v>
      </c>
      <c r="E88" s="847" t="s">
        <v>43</v>
      </c>
      <c r="F88" s="64">
        <v>3</v>
      </c>
      <c r="G88" s="1162">
        <v>3.27</v>
      </c>
      <c r="H88" s="1156">
        <v>3.44</v>
      </c>
      <c r="I88" s="1156">
        <v>3.18</v>
      </c>
      <c r="J88" s="1156">
        <v>3.08</v>
      </c>
      <c r="K88" s="1157">
        <v>4.07</v>
      </c>
      <c r="L88" s="1170"/>
      <c r="M88" s="139"/>
      <c r="N88" s="861" t="s">
        <v>1521</v>
      </c>
      <c r="O88" s="137"/>
      <c r="P88" s="1008">
        <f t="shared" ref="P88:P93" si="40" xml:space="preserve"> IF( SUM( T88:X88 ) = 0, 0, $T$5 )</f>
        <v>0</v>
      </c>
      <c r="Q88" s="1008">
        <f t="shared" ref="Q88:Q93" si="41" xml:space="preserve"> IF( SUM( AA88:AE88 ) = 0, 0, $AA$7 )</f>
        <v>0</v>
      </c>
      <c r="S88" s="964"/>
      <c r="T88" s="968">
        <f t="shared" ref="T88:X89" si="42" xml:space="preserve"> IF( ISNUMBER(G88), 0, 1 )</f>
        <v>0</v>
      </c>
      <c r="U88" s="968">
        <f t="shared" si="42"/>
        <v>0</v>
      </c>
      <c r="V88" s="968">
        <f t="shared" si="42"/>
        <v>0</v>
      </c>
      <c r="W88" s="968">
        <f t="shared" si="42"/>
        <v>0</v>
      </c>
      <c r="X88" s="968">
        <f t="shared" si="42"/>
        <v>0</v>
      </c>
      <c r="Y88" s="964"/>
      <c r="Z88" s="1005"/>
      <c r="AA88" s="1009">
        <f t="shared" ref="AA88:AE93" si="43">IF( AND( ISNUMBER( G88), G88&gt;=0), 0, 1)</f>
        <v>0</v>
      </c>
      <c r="AB88" s="1009">
        <f t="shared" si="43"/>
        <v>0</v>
      </c>
      <c r="AC88" s="1009">
        <f t="shared" si="43"/>
        <v>0</v>
      </c>
      <c r="AD88" s="1009">
        <f t="shared" si="43"/>
        <v>0</v>
      </c>
      <c r="AE88" s="1009">
        <f t="shared" si="43"/>
        <v>0</v>
      </c>
      <c r="AF88" s="1005"/>
    </row>
    <row r="89" spans="2:32">
      <c r="B89" s="852">
        <f>B88+1</f>
        <v>66</v>
      </c>
      <c r="C89" s="56" t="s">
        <v>705</v>
      </c>
      <c r="D89" s="863" t="s">
        <v>706</v>
      </c>
      <c r="E89" s="853" t="s">
        <v>43</v>
      </c>
      <c r="F89" s="66">
        <v>3</v>
      </c>
      <c r="G89" s="1155">
        <v>2.08</v>
      </c>
      <c r="H89" s="233">
        <v>2.16</v>
      </c>
      <c r="I89" s="233">
        <v>2.1800000000000002</v>
      </c>
      <c r="J89" s="233">
        <v>2.1</v>
      </c>
      <c r="K89" s="1163">
        <v>2.1</v>
      </c>
      <c r="L89" s="1170"/>
      <c r="M89" s="89"/>
      <c r="N89" s="67" t="s">
        <v>1521</v>
      </c>
      <c r="O89" s="137"/>
      <c r="P89" s="1008">
        <f t="shared" si="40"/>
        <v>0</v>
      </c>
      <c r="Q89" s="1008">
        <f t="shared" si="41"/>
        <v>0</v>
      </c>
      <c r="S89" s="964"/>
      <c r="T89" s="968">
        <f t="shared" si="42"/>
        <v>0</v>
      </c>
      <c r="U89" s="968">
        <f t="shared" si="42"/>
        <v>0</v>
      </c>
      <c r="V89" s="968">
        <f t="shared" si="42"/>
        <v>0</v>
      </c>
      <c r="W89" s="968">
        <f t="shared" si="42"/>
        <v>0</v>
      </c>
      <c r="X89" s="968">
        <f t="shared" si="42"/>
        <v>0</v>
      </c>
      <c r="Y89" s="964"/>
      <c r="Z89" s="1005"/>
      <c r="AA89" s="1009">
        <f t="shared" si="43"/>
        <v>0</v>
      </c>
      <c r="AB89" s="1009">
        <f t="shared" si="43"/>
        <v>0</v>
      </c>
      <c r="AC89" s="1009">
        <f t="shared" si="43"/>
        <v>0</v>
      </c>
      <c r="AD89" s="1009">
        <f t="shared" si="43"/>
        <v>0</v>
      </c>
      <c r="AE89" s="1009">
        <f t="shared" si="43"/>
        <v>0</v>
      </c>
      <c r="AF89" s="1005"/>
    </row>
    <row r="90" spans="2:32">
      <c r="B90" s="852">
        <f>B89+1</f>
        <v>67</v>
      </c>
      <c r="C90" s="56" t="s">
        <v>707</v>
      </c>
      <c r="D90" s="863" t="s">
        <v>708</v>
      </c>
      <c r="E90" s="853" t="s">
        <v>43</v>
      </c>
      <c r="F90" s="66">
        <v>3</v>
      </c>
      <c r="G90" s="1138">
        <v>10.57</v>
      </c>
      <c r="H90" s="1139">
        <v>11.49</v>
      </c>
      <c r="I90" s="1139">
        <v>10.31</v>
      </c>
      <c r="J90" s="1139">
        <v>10.02</v>
      </c>
      <c r="K90" s="1140">
        <v>11.21</v>
      </c>
      <c r="L90" s="1170"/>
      <c r="M90" s="89"/>
      <c r="N90" s="67" t="s">
        <v>1521</v>
      </c>
      <c r="O90" s="137"/>
      <c r="P90" s="1008">
        <f t="shared" si="40"/>
        <v>0</v>
      </c>
      <c r="Q90" s="1008">
        <f t="shared" si="41"/>
        <v>0</v>
      </c>
      <c r="S90" s="964"/>
      <c r="T90" s="1009">
        <f>IF('Validation flags'!$H$3=1,0, IF( ISNUMBER(G90), 0, 1 ))</f>
        <v>0</v>
      </c>
      <c r="U90" s="1009">
        <f>IF('Validation flags'!$H$3=1,0, IF( ISNUMBER(H90), 0, 1 ))</f>
        <v>0</v>
      </c>
      <c r="V90" s="1009">
        <f>IF('Validation flags'!$H$3=1,0, IF( ISNUMBER(I90), 0, 1 ))</f>
        <v>0</v>
      </c>
      <c r="W90" s="1009">
        <f>IF('Validation flags'!$H$3=1,0, IF( ISNUMBER(J90), 0, 1 ))</f>
        <v>0</v>
      </c>
      <c r="X90" s="1009">
        <f>IF('Validation flags'!$H$3=1,0, IF( ISNUMBER(K90), 0, 1 ))</f>
        <v>0</v>
      </c>
      <c r="Y90" s="964"/>
      <c r="Z90" s="1005"/>
      <c r="AA90" s="1009">
        <f t="shared" si="43"/>
        <v>0</v>
      </c>
      <c r="AB90" s="1009">
        <f t="shared" si="43"/>
        <v>0</v>
      </c>
      <c r="AC90" s="1009">
        <f t="shared" si="43"/>
        <v>0</v>
      </c>
      <c r="AD90" s="1009">
        <f t="shared" si="43"/>
        <v>0</v>
      </c>
      <c r="AE90" s="1009">
        <f t="shared" si="43"/>
        <v>0</v>
      </c>
      <c r="AF90" s="1005"/>
    </row>
    <row r="91" spans="2:32">
      <c r="B91" s="852">
        <f>B90+1</f>
        <v>68</v>
      </c>
      <c r="C91" s="56" t="s">
        <v>709</v>
      </c>
      <c r="D91" s="863" t="s">
        <v>710</v>
      </c>
      <c r="E91" s="853" t="s">
        <v>43</v>
      </c>
      <c r="F91" s="66">
        <v>3</v>
      </c>
      <c r="G91" s="1138">
        <v>0</v>
      </c>
      <c r="H91" s="1139">
        <v>0</v>
      </c>
      <c r="I91" s="1139">
        <v>0</v>
      </c>
      <c r="J91" s="1139">
        <v>0</v>
      </c>
      <c r="K91" s="1140">
        <v>0</v>
      </c>
      <c r="L91" s="1170"/>
      <c r="M91" s="89"/>
      <c r="N91" s="67" t="s">
        <v>1521</v>
      </c>
      <c r="O91" s="137"/>
      <c r="P91" s="1008">
        <f t="shared" si="40"/>
        <v>0</v>
      </c>
      <c r="Q91" s="1008">
        <f t="shared" si="41"/>
        <v>0</v>
      </c>
      <c r="S91" s="964"/>
      <c r="T91" s="1009">
        <f>IF('Validation flags'!$H$3=1,0, IF( ISNUMBER(G91), 0, 1 ))</f>
        <v>0</v>
      </c>
      <c r="U91" s="1009">
        <f>IF('Validation flags'!$H$3=1,0, IF( ISNUMBER(H91), 0, 1 ))</f>
        <v>0</v>
      </c>
      <c r="V91" s="1009">
        <f>IF('Validation flags'!$H$3=1,0, IF( ISNUMBER(I91), 0, 1 ))</f>
        <v>0</v>
      </c>
      <c r="W91" s="1009">
        <f>IF('Validation flags'!$H$3=1,0, IF( ISNUMBER(J91), 0, 1 ))</f>
        <v>0</v>
      </c>
      <c r="X91" s="1009">
        <f>IF('Validation flags'!$H$3=1,0, IF( ISNUMBER(K91), 0, 1 ))</f>
        <v>0</v>
      </c>
      <c r="Y91" s="964"/>
      <c r="Z91" s="1005"/>
      <c r="AA91" s="1009">
        <f t="shared" si="43"/>
        <v>0</v>
      </c>
      <c r="AB91" s="1009">
        <f t="shared" si="43"/>
        <v>0</v>
      </c>
      <c r="AC91" s="1009">
        <f t="shared" si="43"/>
        <v>0</v>
      </c>
      <c r="AD91" s="1009">
        <f t="shared" si="43"/>
        <v>0</v>
      </c>
      <c r="AE91" s="1009">
        <f t="shared" si="43"/>
        <v>0</v>
      </c>
      <c r="AF91" s="1005"/>
    </row>
    <row r="92" spans="2:32">
      <c r="B92" s="852">
        <f>B91+1</f>
        <v>69</v>
      </c>
      <c r="C92" s="56" t="s">
        <v>711</v>
      </c>
      <c r="D92" s="863" t="s">
        <v>712</v>
      </c>
      <c r="E92" s="853" t="s">
        <v>43</v>
      </c>
      <c r="F92" s="66">
        <v>3</v>
      </c>
      <c r="G92" s="1138">
        <v>0</v>
      </c>
      <c r="H92" s="1138">
        <v>0</v>
      </c>
      <c r="I92" s="1138">
        <v>0</v>
      </c>
      <c r="J92" s="1138">
        <v>0</v>
      </c>
      <c r="K92" s="1138">
        <v>0</v>
      </c>
      <c r="L92" s="849"/>
      <c r="M92" s="89"/>
      <c r="N92" s="67" t="s">
        <v>1521</v>
      </c>
      <c r="O92" s="137"/>
      <c r="P92" s="1008">
        <f t="shared" si="40"/>
        <v>0</v>
      </c>
      <c r="Q92" s="1008">
        <f t="shared" si="41"/>
        <v>0</v>
      </c>
      <c r="S92" s="964"/>
      <c r="T92" s="1009">
        <f>IF('Validation flags'!$B$3="Thames Water", IF( ISNUMBER(G92), 0, 1 ),0)</f>
        <v>0</v>
      </c>
      <c r="U92" s="1009">
        <f>IF('Validation flags'!$B$3="Thames Water", IF( ISNUMBER(H92), 0, 1 ),0)</f>
        <v>0</v>
      </c>
      <c r="V92" s="1009">
        <f>IF('Validation flags'!$B$3="Thames Water", IF( ISNUMBER(I92), 0, 1 ),0)</f>
        <v>0</v>
      </c>
      <c r="W92" s="1009">
        <f>IF('Validation flags'!$B$3="Thames Water", IF( ISNUMBER(J92), 0, 1 ),0)</f>
        <v>0</v>
      </c>
      <c r="X92" s="1009">
        <f>IF('Validation flags'!$B$3="Thames Water", IF( ISNUMBER(K92), 0, 1 ),0)</f>
        <v>0</v>
      </c>
      <c r="Y92" s="964"/>
      <c r="Z92" s="1005"/>
      <c r="AA92" s="1009">
        <f t="shared" si="43"/>
        <v>0</v>
      </c>
      <c r="AB92" s="1009">
        <f t="shared" si="43"/>
        <v>0</v>
      </c>
      <c r="AC92" s="1009">
        <f t="shared" si="43"/>
        <v>0</v>
      </c>
      <c r="AD92" s="1009">
        <f t="shared" si="43"/>
        <v>0</v>
      </c>
      <c r="AE92" s="1009">
        <f t="shared" si="43"/>
        <v>0</v>
      </c>
      <c r="AF92" s="1005"/>
    </row>
    <row r="93" spans="2:32" ht="15" thickBot="1">
      <c r="B93" s="129">
        <f>B92+1</f>
        <v>70</v>
      </c>
      <c r="C93" s="799" t="s">
        <v>713</v>
      </c>
      <c r="D93" s="794" t="s">
        <v>714</v>
      </c>
      <c r="E93" s="90" t="s">
        <v>43</v>
      </c>
      <c r="F93" s="141">
        <v>3</v>
      </c>
      <c r="G93" s="1171">
        <v>0</v>
      </c>
      <c r="H93" s="1172">
        <v>0</v>
      </c>
      <c r="I93" s="1172">
        <v>0</v>
      </c>
      <c r="J93" s="1172">
        <v>0</v>
      </c>
      <c r="K93" s="1173">
        <v>0</v>
      </c>
      <c r="L93" s="849"/>
      <c r="M93" s="132"/>
      <c r="N93" s="121" t="s">
        <v>1521</v>
      </c>
      <c r="O93" s="137"/>
      <c r="P93" s="1008">
        <f t="shared" si="40"/>
        <v>0</v>
      </c>
      <c r="Q93" s="1008">
        <f t="shared" si="41"/>
        <v>0</v>
      </c>
      <c r="S93" s="964"/>
      <c r="T93" s="968">
        <f xml:space="preserve"> IF( ISNUMBER(G93), 0, 1 )</f>
        <v>0</v>
      </c>
      <c r="U93" s="968">
        <f xml:space="preserve"> IF( ISNUMBER(H93), 0, 1 )</f>
        <v>0</v>
      </c>
      <c r="V93" s="968">
        <f xml:space="preserve"> IF( ISNUMBER(I93), 0, 1 )</f>
        <v>0</v>
      </c>
      <c r="W93" s="968">
        <f xml:space="preserve"> IF( ISNUMBER(J93), 0, 1 )</f>
        <v>0</v>
      </c>
      <c r="X93" s="968">
        <f xml:space="preserve"> IF( ISNUMBER(K93), 0, 1 )</f>
        <v>0</v>
      </c>
      <c r="Y93" s="964"/>
      <c r="Z93" s="1005"/>
      <c r="AA93" s="1009">
        <f t="shared" si="43"/>
        <v>0</v>
      </c>
      <c r="AB93" s="1009">
        <f t="shared" si="43"/>
        <v>0</v>
      </c>
      <c r="AC93" s="1009">
        <f t="shared" si="43"/>
        <v>0</v>
      </c>
      <c r="AD93" s="1009">
        <f t="shared" si="43"/>
        <v>0</v>
      </c>
      <c r="AE93" s="1009">
        <f t="shared" si="43"/>
        <v>0</v>
      </c>
      <c r="AF93" s="1005"/>
    </row>
    <row r="94" spans="2:32" ht="15" thickBot="1">
      <c r="B94" s="849"/>
      <c r="C94" s="849"/>
      <c r="D94" s="849"/>
      <c r="E94" s="849"/>
      <c r="F94" s="849"/>
      <c r="G94" s="849"/>
      <c r="H94" s="849"/>
      <c r="I94" s="849"/>
      <c r="J94" s="849"/>
      <c r="K94" s="849"/>
      <c r="L94" s="849"/>
      <c r="M94" s="87"/>
      <c r="N94" s="87"/>
      <c r="O94" s="844"/>
      <c r="P94" s="1008"/>
      <c r="Q94" s="1031"/>
      <c r="S94" s="964"/>
      <c r="T94" s="966"/>
      <c r="U94" s="966"/>
      <c r="V94" s="966"/>
      <c r="W94" s="966"/>
      <c r="X94" s="966"/>
      <c r="Y94" s="964"/>
      <c r="Z94" s="1005"/>
      <c r="AA94" s="1007"/>
      <c r="AB94" s="1007"/>
      <c r="AC94" s="1007"/>
      <c r="AD94" s="1007"/>
      <c r="AE94" s="1007"/>
      <c r="AF94" s="1005"/>
    </row>
    <row r="95" spans="2:32" ht="15" thickBot="1">
      <c r="B95" s="850" t="s">
        <v>547</v>
      </c>
      <c r="C95" s="851" t="s">
        <v>715</v>
      </c>
      <c r="D95" s="849"/>
      <c r="E95" s="849"/>
      <c r="F95" s="849"/>
      <c r="G95" s="849"/>
      <c r="H95" s="849"/>
      <c r="I95" s="849"/>
      <c r="J95" s="849"/>
      <c r="K95" s="849"/>
      <c r="L95" s="849"/>
      <c r="M95" s="87"/>
      <c r="N95" s="87"/>
      <c r="O95" s="844"/>
      <c r="P95" s="1008"/>
      <c r="Q95" s="1031"/>
      <c r="S95" s="964"/>
      <c r="T95" s="966"/>
      <c r="U95" s="966"/>
      <c r="V95" s="966"/>
      <c r="W95" s="966"/>
      <c r="X95" s="966"/>
      <c r="Y95" s="964"/>
      <c r="Z95" s="1005"/>
      <c r="AA95" s="1007"/>
      <c r="AB95" s="1007"/>
      <c r="AC95" s="1007"/>
      <c r="AD95" s="1007"/>
      <c r="AE95" s="1007"/>
      <c r="AF95" s="1005"/>
    </row>
    <row r="96" spans="2:32">
      <c r="B96" s="119">
        <v>71</v>
      </c>
      <c r="C96" s="138" t="s">
        <v>716</v>
      </c>
      <c r="D96" s="862" t="s">
        <v>717</v>
      </c>
      <c r="E96" s="847" t="s">
        <v>43</v>
      </c>
      <c r="F96" s="64">
        <v>3</v>
      </c>
      <c r="G96" s="1162">
        <v>-8.83</v>
      </c>
      <c r="H96" s="1156">
        <v>-9.6</v>
      </c>
      <c r="I96" s="1156">
        <v>-10.36</v>
      </c>
      <c r="J96" s="1156">
        <v>-10.28</v>
      </c>
      <c r="K96" s="1157">
        <v>-15.66</v>
      </c>
      <c r="L96" s="849"/>
      <c r="M96" s="139"/>
      <c r="N96" s="861" t="s">
        <v>1522</v>
      </c>
      <c r="O96" s="844"/>
      <c r="P96" s="1008">
        <f t="shared" ref="P96:P101" si="44" xml:space="preserve"> IF( SUM( T96:X96 ) = 0, 0, $T$5 )</f>
        <v>0</v>
      </c>
      <c r="Q96" s="1008">
        <f t="shared" ref="Q96:Q101" si="45" xml:space="preserve"> IF( SUM( AA96:AE96 ) = 0, 0, $AA$20 )</f>
        <v>0</v>
      </c>
      <c r="S96" s="964"/>
      <c r="T96" s="968">
        <f t="shared" ref="T96:X97" si="46" xml:space="preserve"> IF( ISNUMBER(G96), 0, 1 )</f>
        <v>0</v>
      </c>
      <c r="U96" s="968">
        <f t="shared" si="46"/>
        <v>0</v>
      </c>
      <c r="V96" s="968">
        <f t="shared" si="46"/>
        <v>0</v>
      </c>
      <c r="W96" s="968">
        <f t="shared" si="46"/>
        <v>0</v>
      </c>
      <c r="X96" s="968">
        <f t="shared" si="46"/>
        <v>0</v>
      </c>
      <c r="Y96" s="964"/>
      <c r="Z96" s="1005"/>
      <c r="AA96" s="1009">
        <f t="shared" ref="AA96:AE101" si="47">IF( AND( ISNUMBER( G96), G96&lt;=0), 0, 1)</f>
        <v>0</v>
      </c>
      <c r="AB96" s="1009">
        <f t="shared" si="47"/>
        <v>0</v>
      </c>
      <c r="AC96" s="1009">
        <f t="shared" si="47"/>
        <v>0</v>
      </c>
      <c r="AD96" s="1009">
        <f t="shared" si="47"/>
        <v>0</v>
      </c>
      <c r="AE96" s="1009">
        <f t="shared" si="47"/>
        <v>0</v>
      </c>
      <c r="AF96" s="1005"/>
    </row>
    <row r="97" spans="2:32">
      <c r="B97" s="852">
        <f>B96+1</f>
        <v>72</v>
      </c>
      <c r="C97" s="56" t="s">
        <v>718</v>
      </c>
      <c r="D97" s="863" t="s">
        <v>719</v>
      </c>
      <c r="E97" s="853" t="s">
        <v>43</v>
      </c>
      <c r="F97" s="66">
        <v>3</v>
      </c>
      <c r="G97" s="1155">
        <v>-1.74</v>
      </c>
      <c r="H97" s="233">
        <v>-1.74</v>
      </c>
      <c r="I97" s="233">
        <v>-1.77</v>
      </c>
      <c r="J97" s="233">
        <v>-1.89</v>
      </c>
      <c r="K97" s="1163">
        <v>-1.9</v>
      </c>
      <c r="L97" s="849"/>
      <c r="M97" s="89"/>
      <c r="N97" s="860" t="s">
        <v>1522</v>
      </c>
      <c r="O97" s="844"/>
      <c r="P97" s="1008">
        <f t="shared" si="44"/>
        <v>0</v>
      </c>
      <c r="Q97" s="1008">
        <f t="shared" si="45"/>
        <v>0</v>
      </c>
      <c r="S97" s="964"/>
      <c r="T97" s="968">
        <f t="shared" si="46"/>
        <v>0</v>
      </c>
      <c r="U97" s="968">
        <f t="shared" si="46"/>
        <v>0</v>
      </c>
      <c r="V97" s="968">
        <f t="shared" si="46"/>
        <v>0</v>
      </c>
      <c r="W97" s="968">
        <f t="shared" si="46"/>
        <v>0</v>
      </c>
      <c r="X97" s="968">
        <f t="shared" si="46"/>
        <v>0</v>
      </c>
      <c r="Y97" s="964"/>
      <c r="Z97" s="1005"/>
      <c r="AA97" s="1009">
        <f t="shared" si="47"/>
        <v>0</v>
      </c>
      <c r="AB97" s="1009">
        <f t="shared" si="47"/>
        <v>0</v>
      </c>
      <c r="AC97" s="1009">
        <f t="shared" si="47"/>
        <v>0</v>
      </c>
      <c r="AD97" s="1009">
        <f t="shared" si="47"/>
        <v>0</v>
      </c>
      <c r="AE97" s="1009">
        <f t="shared" si="47"/>
        <v>0</v>
      </c>
      <c r="AF97" s="1005"/>
    </row>
    <row r="98" spans="2:32">
      <c r="B98" s="852">
        <f>B97+1</f>
        <v>73</v>
      </c>
      <c r="C98" s="56" t="s">
        <v>720</v>
      </c>
      <c r="D98" s="863" t="s">
        <v>721</v>
      </c>
      <c r="E98" s="853" t="s">
        <v>43</v>
      </c>
      <c r="F98" s="66">
        <v>3</v>
      </c>
      <c r="G98" s="1138">
        <v>-13.43</v>
      </c>
      <c r="H98" s="1139">
        <v>-13.28</v>
      </c>
      <c r="I98" s="1139">
        <v>-12.12</v>
      </c>
      <c r="J98" s="1139">
        <v>-12.39</v>
      </c>
      <c r="K98" s="1140">
        <v>-16.53</v>
      </c>
      <c r="L98" s="849"/>
      <c r="M98" s="89"/>
      <c r="N98" s="860" t="s">
        <v>1522</v>
      </c>
      <c r="O98" s="844"/>
      <c r="P98" s="1008">
        <f t="shared" si="44"/>
        <v>0</v>
      </c>
      <c r="Q98" s="1008">
        <f t="shared" si="45"/>
        <v>0</v>
      </c>
      <c r="S98" s="964"/>
      <c r="T98" s="1009">
        <f>IF('Validation flags'!$H$3=1,0, IF( ISNUMBER(G98), 0, 1 ))</f>
        <v>0</v>
      </c>
      <c r="U98" s="1009">
        <f>IF('Validation flags'!$H$3=1,0, IF( ISNUMBER(H98), 0, 1 ))</f>
        <v>0</v>
      </c>
      <c r="V98" s="1009">
        <f>IF('Validation flags'!$H$3=1,0, IF( ISNUMBER(I98), 0, 1 ))</f>
        <v>0</v>
      </c>
      <c r="W98" s="1009">
        <f>IF('Validation flags'!$H$3=1,0, IF( ISNUMBER(J98), 0, 1 ))</f>
        <v>0</v>
      </c>
      <c r="X98" s="1009">
        <f>IF('Validation flags'!$H$3=1,0, IF( ISNUMBER(K98), 0, 1 ))</f>
        <v>0</v>
      </c>
      <c r="Y98" s="964"/>
      <c r="Z98" s="1005"/>
      <c r="AA98" s="1009">
        <f t="shared" si="47"/>
        <v>0</v>
      </c>
      <c r="AB98" s="1009">
        <f t="shared" si="47"/>
        <v>0</v>
      </c>
      <c r="AC98" s="1009">
        <f t="shared" si="47"/>
        <v>0</v>
      </c>
      <c r="AD98" s="1009">
        <f t="shared" si="47"/>
        <v>0</v>
      </c>
      <c r="AE98" s="1009">
        <f t="shared" si="47"/>
        <v>0</v>
      </c>
      <c r="AF98" s="1005"/>
    </row>
    <row r="99" spans="2:32">
      <c r="B99" s="852">
        <f>B98+1</f>
        <v>74</v>
      </c>
      <c r="C99" s="56" t="s">
        <v>722</v>
      </c>
      <c r="D99" s="863" t="s">
        <v>723</v>
      </c>
      <c r="E99" s="853" t="s">
        <v>43</v>
      </c>
      <c r="F99" s="66">
        <v>3</v>
      </c>
      <c r="G99" s="1138">
        <v>-0.1</v>
      </c>
      <c r="H99" s="1139">
        <v>-0.1</v>
      </c>
      <c r="I99" s="1139">
        <v>-0.1</v>
      </c>
      <c r="J99" s="1139">
        <v>-0.1</v>
      </c>
      <c r="K99" s="1140">
        <v>-0.1</v>
      </c>
      <c r="L99" s="849"/>
      <c r="M99" s="89"/>
      <c r="N99" s="860" t="s">
        <v>1522</v>
      </c>
      <c r="O99" s="844"/>
      <c r="P99" s="1008">
        <f t="shared" si="44"/>
        <v>0</v>
      </c>
      <c r="Q99" s="1008">
        <f t="shared" si="45"/>
        <v>0</v>
      </c>
      <c r="S99" s="964"/>
      <c r="T99" s="1009">
        <f>IF('Validation flags'!$H$3=1,0, IF( ISNUMBER(G99), 0, 1 ))</f>
        <v>0</v>
      </c>
      <c r="U99" s="1009">
        <f>IF('Validation flags'!$H$3=1,0, IF( ISNUMBER(H99), 0, 1 ))</f>
        <v>0</v>
      </c>
      <c r="V99" s="1009">
        <f>IF('Validation flags'!$H$3=1,0, IF( ISNUMBER(I99), 0, 1 ))</f>
        <v>0</v>
      </c>
      <c r="W99" s="1009">
        <f>IF('Validation flags'!$H$3=1,0, IF( ISNUMBER(J99), 0, 1 ))</f>
        <v>0</v>
      </c>
      <c r="X99" s="1009">
        <f>IF('Validation flags'!$H$3=1,0, IF( ISNUMBER(K99), 0, 1 ))</f>
        <v>0</v>
      </c>
      <c r="Y99" s="964"/>
      <c r="Z99" s="1005"/>
      <c r="AA99" s="1009">
        <f t="shared" si="47"/>
        <v>0</v>
      </c>
      <c r="AB99" s="1009">
        <f t="shared" si="47"/>
        <v>0</v>
      </c>
      <c r="AC99" s="1009">
        <f t="shared" si="47"/>
        <v>0</v>
      </c>
      <c r="AD99" s="1009">
        <f t="shared" si="47"/>
        <v>0</v>
      </c>
      <c r="AE99" s="1009">
        <f t="shared" si="47"/>
        <v>0</v>
      </c>
      <c r="AF99" s="1005"/>
    </row>
    <row r="100" spans="2:32">
      <c r="B100" s="852">
        <f>B99+1</f>
        <v>75</v>
      </c>
      <c r="C100" s="56" t="s">
        <v>724</v>
      </c>
      <c r="D100" s="863" t="s">
        <v>725</v>
      </c>
      <c r="E100" s="853" t="s">
        <v>43</v>
      </c>
      <c r="F100" s="66">
        <v>3</v>
      </c>
      <c r="G100" s="1138">
        <v>0</v>
      </c>
      <c r="H100" s="1139">
        <v>0</v>
      </c>
      <c r="I100" s="1139">
        <v>0</v>
      </c>
      <c r="J100" s="1139">
        <v>0</v>
      </c>
      <c r="K100" s="1140">
        <v>0</v>
      </c>
      <c r="L100" s="849"/>
      <c r="M100" s="89"/>
      <c r="N100" s="860" t="s">
        <v>1522</v>
      </c>
      <c r="O100" s="844"/>
      <c r="P100" s="1008">
        <f t="shared" si="44"/>
        <v>0</v>
      </c>
      <c r="Q100" s="1008">
        <f t="shared" si="45"/>
        <v>0</v>
      </c>
      <c r="S100" s="964"/>
      <c r="T100" s="1009">
        <f>IF('Validation flags'!$B$3="Thames Water", IF( ISNUMBER(G100), 0, 1 ),0)</f>
        <v>0</v>
      </c>
      <c r="U100" s="1009">
        <f>IF('Validation flags'!$B$3="Thames Water", IF( ISNUMBER(H100), 0, 1 ),0)</f>
        <v>0</v>
      </c>
      <c r="V100" s="1009">
        <f>IF('Validation flags'!$B$3="Thames Water", IF( ISNUMBER(I100), 0, 1 ),0)</f>
        <v>0</v>
      </c>
      <c r="W100" s="1009">
        <f>IF('Validation flags'!$B$3="Thames Water", IF( ISNUMBER(J100), 0, 1 ),0)</f>
        <v>0</v>
      </c>
      <c r="X100" s="1009">
        <f>IF('Validation flags'!$B$3="Thames Water", IF( ISNUMBER(K100), 0, 1 ),0)</f>
        <v>0</v>
      </c>
      <c r="Y100" s="964"/>
      <c r="Z100" s="1005"/>
      <c r="AA100" s="1009">
        <f t="shared" si="47"/>
        <v>0</v>
      </c>
      <c r="AB100" s="1009">
        <f t="shared" si="47"/>
        <v>0</v>
      </c>
      <c r="AC100" s="1009">
        <f t="shared" si="47"/>
        <v>0</v>
      </c>
      <c r="AD100" s="1009">
        <f t="shared" si="47"/>
        <v>0</v>
      </c>
      <c r="AE100" s="1009">
        <f t="shared" si="47"/>
        <v>0</v>
      </c>
      <c r="AF100" s="1005"/>
    </row>
    <row r="101" spans="2:32" ht="15" thickBot="1">
      <c r="B101" s="129">
        <f>B100+1</f>
        <v>76</v>
      </c>
      <c r="C101" s="799" t="s">
        <v>726</v>
      </c>
      <c r="D101" s="794" t="s">
        <v>727</v>
      </c>
      <c r="E101" s="90" t="s">
        <v>43</v>
      </c>
      <c r="F101" s="141">
        <v>3</v>
      </c>
      <c r="G101" s="1171">
        <v>0</v>
      </c>
      <c r="H101" s="1172">
        <v>0</v>
      </c>
      <c r="I101" s="1172">
        <v>0</v>
      </c>
      <c r="J101" s="1172">
        <v>0</v>
      </c>
      <c r="K101" s="1173">
        <v>0</v>
      </c>
      <c r="L101" s="849"/>
      <c r="M101" s="132"/>
      <c r="N101" s="261" t="s">
        <v>1522</v>
      </c>
      <c r="O101" s="844"/>
      <c r="P101" s="1008">
        <f t="shared" si="44"/>
        <v>0</v>
      </c>
      <c r="Q101" s="1008">
        <f t="shared" si="45"/>
        <v>0</v>
      </c>
      <c r="S101" s="964"/>
      <c r="T101" s="968">
        <f xml:space="preserve"> IF( ISNUMBER(G101), 0, 1 )</f>
        <v>0</v>
      </c>
      <c r="U101" s="968">
        <f xml:space="preserve"> IF( ISNUMBER(H101), 0, 1 )</f>
        <v>0</v>
      </c>
      <c r="V101" s="968">
        <f xml:space="preserve"> IF( ISNUMBER(I101), 0, 1 )</f>
        <v>0</v>
      </c>
      <c r="W101" s="968">
        <f xml:space="preserve"> IF( ISNUMBER(J101), 0, 1 )</f>
        <v>0</v>
      </c>
      <c r="X101" s="968">
        <f xml:space="preserve"> IF( ISNUMBER(K101), 0, 1 )</f>
        <v>0</v>
      </c>
      <c r="Y101" s="964"/>
      <c r="Z101" s="1005"/>
      <c r="AA101" s="1009">
        <f t="shared" si="47"/>
        <v>0</v>
      </c>
      <c r="AB101" s="1009">
        <f t="shared" si="47"/>
        <v>0</v>
      </c>
      <c r="AC101" s="1009">
        <f t="shared" si="47"/>
        <v>0</v>
      </c>
      <c r="AD101" s="1009">
        <f t="shared" si="47"/>
        <v>0</v>
      </c>
      <c r="AE101" s="1009">
        <f t="shared" si="47"/>
        <v>0</v>
      </c>
      <c r="AF101" s="1005"/>
    </row>
    <row r="102" spans="2:32" ht="15" thickBot="1">
      <c r="B102" s="849"/>
      <c r="C102" s="849"/>
      <c r="D102" s="849"/>
      <c r="E102" s="849"/>
      <c r="F102" s="849"/>
      <c r="G102" s="849"/>
      <c r="H102" s="849"/>
      <c r="I102" s="849"/>
      <c r="J102" s="849"/>
      <c r="K102" s="849"/>
      <c r="L102" s="849"/>
      <c r="M102" s="87"/>
      <c r="N102" s="87"/>
      <c r="O102" s="844"/>
      <c r="P102" s="1008"/>
      <c r="Q102" s="1031"/>
      <c r="S102" s="964"/>
      <c r="T102" s="984"/>
      <c r="U102" s="984"/>
      <c r="V102" s="984"/>
      <c r="W102" s="984"/>
      <c r="X102" s="984"/>
      <c r="Y102" s="964"/>
      <c r="Z102" s="1005"/>
      <c r="AF102" s="1005"/>
    </row>
    <row r="103" spans="2:32" ht="15" thickBot="1">
      <c r="B103" s="850" t="s">
        <v>550</v>
      </c>
      <c r="C103" s="851" t="s">
        <v>728</v>
      </c>
      <c r="D103" s="849"/>
      <c r="E103" s="849"/>
      <c r="F103" s="849"/>
      <c r="G103" s="849"/>
      <c r="H103" s="849"/>
      <c r="I103" s="849"/>
      <c r="J103" s="849"/>
      <c r="K103" s="849"/>
      <c r="L103" s="849"/>
      <c r="M103" s="87"/>
      <c r="N103" s="87"/>
      <c r="O103" s="137"/>
      <c r="P103" s="1008"/>
      <c r="Q103" s="1031"/>
      <c r="S103" s="964"/>
      <c r="T103" s="984"/>
      <c r="U103" s="984"/>
      <c r="V103" s="984"/>
      <c r="W103" s="984"/>
      <c r="X103" s="984"/>
      <c r="Y103" s="964"/>
      <c r="Z103" s="1005"/>
      <c r="AF103" s="1005"/>
    </row>
    <row r="104" spans="2:32">
      <c r="B104" s="119">
        <v>77</v>
      </c>
      <c r="C104" s="138" t="s">
        <v>729</v>
      </c>
      <c r="D104" s="862" t="s">
        <v>730</v>
      </c>
      <c r="E104" s="847" t="s">
        <v>43</v>
      </c>
      <c r="F104" s="64">
        <v>3</v>
      </c>
      <c r="G104" s="1162">
        <v>0</v>
      </c>
      <c r="H104" s="1156">
        <v>4.7489999999999997</v>
      </c>
      <c r="I104" s="1156">
        <v>4.6929999999999996</v>
      </c>
      <c r="J104" s="1156">
        <v>4.6509999999999998</v>
      </c>
      <c r="K104" s="1157">
        <v>4.5960000000000001</v>
      </c>
      <c r="L104" s="849"/>
      <c r="M104" s="139"/>
      <c r="N104" s="861" t="s">
        <v>1521</v>
      </c>
      <c r="O104" s="137"/>
      <c r="P104" s="1008">
        <f xml:space="preserve"> IF( SUM( T104:X104 ) = 0, 0, $T$5 )</f>
        <v>0</v>
      </c>
      <c r="Q104" s="1008">
        <f xml:space="preserve"> IF( SUM( AA104:AE104 ) = 0, 0, $AA$7 )</f>
        <v>0</v>
      </c>
      <c r="S104" s="964"/>
      <c r="T104" s="968">
        <f t="shared" ref="T104:X106" si="48" xml:space="preserve"> IF( ISNUMBER(G104), 0, 1 )</f>
        <v>0</v>
      </c>
      <c r="U104" s="968">
        <f t="shared" si="48"/>
        <v>0</v>
      </c>
      <c r="V104" s="968">
        <f t="shared" si="48"/>
        <v>0</v>
      </c>
      <c r="W104" s="968">
        <f t="shared" si="48"/>
        <v>0</v>
      </c>
      <c r="X104" s="968">
        <f t="shared" si="48"/>
        <v>0</v>
      </c>
      <c r="Y104" s="964"/>
      <c r="Z104" s="1005"/>
      <c r="AA104" s="1009">
        <f t="shared" ref="AA104:AE106" si="49">IF( AND( ISNUMBER( G104), G104&gt;=0), 0, 1)</f>
        <v>0</v>
      </c>
      <c r="AB104" s="1009">
        <f t="shared" si="49"/>
        <v>0</v>
      </c>
      <c r="AC104" s="1009">
        <f t="shared" si="49"/>
        <v>0</v>
      </c>
      <c r="AD104" s="1009">
        <f t="shared" si="49"/>
        <v>0</v>
      </c>
      <c r="AE104" s="1009">
        <f t="shared" si="49"/>
        <v>0</v>
      </c>
      <c r="AF104" s="1005"/>
    </row>
    <row r="105" spans="2:32" ht="15" thickBot="1">
      <c r="B105" s="852">
        <f>B104+1</f>
        <v>78</v>
      </c>
      <c r="C105" s="56" t="s">
        <v>731</v>
      </c>
      <c r="D105" s="863" t="s">
        <v>732</v>
      </c>
      <c r="E105" s="853" t="s">
        <v>43</v>
      </c>
      <c r="F105" s="66">
        <v>3</v>
      </c>
      <c r="G105" s="1155">
        <v>0.104</v>
      </c>
      <c r="H105" s="233">
        <v>0.105</v>
      </c>
      <c r="I105" s="233">
        <v>0.10199999999999999</v>
      </c>
      <c r="J105" s="233">
        <v>0.104</v>
      </c>
      <c r="K105" s="1163">
        <v>0.10199999999999999</v>
      </c>
      <c r="L105" s="849"/>
      <c r="M105" s="89"/>
      <c r="N105" s="860" t="s">
        <v>1521</v>
      </c>
      <c r="O105" s="137"/>
      <c r="P105" s="1008">
        <f xml:space="preserve"> IF( SUM( T105:X105 ) = 0, 0, $T$5 )</f>
        <v>0</v>
      </c>
      <c r="Q105" s="1008">
        <f xml:space="preserve"> IF( SUM( AA105:AE105 ) = 0, 0, $AA$7 )</f>
        <v>0</v>
      </c>
      <c r="S105" s="964"/>
      <c r="T105" s="968">
        <f t="shared" si="48"/>
        <v>0</v>
      </c>
      <c r="U105" s="968">
        <f t="shared" si="48"/>
        <v>0</v>
      </c>
      <c r="V105" s="968">
        <f t="shared" si="48"/>
        <v>0</v>
      </c>
      <c r="W105" s="968">
        <f t="shared" si="48"/>
        <v>0</v>
      </c>
      <c r="X105" s="968">
        <f t="shared" si="48"/>
        <v>0</v>
      </c>
      <c r="Y105" s="964"/>
      <c r="Z105" s="1005"/>
      <c r="AA105" s="1009">
        <f t="shared" si="49"/>
        <v>0</v>
      </c>
      <c r="AB105" s="1009">
        <f t="shared" si="49"/>
        <v>0</v>
      </c>
      <c r="AC105" s="1009">
        <f t="shared" si="49"/>
        <v>0</v>
      </c>
      <c r="AD105" s="1009">
        <f t="shared" si="49"/>
        <v>0</v>
      </c>
      <c r="AE105" s="1009">
        <f t="shared" si="49"/>
        <v>0</v>
      </c>
      <c r="AF105" s="1005"/>
    </row>
    <row r="106" spans="2:32" ht="15" thickBot="1">
      <c r="B106" s="129">
        <f>B105+1</f>
        <v>79</v>
      </c>
      <c r="C106" s="140" t="s">
        <v>733</v>
      </c>
      <c r="D106" s="794" t="s">
        <v>734</v>
      </c>
      <c r="E106" s="90" t="s">
        <v>43</v>
      </c>
      <c r="F106" s="141">
        <v>3</v>
      </c>
      <c r="G106" s="1162">
        <v>0.11899999999999999</v>
      </c>
      <c r="H106" s="1162">
        <v>0.12</v>
      </c>
      <c r="I106" s="1162">
        <v>0.11700000000000001</v>
      </c>
      <c r="J106" s="1162">
        <v>0.11899999999999999</v>
      </c>
      <c r="K106" s="1162">
        <v>0.11700000000000001</v>
      </c>
      <c r="L106" s="849"/>
      <c r="M106" s="132"/>
      <c r="N106" s="261" t="s">
        <v>1521</v>
      </c>
      <c r="O106" s="137"/>
      <c r="P106" s="1008">
        <f xml:space="preserve"> IF( SUM( T106:X106 ) = 0, 0, $T$5 )</f>
        <v>0</v>
      </c>
      <c r="Q106" s="1008">
        <f xml:space="preserve"> IF( SUM( AA106:AE106 ) = 0, 0, $AA$7 )</f>
        <v>0</v>
      </c>
      <c r="S106" s="964"/>
      <c r="T106" s="968">
        <f t="shared" si="48"/>
        <v>0</v>
      </c>
      <c r="U106" s="968">
        <f t="shared" si="48"/>
        <v>0</v>
      </c>
      <c r="V106" s="968">
        <f t="shared" si="48"/>
        <v>0</v>
      </c>
      <c r="W106" s="968">
        <f t="shared" si="48"/>
        <v>0</v>
      </c>
      <c r="X106" s="968">
        <f t="shared" si="48"/>
        <v>0</v>
      </c>
      <c r="Y106" s="964"/>
      <c r="Z106" s="1005"/>
      <c r="AA106" s="1009">
        <f t="shared" si="49"/>
        <v>0</v>
      </c>
      <c r="AB106" s="1009">
        <f t="shared" si="49"/>
        <v>0</v>
      </c>
      <c r="AC106" s="1009">
        <f t="shared" si="49"/>
        <v>0</v>
      </c>
      <c r="AD106" s="1009">
        <f t="shared" si="49"/>
        <v>0</v>
      </c>
      <c r="AE106" s="1009">
        <f t="shared" si="49"/>
        <v>0</v>
      </c>
      <c r="AF106" s="1005"/>
    </row>
    <row r="107" spans="2:32" ht="15" thickBot="1">
      <c r="B107" s="849"/>
      <c r="C107" s="849"/>
      <c r="D107" s="849"/>
      <c r="E107" s="849"/>
      <c r="F107" s="849"/>
      <c r="G107" s="849"/>
      <c r="H107" s="849"/>
      <c r="I107" s="849"/>
      <c r="J107" s="849"/>
      <c r="K107" s="849"/>
      <c r="L107" s="849"/>
      <c r="M107" s="87"/>
      <c r="N107" s="87"/>
      <c r="O107" s="137"/>
      <c r="P107" s="1008"/>
      <c r="Q107" s="1031"/>
      <c r="S107" s="964"/>
      <c r="T107" s="984"/>
      <c r="U107" s="984"/>
      <c r="V107" s="984"/>
      <c r="W107" s="984"/>
      <c r="X107" s="984"/>
      <c r="Y107" s="964"/>
      <c r="Z107" s="1005"/>
      <c r="AF107" s="1005"/>
    </row>
    <row r="108" spans="2:32" ht="15" thickBot="1">
      <c r="B108" s="850" t="s">
        <v>551</v>
      </c>
      <c r="C108" s="851" t="s">
        <v>735</v>
      </c>
      <c r="D108" s="849"/>
      <c r="E108" s="849"/>
      <c r="F108" s="849"/>
      <c r="G108" s="849"/>
      <c r="H108" s="849"/>
      <c r="I108" s="849"/>
      <c r="J108" s="849"/>
      <c r="K108" s="849"/>
      <c r="L108" s="849"/>
      <c r="M108" s="87"/>
      <c r="N108" s="87"/>
      <c r="O108" s="137"/>
      <c r="P108" s="1008"/>
      <c r="Q108" s="1031"/>
      <c r="S108" s="964"/>
      <c r="T108" s="984"/>
      <c r="U108" s="984"/>
      <c r="V108" s="984"/>
      <c r="W108" s="984"/>
      <c r="X108" s="984"/>
      <c r="Y108" s="964"/>
      <c r="Z108" s="1005"/>
      <c r="AF108" s="1005"/>
    </row>
    <row r="109" spans="2:32">
      <c r="B109" s="119">
        <v>80</v>
      </c>
      <c r="C109" s="138" t="s">
        <v>736</v>
      </c>
      <c r="D109" s="862" t="s">
        <v>737</v>
      </c>
      <c r="E109" s="847" t="s">
        <v>43</v>
      </c>
      <c r="F109" s="64">
        <v>3</v>
      </c>
      <c r="G109" s="1162">
        <v>0</v>
      </c>
      <c r="H109" s="1156">
        <v>0</v>
      </c>
      <c r="I109" s="1156">
        <v>0</v>
      </c>
      <c r="J109" s="1156">
        <v>-9.3019999999999996</v>
      </c>
      <c r="K109" s="1157">
        <v>-9.1929999999999996</v>
      </c>
      <c r="L109" s="849"/>
      <c r="M109" s="139"/>
      <c r="N109" s="861" t="s">
        <v>1522</v>
      </c>
      <c r="O109" s="137"/>
      <c r="P109" s="1008">
        <f xml:space="preserve"> IF( SUM( T109:X109 ) = 0, 0, $T$5 )</f>
        <v>0</v>
      </c>
      <c r="Q109" s="1008">
        <f xml:space="preserve"> IF( SUM( AA109:AE109 ) = 0, 0, $AA$20 )</f>
        <v>0</v>
      </c>
      <c r="S109" s="964"/>
      <c r="T109" s="968">
        <f t="shared" ref="T109:X111" si="50" xml:space="preserve"> IF( ISNUMBER(G109), 0, 1 )</f>
        <v>0</v>
      </c>
      <c r="U109" s="968">
        <f t="shared" si="50"/>
        <v>0</v>
      </c>
      <c r="V109" s="968">
        <f t="shared" si="50"/>
        <v>0</v>
      </c>
      <c r="W109" s="968">
        <f t="shared" si="50"/>
        <v>0</v>
      </c>
      <c r="X109" s="968">
        <f t="shared" si="50"/>
        <v>0</v>
      </c>
      <c r="Y109" s="964"/>
      <c r="Z109" s="1005"/>
      <c r="AA109" s="1009">
        <f t="shared" ref="AA109:AE111" si="51">IF( AND( ISNUMBER( G109), G109&lt;=0), 0, 1)</f>
        <v>0</v>
      </c>
      <c r="AB109" s="1009">
        <f t="shared" si="51"/>
        <v>0</v>
      </c>
      <c r="AC109" s="1009">
        <f t="shared" si="51"/>
        <v>0</v>
      </c>
      <c r="AD109" s="1009">
        <f t="shared" si="51"/>
        <v>0</v>
      </c>
      <c r="AE109" s="1009">
        <f t="shared" si="51"/>
        <v>0</v>
      </c>
      <c r="AF109" s="1005"/>
    </row>
    <row r="110" spans="2:32">
      <c r="B110" s="852">
        <f>B109+1</f>
        <v>81</v>
      </c>
      <c r="C110" s="56" t="s">
        <v>738</v>
      </c>
      <c r="D110" s="863" t="s">
        <v>739</v>
      </c>
      <c r="E110" s="853" t="s">
        <v>43</v>
      </c>
      <c r="F110" s="66">
        <v>3</v>
      </c>
      <c r="G110" s="1155">
        <v>-0.20799999999999999</v>
      </c>
      <c r="H110" s="233">
        <v>-0.21</v>
      </c>
      <c r="I110" s="233">
        <v>-0.20499999999999999</v>
      </c>
      <c r="J110" s="233">
        <v>-0.20799999999999999</v>
      </c>
      <c r="K110" s="1163">
        <v>-0.20399999999999999</v>
      </c>
      <c r="L110" s="849"/>
      <c r="M110" s="89"/>
      <c r="N110" s="67" t="s">
        <v>1522</v>
      </c>
      <c r="O110" s="137"/>
      <c r="P110" s="1008">
        <f xml:space="preserve"> IF( SUM( T110:X110 ) = 0, 0, $T$5 )</f>
        <v>0</v>
      </c>
      <c r="Q110" s="1008">
        <f xml:space="preserve"> IF( SUM( AA110:AE110 ) = 0, 0, $AA$20 )</f>
        <v>0</v>
      </c>
      <c r="S110" s="964"/>
      <c r="T110" s="968">
        <f t="shared" si="50"/>
        <v>0</v>
      </c>
      <c r="U110" s="968">
        <f t="shared" si="50"/>
        <v>0</v>
      </c>
      <c r="V110" s="968">
        <f t="shared" si="50"/>
        <v>0</v>
      </c>
      <c r="W110" s="968">
        <f t="shared" si="50"/>
        <v>0</v>
      </c>
      <c r="X110" s="968">
        <f t="shared" si="50"/>
        <v>0</v>
      </c>
      <c r="Y110" s="964"/>
      <c r="Z110" s="1005"/>
      <c r="AA110" s="1009">
        <f t="shared" si="51"/>
        <v>0</v>
      </c>
      <c r="AB110" s="1009">
        <f t="shared" si="51"/>
        <v>0</v>
      </c>
      <c r="AC110" s="1009">
        <f t="shared" si="51"/>
        <v>0</v>
      </c>
      <c r="AD110" s="1009">
        <f t="shared" si="51"/>
        <v>0</v>
      </c>
      <c r="AE110" s="1009">
        <f t="shared" si="51"/>
        <v>0</v>
      </c>
      <c r="AF110" s="1005"/>
    </row>
    <row r="111" spans="2:32" ht="15" thickBot="1">
      <c r="B111" s="129">
        <f>B110+1</f>
        <v>82</v>
      </c>
      <c r="C111" s="140" t="s">
        <v>740</v>
      </c>
      <c r="D111" s="794" t="s">
        <v>741</v>
      </c>
      <c r="E111" s="90" t="s">
        <v>43</v>
      </c>
      <c r="F111" s="141">
        <v>3</v>
      </c>
      <c r="G111" s="1155">
        <v>-0.23699999999999999</v>
      </c>
      <c r="H111" s="1155">
        <v>-0.23899999999999999</v>
      </c>
      <c r="I111" s="1155">
        <v>-0.23400000000000001</v>
      </c>
      <c r="J111" s="1155">
        <v>-0.23699999999999999</v>
      </c>
      <c r="K111" s="1155">
        <v>-0.23400000000000001</v>
      </c>
      <c r="L111" s="849"/>
      <c r="M111" s="132"/>
      <c r="N111" s="121" t="s">
        <v>1522</v>
      </c>
      <c r="O111" s="137"/>
      <c r="P111" s="1008">
        <f xml:space="preserve"> IF( SUM( T111:X111 ) = 0, 0, $T$5 )</f>
        <v>0</v>
      </c>
      <c r="Q111" s="1008">
        <f xml:space="preserve"> IF( SUM( AA111:AE111 ) = 0, 0, $AA$20 )</f>
        <v>0</v>
      </c>
      <c r="S111" s="964"/>
      <c r="T111" s="968">
        <f t="shared" si="50"/>
        <v>0</v>
      </c>
      <c r="U111" s="968">
        <f t="shared" si="50"/>
        <v>0</v>
      </c>
      <c r="V111" s="968">
        <f t="shared" si="50"/>
        <v>0</v>
      </c>
      <c r="W111" s="968">
        <f t="shared" si="50"/>
        <v>0</v>
      </c>
      <c r="X111" s="968">
        <f t="shared" si="50"/>
        <v>0</v>
      </c>
      <c r="Y111" s="964"/>
      <c r="Z111" s="1005"/>
      <c r="AA111" s="1009">
        <f t="shared" si="51"/>
        <v>0</v>
      </c>
      <c r="AB111" s="1009">
        <f t="shared" si="51"/>
        <v>0</v>
      </c>
      <c r="AC111" s="1009">
        <f t="shared" si="51"/>
        <v>0</v>
      </c>
      <c r="AD111" s="1009">
        <f t="shared" si="51"/>
        <v>0</v>
      </c>
      <c r="AE111" s="1009">
        <f t="shared" si="51"/>
        <v>0</v>
      </c>
      <c r="AF111" s="1005"/>
    </row>
    <row r="112" spans="2:32" ht="15" thickBot="1">
      <c r="B112" s="849"/>
      <c r="C112" s="849"/>
      <c r="D112" s="849"/>
      <c r="E112" s="849"/>
      <c r="F112" s="849"/>
      <c r="G112" s="849"/>
      <c r="H112" s="849"/>
      <c r="I112" s="849"/>
      <c r="J112" s="849"/>
      <c r="K112" s="849"/>
      <c r="L112" s="849"/>
      <c r="M112" s="87"/>
      <c r="N112" s="87"/>
      <c r="O112" s="137"/>
      <c r="P112" s="1008"/>
      <c r="Q112" s="1031"/>
      <c r="S112" s="964"/>
      <c r="T112" s="984"/>
      <c r="U112" s="984"/>
      <c r="V112" s="984"/>
      <c r="W112" s="984"/>
      <c r="X112" s="984"/>
      <c r="Y112" s="964"/>
      <c r="Z112" s="1005"/>
      <c r="AF112" s="1005"/>
    </row>
    <row r="113" spans="2:32" ht="15" thickBot="1">
      <c r="B113" s="850" t="s">
        <v>552</v>
      </c>
      <c r="C113" s="851" t="s">
        <v>742</v>
      </c>
      <c r="D113" s="849"/>
      <c r="E113" s="849"/>
      <c r="F113" s="849"/>
      <c r="G113" s="849"/>
      <c r="H113" s="849"/>
      <c r="I113" s="849"/>
      <c r="J113" s="849"/>
      <c r="K113" s="849"/>
      <c r="L113" s="849"/>
      <c r="M113" s="87"/>
      <c r="N113" s="87"/>
      <c r="O113" s="137"/>
      <c r="P113" s="1008"/>
      <c r="Q113" s="1031"/>
      <c r="S113" s="964"/>
      <c r="T113" s="984"/>
      <c r="U113" s="984"/>
      <c r="V113" s="984"/>
      <c r="W113" s="984"/>
      <c r="X113" s="984"/>
      <c r="Y113" s="964"/>
      <c r="Z113" s="1005"/>
      <c r="AF113" s="1005"/>
    </row>
    <row r="114" spans="2:32">
      <c r="B114" s="119">
        <v>83</v>
      </c>
      <c r="C114" s="138" t="s">
        <v>743</v>
      </c>
      <c r="D114" s="862" t="s">
        <v>744</v>
      </c>
      <c r="E114" s="847" t="s">
        <v>43</v>
      </c>
      <c r="F114" s="64">
        <v>3</v>
      </c>
      <c r="G114" s="1162">
        <v>3.117</v>
      </c>
      <c r="H114" s="1156">
        <v>3.198</v>
      </c>
      <c r="I114" s="1156">
        <v>3.343</v>
      </c>
      <c r="J114" s="1156">
        <v>3.4870000000000001</v>
      </c>
      <c r="K114" s="1157">
        <v>3.6179999999999999</v>
      </c>
      <c r="L114" s="849"/>
      <c r="M114" s="139"/>
      <c r="N114" s="861" t="s">
        <v>1521</v>
      </c>
      <c r="O114" s="137"/>
      <c r="P114" s="1008">
        <f xml:space="preserve"> IF( SUM( T114:X114 ) = 0, 0, $T$5 )</f>
        <v>0</v>
      </c>
      <c r="Q114" s="1008">
        <f xml:space="preserve"> IF( SUM( AA114:AE114 ) = 0, 0, $AA$7 )</f>
        <v>0</v>
      </c>
      <c r="S114" s="964"/>
      <c r="T114" s="968">
        <f t="shared" ref="T114:X115" si="52" xml:space="preserve"> IF( ISNUMBER(G114), 0, 1 )</f>
        <v>0</v>
      </c>
      <c r="U114" s="968">
        <f t="shared" si="52"/>
        <v>0</v>
      </c>
      <c r="V114" s="968">
        <f t="shared" si="52"/>
        <v>0</v>
      </c>
      <c r="W114" s="968">
        <f t="shared" si="52"/>
        <v>0</v>
      </c>
      <c r="X114" s="968">
        <f t="shared" si="52"/>
        <v>0</v>
      </c>
      <c r="Y114" s="964"/>
      <c r="Z114" s="1005"/>
      <c r="AA114" s="1009">
        <f t="shared" ref="AA114:AE118" si="53">IF( AND( ISNUMBER( G114), G114&gt;=0), 0, 1)</f>
        <v>0</v>
      </c>
      <c r="AB114" s="1009">
        <f t="shared" si="53"/>
        <v>0</v>
      </c>
      <c r="AC114" s="1009">
        <f t="shared" si="53"/>
        <v>0</v>
      </c>
      <c r="AD114" s="1009">
        <f t="shared" si="53"/>
        <v>0</v>
      </c>
      <c r="AE114" s="1009">
        <f t="shared" si="53"/>
        <v>0</v>
      </c>
      <c r="AF114" s="1005"/>
    </row>
    <row r="115" spans="2:32">
      <c r="B115" s="852">
        <f>B114+1</f>
        <v>84</v>
      </c>
      <c r="C115" s="56" t="s">
        <v>745</v>
      </c>
      <c r="D115" s="863" t="s">
        <v>746</v>
      </c>
      <c r="E115" s="853" t="s">
        <v>43</v>
      </c>
      <c r="F115" s="66">
        <v>3</v>
      </c>
      <c r="G115" s="1155">
        <v>0.308</v>
      </c>
      <c r="H115" s="233">
        <v>0.32100000000000001</v>
      </c>
      <c r="I115" s="233">
        <v>0.33200000000000002</v>
      </c>
      <c r="J115" s="233">
        <v>0.34300000000000003</v>
      </c>
      <c r="K115" s="1163">
        <v>0.35399999999999998</v>
      </c>
      <c r="L115" s="849"/>
      <c r="M115" s="82"/>
      <c r="N115" s="264" t="s">
        <v>1521</v>
      </c>
      <c r="O115" s="137"/>
      <c r="P115" s="1008">
        <f xml:space="preserve"> IF( SUM( T115:X115 ) = 0, 0, $T$5 )</f>
        <v>0</v>
      </c>
      <c r="Q115" s="1008">
        <f xml:space="preserve"> IF( SUM( AA115:AE115 ) = 0, 0, $AA$7 )</f>
        <v>0</v>
      </c>
      <c r="S115" s="964"/>
      <c r="T115" s="968">
        <f t="shared" si="52"/>
        <v>0</v>
      </c>
      <c r="U115" s="968">
        <f t="shared" si="52"/>
        <v>0</v>
      </c>
      <c r="V115" s="968">
        <f t="shared" si="52"/>
        <v>0</v>
      </c>
      <c r="W115" s="968">
        <f t="shared" si="52"/>
        <v>0</v>
      </c>
      <c r="X115" s="968">
        <f t="shared" si="52"/>
        <v>0</v>
      </c>
      <c r="Y115" s="964"/>
      <c r="Z115" s="1005"/>
      <c r="AA115" s="1009">
        <f t="shared" si="53"/>
        <v>0</v>
      </c>
      <c r="AB115" s="1009">
        <f t="shared" si="53"/>
        <v>0</v>
      </c>
      <c r="AC115" s="1009">
        <f t="shared" si="53"/>
        <v>0</v>
      </c>
      <c r="AD115" s="1009">
        <f t="shared" si="53"/>
        <v>0</v>
      </c>
      <c r="AE115" s="1009">
        <f t="shared" si="53"/>
        <v>0</v>
      </c>
      <c r="AF115" s="1005"/>
    </row>
    <row r="116" spans="2:32">
      <c r="B116" s="852">
        <f>B115+1</f>
        <v>85</v>
      </c>
      <c r="C116" s="56" t="s">
        <v>747</v>
      </c>
      <c r="D116" s="863" t="s">
        <v>748</v>
      </c>
      <c r="E116" s="853" t="s">
        <v>43</v>
      </c>
      <c r="F116" s="66">
        <v>3</v>
      </c>
      <c r="G116" s="1138">
        <v>3.7869999999999999</v>
      </c>
      <c r="H116" s="1139">
        <v>3.887</v>
      </c>
      <c r="I116" s="1139">
        <v>3.9830000000000001</v>
      </c>
      <c r="J116" s="1139">
        <v>4.0910000000000002</v>
      </c>
      <c r="K116" s="1140">
        <v>4.1749999999999998</v>
      </c>
      <c r="L116" s="849"/>
      <c r="M116" s="89"/>
      <c r="N116" s="860" t="s">
        <v>1521</v>
      </c>
      <c r="O116" s="137"/>
      <c r="P116" s="1008">
        <f xml:space="preserve"> IF( SUM( T116:X116 ) = 0, 0, $T$5 )</f>
        <v>0</v>
      </c>
      <c r="Q116" s="1008">
        <f xml:space="preserve"> IF( SUM( AA116:AE116 ) = 0, 0, $AA$7 )</f>
        <v>0</v>
      </c>
      <c r="S116" s="964"/>
      <c r="T116" s="1009">
        <f>IF('Validation flags'!$H$3=1,0, IF( ISNUMBER(G116), 0, 1 ))</f>
        <v>0</v>
      </c>
      <c r="U116" s="1009">
        <f>IF('Validation flags'!$H$3=1,0, IF( ISNUMBER(H116), 0, 1 ))</f>
        <v>0</v>
      </c>
      <c r="V116" s="1009">
        <f>IF('Validation flags'!$H$3=1,0, IF( ISNUMBER(I116), 0, 1 ))</f>
        <v>0</v>
      </c>
      <c r="W116" s="1009">
        <f>IF('Validation flags'!$H$3=1,0, IF( ISNUMBER(J116), 0, 1 ))</f>
        <v>0</v>
      </c>
      <c r="X116" s="1009">
        <f>IF('Validation flags'!$H$3=1,0, IF( ISNUMBER(K116), 0, 1 ))</f>
        <v>0</v>
      </c>
      <c r="Y116" s="964"/>
      <c r="Z116" s="1005"/>
      <c r="AA116" s="1009">
        <f t="shared" si="53"/>
        <v>0</v>
      </c>
      <c r="AB116" s="1009">
        <f t="shared" si="53"/>
        <v>0</v>
      </c>
      <c r="AC116" s="1009">
        <f t="shared" si="53"/>
        <v>0</v>
      </c>
      <c r="AD116" s="1009">
        <f t="shared" si="53"/>
        <v>0</v>
      </c>
      <c r="AE116" s="1009">
        <f t="shared" si="53"/>
        <v>0</v>
      </c>
      <c r="AF116" s="1005"/>
    </row>
    <row r="117" spans="2:32">
      <c r="B117" s="852">
        <f>B116+1</f>
        <v>86</v>
      </c>
      <c r="C117" s="56" t="s">
        <v>749</v>
      </c>
      <c r="D117" s="863" t="s">
        <v>750</v>
      </c>
      <c r="E117" s="853" t="s">
        <v>43</v>
      </c>
      <c r="F117" s="66">
        <v>3</v>
      </c>
      <c r="G117" s="1138">
        <v>0.18</v>
      </c>
      <c r="H117" s="1139">
        <v>0.18099999999999999</v>
      </c>
      <c r="I117" s="1139">
        <v>0.186</v>
      </c>
      <c r="J117" s="1139">
        <v>0.191</v>
      </c>
      <c r="K117" s="1140">
        <v>0.19500000000000001</v>
      </c>
      <c r="L117" s="849"/>
      <c r="M117" s="82"/>
      <c r="N117" s="264" t="s">
        <v>1521</v>
      </c>
      <c r="O117" s="137"/>
      <c r="P117" s="1008">
        <f xml:space="preserve"> IF( SUM( T117:X117 ) = 0, 0, $T$5 )</f>
        <v>0</v>
      </c>
      <c r="Q117" s="1008">
        <f xml:space="preserve"> IF( SUM( AA117:AE117 ) = 0, 0, $AA$7 )</f>
        <v>0</v>
      </c>
      <c r="S117" s="964"/>
      <c r="T117" s="1009">
        <f>IF('Validation flags'!$H$3=1,0, IF( ISNUMBER(G117), 0, 1 ))</f>
        <v>0</v>
      </c>
      <c r="U117" s="1009">
        <f>IF('Validation flags'!$H$3=1,0, IF( ISNUMBER(H117), 0, 1 ))</f>
        <v>0</v>
      </c>
      <c r="V117" s="1009">
        <f>IF('Validation flags'!$H$3=1,0, IF( ISNUMBER(I117), 0, 1 ))</f>
        <v>0</v>
      </c>
      <c r="W117" s="1009">
        <f>IF('Validation flags'!$H$3=1,0, IF( ISNUMBER(J117), 0, 1 ))</f>
        <v>0</v>
      </c>
      <c r="X117" s="1009">
        <f>IF('Validation flags'!$H$3=1,0, IF( ISNUMBER(K117), 0, 1 ))</f>
        <v>0</v>
      </c>
      <c r="Y117" s="964"/>
      <c r="Z117" s="1005"/>
      <c r="AA117" s="1009">
        <f t="shared" si="53"/>
        <v>0</v>
      </c>
      <c r="AB117" s="1009">
        <f t="shared" si="53"/>
        <v>0</v>
      </c>
      <c r="AC117" s="1009">
        <f t="shared" si="53"/>
        <v>0</v>
      </c>
      <c r="AD117" s="1009">
        <f t="shared" si="53"/>
        <v>0</v>
      </c>
      <c r="AE117" s="1009">
        <f t="shared" si="53"/>
        <v>0</v>
      </c>
      <c r="AF117" s="1005"/>
    </row>
    <row r="118" spans="2:32" ht="15" thickBot="1">
      <c r="B118" s="129">
        <f>B117+1</f>
        <v>87</v>
      </c>
      <c r="C118" s="140" t="s">
        <v>751</v>
      </c>
      <c r="D118" s="794" t="s">
        <v>752</v>
      </c>
      <c r="E118" s="90" t="s">
        <v>43</v>
      </c>
      <c r="F118" s="141">
        <v>3</v>
      </c>
      <c r="G118" s="1138">
        <v>0</v>
      </c>
      <c r="H118" s="1138">
        <v>0</v>
      </c>
      <c r="I118" s="1138">
        <v>0</v>
      </c>
      <c r="J118" s="1138">
        <v>0</v>
      </c>
      <c r="K118" s="1138">
        <v>0</v>
      </c>
      <c r="L118" s="849"/>
      <c r="M118" s="132"/>
      <c r="N118" s="261" t="s">
        <v>1521</v>
      </c>
      <c r="O118" s="137"/>
      <c r="P118" s="1008">
        <f xml:space="preserve"> IF( SUM( T118:X118 ) = 0, 0, $T$5 )</f>
        <v>0</v>
      </c>
      <c r="Q118" s="1008">
        <f xml:space="preserve"> IF( SUM( AA118:AE118 ) = 0, 0, $AA$7 )</f>
        <v>0</v>
      </c>
      <c r="S118" s="964"/>
      <c r="T118" s="1009">
        <f>IF('Validation flags'!$B$3="Thames Water", IF( ISNUMBER(G118), 0, 1 ),0)</f>
        <v>0</v>
      </c>
      <c r="U118" s="1009">
        <f>IF('Validation flags'!$B$3="Thames Water", IF( ISNUMBER(H118), 0, 1 ),0)</f>
        <v>0</v>
      </c>
      <c r="V118" s="1009">
        <f>IF('Validation flags'!$B$3="Thames Water", IF( ISNUMBER(I118), 0, 1 ),0)</f>
        <v>0</v>
      </c>
      <c r="W118" s="1009">
        <f>IF('Validation flags'!$B$3="Thames Water", IF( ISNUMBER(J118), 0, 1 ),0)</f>
        <v>0</v>
      </c>
      <c r="X118" s="1009">
        <f>IF('Validation flags'!$B$3="Thames Water", IF( ISNUMBER(K118), 0, 1 ),0)</f>
        <v>0</v>
      </c>
      <c r="Y118" s="964"/>
      <c r="Z118" s="1005"/>
      <c r="AA118" s="1009">
        <f t="shared" si="53"/>
        <v>0</v>
      </c>
      <c r="AB118" s="1009">
        <f t="shared" si="53"/>
        <v>0</v>
      </c>
      <c r="AC118" s="1009">
        <f t="shared" si="53"/>
        <v>0</v>
      </c>
      <c r="AD118" s="1009">
        <f t="shared" si="53"/>
        <v>0</v>
      </c>
      <c r="AE118" s="1009">
        <f t="shared" si="53"/>
        <v>0</v>
      </c>
      <c r="AF118" s="1005"/>
    </row>
    <row r="119" spans="2:32" ht="15" thickBot="1">
      <c r="B119" s="849"/>
      <c r="C119" s="849"/>
      <c r="D119" s="849"/>
      <c r="E119" s="849"/>
      <c r="F119" s="849"/>
      <c r="G119" s="849"/>
      <c r="H119" s="849"/>
      <c r="I119" s="849"/>
      <c r="J119" s="849"/>
      <c r="K119" s="849"/>
      <c r="L119" s="849"/>
      <c r="M119" s="87"/>
      <c r="N119" s="87"/>
      <c r="O119" s="137"/>
      <c r="P119" s="1008"/>
      <c r="Q119" s="1031"/>
      <c r="S119" s="964"/>
      <c r="T119" s="966"/>
      <c r="U119" s="966"/>
      <c r="V119" s="966"/>
      <c r="W119" s="966"/>
      <c r="X119" s="966"/>
      <c r="Y119" s="964"/>
      <c r="Z119" s="1005"/>
      <c r="AA119" s="1007"/>
      <c r="AB119" s="1007"/>
      <c r="AC119" s="1007"/>
      <c r="AD119" s="1007"/>
      <c r="AE119" s="1007"/>
      <c r="AF119" s="1005"/>
    </row>
    <row r="120" spans="2:32" ht="15" thickBot="1">
      <c r="B120" s="850" t="s">
        <v>753</v>
      </c>
      <c r="C120" s="851" t="s">
        <v>754</v>
      </c>
      <c r="D120" s="849"/>
      <c r="E120" s="849"/>
      <c r="F120" s="849"/>
      <c r="G120" s="849"/>
      <c r="H120" s="849"/>
      <c r="I120" s="849"/>
      <c r="J120" s="849"/>
      <c r="K120" s="849"/>
      <c r="L120" s="849"/>
      <c r="M120" s="87"/>
      <c r="N120" s="87"/>
      <c r="O120" s="137"/>
      <c r="P120" s="1008"/>
      <c r="Q120" s="1031"/>
      <c r="S120" s="964"/>
      <c r="T120" s="984"/>
      <c r="U120" s="984"/>
      <c r="V120" s="984"/>
      <c r="W120" s="984"/>
      <c r="X120" s="984"/>
      <c r="Y120" s="964"/>
      <c r="Z120" s="1005"/>
      <c r="AF120" s="1005"/>
    </row>
    <row r="121" spans="2:32">
      <c r="B121" s="119">
        <v>88</v>
      </c>
      <c r="C121" s="138" t="s">
        <v>755</v>
      </c>
      <c r="D121" s="862" t="s">
        <v>756</v>
      </c>
      <c r="E121" s="847" t="s">
        <v>43</v>
      </c>
      <c r="F121" s="64">
        <v>3</v>
      </c>
      <c r="G121" s="1162">
        <v>-1.625</v>
      </c>
      <c r="H121" s="1156">
        <v>-1.679</v>
      </c>
      <c r="I121" s="1156">
        <v>-1.766</v>
      </c>
      <c r="J121" s="1156">
        <v>-1.853</v>
      </c>
      <c r="K121" s="1157">
        <v>-1.9350000000000001</v>
      </c>
      <c r="L121" s="849"/>
      <c r="M121" s="139"/>
      <c r="N121" s="861" t="s">
        <v>1522</v>
      </c>
      <c r="O121" s="137"/>
      <c r="P121" s="1008">
        <f xml:space="preserve"> IF( SUM( T121:X121 ) = 0, 0, $T$5 )</f>
        <v>0</v>
      </c>
      <c r="Q121" s="1008">
        <f xml:space="preserve"> IF( SUM( AA121:AE121 ) = 0, 0, $AA$20 )</f>
        <v>0</v>
      </c>
      <c r="S121" s="964"/>
      <c r="T121" s="968">
        <f t="shared" ref="T121:X122" si="54" xml:space="preserve"> IF( ISNUMBER(G121), 0, 1 )</f>
        <v>0</v>
      </c>
      <c r="U121" s="968">
        <f t="shared" si="54"/>
        <v>0</v>
      </c>
      <c r="V121" s="968">
        <f t="shared" si="54"/>
        <v>0</v>
      </c>
      <c r="W121" s="968">
        <f t="shared" si="54"/>
        <v>0</v>
      </c>
      <c r="X121" s="968">
        <f t="shared" si="54"/>
        <v>0</v>
      </c>
      <c r="Y121" s="964"/>
      <c r="Z121" s="1005"/>
      <c r="AA121" s="1009">
        <f t="shared" ref="AA121:AE125" si="55">IF( AND( ISNUMBER( G121), G121&lt;=0), 0, 1)</f>
        <v>0</v>
      </c>
      <c r="AB121" s="1009">
        <f t="shared" si="55"/>
        <v>0</v>
      </c>
      <c r="AC121" s="1009">
        <f t="shared" si="55"/>
        <v>0</v>
      </c>
      <c r="AD121" s="1009">
        <f t="shared" si="55"/>
        <v>0</v>
      </c>
      <c r="AE121" s="1009">
        <f t="shared" si="55"/>
        <v>0</v>
      </c>
      <c r="AF121" s="1005"/>
    </row>
    <row r="122" spans="2:32">
      <c r="B122" s="852">
        <f>B121+1</f>
        <v>89</v>
      </c>
      <c r="C122" s="56" t="s">
        <v>757</v>
      </c>
      <c r="D122" s="863" t="s">
        <v>758</v>
      </c>
      <c r="E122" s="853" t="s">
        <v>43</v>
      </c>
      <c r="F122" s="66">
        <v>3</v>
      </c>
      <c r="G122" s="1155">
        <v>-0.161</v>
      </c>
      <c r="H122" s="233">
        <v>-0.16800000000000001</v>
      </c>
      <c r="I122" s="233">
        <v>-0.17599999999999999</v>
      </c>
      <c r="J122" s="233">
        <v>-0.182</v>
      </c>
      <c r="K122" s="1163">
        <v>-0.189</v>
      </c>
      <c r="L122" s="849"/>
      <c r="M122" s="82"/>
      <c r="N122" s="264" t="s">
        <v>1522</v>
      </c>
      <c r="O122" s="137"/>
      <c r="P122" s="1008">
        <f xml:space="preserve"> IF( SUM( T122:X122 ) = 0, 0, $T$5 )</f>
        <v>0</v>
      </c>
      <c r="Q122" s="1008">
        <f xml:space="preserve"> IF( SUM( AA122:AE122 ) = 0, 0, $AA$20 )</f>
        <v>0</v>
      </c>
      <c r="S122" s="964"/>
      <c r="T122" s="968">
        <f t="shared" si="54"/>
        <v>0</v>
      </c>
      <c r="U122" s="968">
        <f t="shared" si="54"/>
        <v>0</v>
      </c>
      <c r="V122" s="968">
        <f t="shared" si="54"/>
        <v>0</v>
      </c>
      <c r="W122" s="968">
        <f t="shared" si="54"/>
        <v>0</v>
      </c>
      <c r="X122" s="968">
        <f t="shared" si="54"/>
        <v>0</v>
      </c>
      <c r="Y122" s="964"/>
      <c r="Z122" s="1005"/>
      <c r="AA122" s="1009">
        <f t="shared" si="55"/>
        <v>0</v>
      </c>
      <c r="AB122" s="1009">
        <f t="shared" si="55"/>
        <v>0</v>
      </c>
      <c r="AC122" s="1009">
        <f t="shared" si="55"/>
        <v>0</v>
      </c>
      <c r="AD122" s="1009">
        <f t="shared" si="55"/>
        <v>0</v>
      </c>
      <c r="AE122" s="1009">
        <f t="shared" si="55"/>
        <v>0</v>
      </c>
      <c r="AF122" s="1005"/>
    </row>
    <row r="123" spans="2:32">
      <c r="B123" s="852">
        <f>B122+1</f>
        <v>90</v>
      </c>
      <c r="C123" s="56" t="s">
        <v>759</v>
      </c>
      <c r="D123" s="863" t="s">
        <v>760</v>
      </c>
      <c r="E123" s="853" t="s">
        <v>43</v>
      </c>
      <c r="F123" s="66">
        <v>3</v>
      </c>
      <c r="G123" s="1138">
        <v>-1.974</v>
      </c>
      <c r="H123" s="1139">
        <v>-2.0409999999999999</v>
      </c>
      <c r="I123" s="1139">
        <v>-2.1040000000000001</v>
      </c>
      <c r="J123" s="1139">
        <v>-2.1749999999999998</v>
      </c>
      <c r="K123" s="1140">
        <v>-2.2330000000000001</v>
      </c>
      <c r="L123" s="849"/>
      <c r="M123" s="89"/>
      <c r="N123" s="860" t="s">
        <v>1522</v>
      </c>
      <c r="O123" s="137"/>
      <c r="P123" s="1008">
        <f xml:space="preserve"> IF( SUM( T123:X123 ) = 0, 0, $T$5 )</f>
        <v>0</v>
      </c>
      <c r="Q123" s="1008">
        <f xml:space="preserve"> IF( SUM( AA123:AE123 ) = 0, 0, $AA$20 )</f>
        <v>0</v>
      </c>
      <c r="S123" s="964"/>
      <c r="T123" s="1009">
        <f>IF('Validation flags'!$H$3=1,0, IF( ISNUMBER(G123), 0, 1 ))</f>
        <v>0</v>
      </c>
      <c r="U123" s="1009">
        <f>IF('Validation flags'!$H$3=1,0, IF( ISNUMBER(H123), 0, 1 ))</f>
        <v>0</v>
      </c>
      <c r="V123" s="1009">
        <f>IF('Validation flags'!$H$3=1,0, IF( ISNUMBER(I123), 0, 1 ))</f>
        <v>0</v>
      </c>
      <c r="W123" s="1009">
        <f>IF('Validation flags'!$H$3=1,0, IF( ISNUMBER(J123), 0, 1 ))</f>
        <v>0</v>
      </c>
      <c r="X123" s="1009">
        <f>IF('Validation flags'!$H$3=1,0, IF( ISNUMBER(K123), 0, 1 ))</f>
        <v>0</v>
      </c>
      <c r="Y123" s="964"/>
      <c r="Z123" s="1005"/>
      <c r="AA123" s="1009">
        <f t="shared" si="55"/>
        <v>0</v>
      </c>
      <c r="AB123" s="1009">
        <f t="shared" si="55"/>
        <v>0</v>
      </c>
      <c r="AC123" s="1009">
        <f t="shared" si="55"/>
        <v>0</v>
      </c>
      <c r="AD123" s="1009">
        <f t="shared" si="55"/>
        <v>0</v>
      </c>
      <c r="AE123" s="1009">
        <f t="shared" si="55"/>
        <v>0</v>
      </c>
      <c r="AF123" s="1005"/>
    </row>
    <row r="124" spans="2:32">
      <c r="B124" s="852">
        <f>B123+1</f>
        <v>91</v>
      </c>
      <c r="C124" s="56" t="s">
        <v>761</v>
      </c>
      <c r="D124" s="863" t="s">
        <v>762</v>
      </c>
      <c r="E124" s="853" t="s">
        <v>43</v>
      </c>
      <c r="F124" s="66">
        <v>3</v>
      </c>
      <c r="G124" s="1138">
        <v>-9.4E-2</v>
      </c>
      <c r="H124" s="1139">
        <v>-9.5000000000000001E-2</v>
      </c>
      <c r="I124" s="1139">
        <v>-9.8000000000000004E-2</v>
      </c>
      <c r="J124" s="1139">
        <v>-0.10199999999999999</v>
      </c>
      <c r="K124" s="1140">
        <v>-0.105</v>
      </c>
      <c r="L124" s="849"/>
      <c r="M124" s="82"/>
      <c r="N124" s="264" t="s">
        <v>1522</v>
      </c>
      <c r="O124" s="137"/>
      <c r="P124" s="1008">
        <f xml:space="preserve"> IF( SUM( T124:X124 ) = 0, 0, $T$5 )</f>
        <v>0</v>
      </c>
      <c r="Q124" s="1008">
        <f xml:space="preserve"> IF( SUM( AA124:AE124 ) = 0, 0, $AA$20 )</f>
        <v>0</v>
      </c>
      <c r="S124" s="964"/>
      <c r="T124" s="1009">
        <f>IF('Validation flags'!$H$3=1,0, IF( ISNUMBER(G124), 0, 1 ))</f>
        <v>0</v>
      </c>
      <c r="U124" s="1009">
        <f>IF('Validation flags'!$H$3=1,0, IF( ISNUMBER(H124), 0, 1 ))</f>
        <v>0</v>
      </c>
      <c r="V124" s="1009">
        <f>IF('Validation flags'!$H$3=1,0, IF( ISNUMBER(I124), 0, 1 ))</f>
        <v>0</v>
      </c>
      <c r="W124" s="1009">
        <f>IF('Validation flags'!$H$3=1,0, IF( ISNUMBER(J124), 0, 1 ))</f>
        <v>0</v>
      </c>
      <c r="X124" s="1009">
        <f>IF('Validation flags'!$H$3=1,0, IF( ISNUMBER(K124), 0, 1 ))</f>
        <v>0</v>
      </c>
      <c r="Y124" s="964"/>
      <c r="Z124" s="1005"/>
      <c r="AA124" s="1009">
        <f t="shared" si="55"/>
        <v>0</v>
      </c>
      <c r="AB124" s="1009">
        <f t="shared" si="55"/>
        <v>0</v>
      </c>
      <c r="AC124" s="1009">
        <f t="shared" si="55"/>
        <v>0</v>
      </c>
      <c r="AD124" s="1009">
        <f t="shared" si="55"/>
        <v>0</v>
      </c>
      <c r="AE124" s="1009">
        <f t="shared" si="55"/>
        <v>0</v>
      </c>
      <c r="AF124" s="1005"/>
    </row>
    <row r="125" spans="2:32" ht="15" thickBot="1">
      <c r="B125" s="129">
        <f>B124+1</f>
        <v>92</v>
      </c>
      <c r="C125" s="140" t="s">
        <v>763</v>
      </c>
      <c r="D125" s="794" t="s">
        <v>764</v>
      </c>
      <c r="E125" s="90" t="s">
        <v>43</v>
      </c>
      <c r="F125" s="141">
        <v>3</v>
      </c>
      <c r="G125" s="1138">
        <v>0</v>
      </c>
      <c r="H125" s="1138">
        <v>0</v>
      </c>
      <c r="I125" s="1138">
        <v>0</v>
      </c>
      <c r="J125" s="1138">
        <v>0</v>
      </c>
      <c r="K125" s="1138">
        <v>0</v>
      </c>
      <c r="L125" s="849"/>
      <c r="M125" s="132"/>
      <c r="N125" s="261" t="s">
        <v>1522</v>
      </c>
      <c r="O125" s="137"/>
      <c r="P125" s="1008">
        <f xml:space="preserve"> IF( SUM( T125:X125 ) = 0, 0, $T$5 )</f>
        <v>0</v>
      </c>
      <c r="Q125" s="1008">
        <f xml:space="preserve"> IF( SUM( AA125:AE125 ) = 0, 0, $AA$20 )</f>
        <v>0</v>
      </c>
      <c r="S125" s="964"/>
      <c r="T125" s="1009">
        <f>IF('Validation flags'!$B$3="Thames Water", IF( ISNUMBER(G125), 0, 1 ),0)</f>
        <v>0</v>
      </c>
      <c r="U125" s="1009">
        <f>IF('Validation flags'!$B$3="Thames Water", IF( ISNUMBER(H125), 0, 1 ),0)</f>
        <v>0</v>
      </c>
      <c r="V125" s="1009">
        <f>IF('Validation flags'!$B$3="Thames Water", IF( ISNUMBER(I125), 0, 1 ),0)</f>
        <v>0</v>
      </c>
      <c r="W125" s="1009">
        <f>IF('Validation flags'!$B$3="Thames Water", IF( ISNUMBER(J125), 0, 1 ),0)</f>
        <v>0</v>
      </c>
      <c r="X125" s="1009">
        <f>IF('Validation flags'!$B$3="Thames Water", IF( ISNUMBER(K125), 0, 1 ),0)</f>
        <v>0</v>
      </c>
      <c r="Y125" s="964"/>
      <c r="Z125" s="1005"/>
      <c r="AA125" s="1009">
        <f t="shared" si="55"/>
        <v>0</v>
      </c>
      <c r="AB125" s="1009">
        <f t="shared" si="55"/>
        <v>0</v>
      </c>
      <c r="AC125" s="1009">
        <f t="shared" si="55"/>
        <v>0</v>
      </c>
      <c r="AD125" s="1009">
        <f t="shared" si="55"/>
        <v>0</v>
      </c>
      <c r="AE125" s="1009">
        <f t="shared" si="55"/>
        <v>0</v>
      </c>
      <c r="AF125" s="1005"/>
    </row>
    <row r="126" spans="2:32" s="844" customFormat="1" ht="15" thickBot="1">
      <c r="B126" s="857"/>
      <c r="C126" s="911"/>
      <c r="D126" s="1034"/>
      <c r="E126" s="1034"/>
      <c r="F126" s="1034"/>
      <c r="G126" s="133"/>
      <c r="H126" s="133"/>
      <c r="I126" s="133"/>
      <c r="J126" s="133"/>
      <c r="K126" s="133"/>
      <c r="L126" s="1033"/>
      <c r="M126" s="88"/>
      <c r="N126" s="88"/>
      <c r="O126" s="137"/>
      <c r="P126" s="1008"/>
      <c r="Q126" s="1031"/>
      <c r="R126" s="994"/>
      <c r="S126" s="1005"/>
      <c r="T126" s="1014"/>
      <c r="U126" s="1014"/>
      <c r="V126" s="1014"/>
      <c r="W126" s="1014"/>
      <c r="X126" s="1014"/>
      <c r="Y126" s="1005"/>
      <c r="Z126" s="1005"/>
      <c r="AA126" s="1152"/>
      <c r="AB126" s="1152"/>
      <c r="AC126" s="1152"/>
      <c r="AD126" s="1152"/>
      <c r="AE126" s="1152"/>
      <c r="AF126" s="1005"/>
    </row>
    <row r="127" spans="2:32" ht="15" thickBot="1">
      <c r="B127" s="850" t="s">
        <v>1385</v>
      </c>
      <c r="C127" s="851" t="s">
        <v>765</v>
      </c>
      <c r="D127" s="849"/>
      <c r="E127" s="849"/>
      <c r="F127" s="849"/>
      <c r="G127" s="849"/>
      <c r="H127" s="849"/>
      <c r="I127" s="849"/>
      <c r="J127" s="849"/>
      <c r="K127" s="849"/>
      <c r="L127" s="849"/>
      <c r="M127" s="87"/>
      <c r="N127" s="87"/>
      <c r="O127" s="137"/>
      <c r="P127" s="1008"/>
      <c r="Q127" s="1031"/>
      <c r="S127" s="964"/>
      <c r="T127" s="984"/>
      <c r="U127" s="984"/>
      <c r="V127" s="984"/>
      <c r="W127" s="984"/>
      <c r="X127" s="984"/>
      <c r="Y127" s="1005"/>
      <c r="Z127" s="1005"/>
      <c r="AF127" s="1005"/>
    </row>
    <row r="128" spans="2:32">
      <c r="B128" s="119">
        <v>93</v>
      </c>
      <c r="C128" s="142" t="s">
        <v>766</v>
      </c>
      <c r="D128" s="266" t="s">
        <v>767</v>
      </c>
      <c r="E128" s="143" t="s">
        <v>28</v>
      </c>
      <c r="F128" s="804">
        <v>2</v>
      </c>
      <c r="G128" s="891">
        <f>'App29'!H$122</f>
        <v>0.17</v>
      </c>
      <c r="H128" s="892">
        <f>'App29'!I$122</f>
        <v>0.17</v>
      </c>
      <c r="I128" s="892">
        <f>'App29'!J$122</f>
        <v>0.17</v>
      </c>
      <c r="J128" s="892">
        <f>'App29'!K$122</f>
        <v>0.17</v>
      </c>
      <c r="K128" s="893">
        <f>'App29'!L$122</f>
        <v>0.17</v>
      </c>
      <c r="L128" s="849"/>
      <c r="M128" s="130" t="s">
        <v>768</v>
      </c>
      <c r="N128" s="131"/>
      <c r="O128" s="137"/>
      <c r="P128" s="1008"/>
      <c r="Q128" s="1031"/>
      <c r="S128" s="964"/>
      <c r="T128" s="966"/>
      <c r="U128" s="966"/>
      <c r="V128" s="966"/>
      <c r="W128" s="966"/>
      <c r="X128" s="966"/>
      <c r="Y128" s="964"/>
      <c r="Z128" s="1005"/>
      <c r="AA128" s="1007"/>
      <c r="AB128" s="1007"/>
      <c r="AC128" s="1007"/>
      <c r="AD128" s="1007"/>
      <c r="AE128" s="1007"/>
      <c r="AF128" s="1005"/>
    </row>
    <row r="129" spans="2:32" ht="15" thickBot="1">
      <c r="B129" s="129">
        <f>B128+1</f>
        <v>94</v>
      </c>
      <c r="C129" s="140" t="s">
        <v>769</v>
      </c>
      <c r="D129" s="794" t="s">
        <v>770</v>
      </c>
      <c r="E129" s="90" t="s">
        <v>28</v>
      </c>
      <c r="F129" s="805">
        <v>2</v>
      </c>
      <c r="G129" s="1138"/>
      <c r="H129" s="1138"/>
      <c r="I129" s="1138"/>
      <c r="J129" s="1138"/>
      <c r="K129" s="1138"/>
      <c r="L129" s="849"/>
      <c r="M129" s="144"/>
      <c r="N129" s="145"/>
      <c r="O129" s="137"/>
      <c r="P129" s="1008">
        <f xml:space="preserve"> IF( SUM( T129:X129 ) = 0, 0, $T$5 )</f>
        <v>0</v>
      </c>
      <c r="Q129" s="1031"/>
      <c r="S129" s="964"/>
      <c r="T129" s="1009">
        <f>IF('Validation flags'!$B$3="Thames Water", IF( ISNUMBER(G129), 0, 1 ),0)</f>
        <v>0</v>
      </c>
      <c r="U129" s="1009">
        <f>IF('Validation flags'!$B$3="Thames Water", IF( ISNUMBER(H129), 0, 1 ),0)</f>
        <v>0</v>
      </c>
      <c r="V129" s="1009">
        <f>IF('Validation flags'!$B$3="Thames Water", IF( ISNUMBER(I129), 0, 1 ),0)</f>
        <v>0</v>
      </c>
      <c r="W129" s="1009">
        <f>IF('Validation flags'!$B$3="Thames Water", IF( ISNUMBER(J129), 0, 1 ),0)</f>
        <v>0</v>
      </c>
      <c r="X129" s="1009">
        <f>IF('Validation flags'!$B$3="Thames Water", IF( ISNUMBER(K129), 0, 1 ),0)</f>
        <v>0</v>
      </c>
      <c r="Y129" s="964"/>
      <c r="Z129" s="1005"/>
      <c r="AB129" s="1007"/>
      <c r="AC129" s="1007"/>
      <c r="AD129" s="1007"/>
      <c r="AE129" s="1007"/>
      <c r="AF129" s="1005"/>
    </row>
    <row r="130" spans="2:32">
      <c r="B130" s="857"/>
      <c r="C130" s="911"/>
      <c r="D130" s="1034"/>
      <c r="E130" s="1034"/>
      <c r="F130" s="1034"/>
      <c r="G130" s="890"/>
      <c r="H130" s="890"/>
      <c r="I130" s="890"/>
      <c r="J130" s="890"/>
      <c r="K130" s="890"/>
      <c r="L130" s="1033"/>
      <c r="M130" s="88"/>
      <c r="N130" s="88"/>
      <c r="O130" s="137"/>
      <c r="P130" s="844"/>
      <c r="Q130" s="844"/>
      <c r="S130" s="964"/>
      <c r="T130" s="984"/>
      <c r="U130" s="984"/>
      <c r="V130" s="984"/>
      <c r="W130" s="984"/>
      <c r="X130" s="984"/>
      <c r="Y130" s="964"/>
      <c r="Z130" s="1005"/>
      <c r="AF130" s="1005"/>
    </row>
    <row r="131" spans="2:32" ht="15">
      <c r="B131" s="800" t="s">
        <v>1409</v>
      </c>
      <c r="C131" s="911"/>
      <c r="D131" s="1034"/>
      <c r="E131" s="1034"/>
      <c r="F131" s="1034"/>
      <c r="G131" s="890"/>
      <c r="H131" s="890"/>
      <c r="I131" s="890"/>
      <c r="J131" s="890"/>
      <c r="K131" s="890"/>
      <c r="L131" s="1033"/>
      <c r="M131" s="88"/>
      <c r="N131" s="88"/>
      <c r="O131" s="137"/>
      <c r="P131" s="844"/>
      <c r="Q131" s="844"/>
      <c r="S131" s="964"/>
      <c r="T131" s="984"/>
      <c r="U131" s="984"/>
      <c r="V131" s="984"/>
      <c r="W131" s="984"/>
      <c r="X131" s="984"/>
      <c r="Y131" s="964"/>
      <c r="Z131" s="1005"/>
      <c r="AA131" s="1129">
        <f>SUM(AA21:AE125)+SUM(AA8:AE18)</f>
        <v>0</v>
      </c>
      <c r="AF131" s="1005"/>
    </row>
    <row r="132" spans="2:32" ht="15" thickBot="1">
      <c r="B132" s="857"/>
      <c r="C132" s="911"/>
      <c r="D132" s="1034"/>
      <c r="E132" s="1034"/>
      <c r="F132" s="1034"/>
      <c r="G132" s="890"/>
      <c r="H132" s="890"/>
      <c r="I132" s="890"/>
      <c r="J132" s="890"/>
      <c r="K132" s="890"/>
      <c r="L132" s="1033"/>
      <c r="M132" s="88"/>
      <c r="N132" s="88"/>
      <c r="O132" s="137"/>
      <c r="P132" s="844"/>
      <c r="Q132" s="844"/>
      <c r="S132" s="964"/>
      <c r="T132" s="984"/>
      <c r="U132" s="984"/>
      <c r="V132" s="984"/>
      <c r="W132" s="984"/>
      <c r="X132" s="984"/>
      <c r="Y132" s="964"/>
      <c r="Z132" s="1005"/>
      <c r="AF132" s="1005"/>
    </row>
    <row r="133" spans="2:32" ht="15" outlineLevel="1" thickBot="1">
      <c r="B133" s="850" t="s">
        <v>511</v>
      </c>
      <c r="C133" s="851" t="s">
        <v>771</v>
      </c>
      <c r="D133" s="849"/>
      <c r="E133" s="849"/>
      <c r="F133" s="849"/>
      <c r="G133" s="849"/>
      <c r="H133" s="849"/>
      <c r="I133" s="849"/>
      <c r="J133" s="849"/>
      <c r="K133" s="849"/>
      <c r="L133" s="849"/>
      <c r="M133" s="849"/>
      <c r="N133" s="849"/>
      <c r="O133" s="137"/>
      <c r="P133" s="844"/>
      <c r="Q133" s="844"/>
      <c r="S133" s="964"/>
      <c r="T133" s="984"/>
      <c r="U133" s="984"/>
      <c r="V133" s="984"/>
      <c r="W133" s="984"/>
      <c r="X133" s="984"/>
      <c r="Y133" s="964"/>
      <c r="Z133" s="1005"/>
      <c r="AF133" s="1005"/>
    </row>
    <row r="134" spans="2:32" outlineLevel="1">
      <c r="B134" s="119">
        <v>95</v>
      </c>
      <c r="C134" s="138" t="s">
        <v>772</v>
      </c>
      <c r="D134" s="862" t="s">
        <v>773</v>
      </c>
      <c r="E134" s="847" t="s">
        <v>43</v>
      </c>
      <c r="F134" s="64">
        <v>3</v>
      </c>
      <c r="G134" s="100">
        <f t="shared" ref="G134:K144" si="56">G8/(1-G$128)</f>
        <v>0</v>
      </c>
      <c r="H134" s="101">
        <f t="shared" si="56"/>
        <v>0</v>
      </c>
      <c r="I134" s="101">
        <f t="shared" si="56"/>
        <v>0</v>
      </c>
      <c r="J134" s="101">
        <f t="shared" si="56"/>
        <v>0</v>
      </c>
      <c r="K134" s="801">
        <f t="shared" si="56"/>
        <v>0</v>
      </c>
      <c r="L134" s="849"/>
      <c r="M134" s="806" t="s">
        <v>774</v>
      </c>
      <c r="N134" s="65"/>
      <c r="O134" s="137"/>
      <c r="P134" s="844"/>
      <c r="Q134" s="844"/>
      <c r="S134" s="964"/>
      <c r="T134" s="984"/>
      <c r="U134" s="984"/>
      <c r="V134" s="984"/>
      <c r="W134" s="984"/>
      <c r="X134" s="984"/>
      <c r="Y134" s="964"/>
      <c r="Z134" s="1005"/>
      <c r="AF134" s="1005"/>
    </row>
    <row r="135" spans="2:32" outlineLevel="1">
      <c r="B135" s="852">
        <f>B134+1</f>
        <v>96</v>
      </c>
      <c r="C135" s="56" t="s">
        <v>775</v>
      </c>
      <c r="D135" s="863" t="s">
        <v>776</v>
      </c>
      <c r="E135" s="853" t="s">
        <v>43</v>
      </c>
      <c r="F135" s="66">
        <v>3</v>
      </c>
      <c r="G135" s="102">
        <f t="shared" si="56"/>
        <v>0</v>
      </c>
      <c r="H135" s="103">
        <f t="shared" si="56"/>
        <v>0</v>
      </c>
      <c r="I135" s="103">
        <f t="shared" si="56"/>
        <v>0</v>
      </c>
      <c r="J135" s="103">
        <f t="shared" si="56"/>
        <v>0</v>
      </c>
      <c r="K135" s="793">
        <f t="shared" si="56"/>
        <v>0</v>
      </c>
      <c r="L135" s="849"/>
      <c r="M135" s="89"/>
      <c r="N135" s="67"/>
      <c r="O135" s="137"/>
      <c r="P135" s="844"/>
      <c r="Q135" s="844"/>
      <c r="S135" s="964"/>
      <c r="T135" s="984"/>
      <c r="U135" s="984"/>
      <c r="V135" s="984"/>
      <c r="W135" s="984"/>
      <c r="X135" s="984"/>
      <c r="Y135" s="964"/>
      <c r="Z135" s="1005"/>
      <c r="AF135" s="1005"/>
    </row>
    <row r="136" spans="2:32" outlineLevel="1">
      <c r="B136" s="852">
        <f t="shared" ref="B136:B144" si="57">B135+1</f>
        <v>97</v>
      </c>
      <c r="C136" s="56" t="s">
        <v>777</v>
      </c>
      <c r="D136" s="863" t="s">
        <v>778</v>
      </c>
      <c r="E136" s="853" t="s">
        <v>43</v>
      </c>
      <c r="F136" s="66">
        <v>3</v>
      </c>
      <c r="G136" s="102">
        <f t="shared" si="56"/>
        <v>0</v>
      </c>
      <c r="H136" s="103">
        <f t="shared" si="56"/>
        <v>0</v>
      </c>
      <c r="I136" s="103">
        <f t="shared" si="56"/>
        <v>0</v>
      </c>
      <c r="J136" s="103">
        <f t="shared" si="56"/>
        <v>0</v>
      </c>
      <c r="K136" s="793">
        <f t="shared" si="56"/>
        <v>0</v>
      </c>
      <c r="L136" s="849"/>
      <c r="M136" s="89"/>
      <c r="N136" s="67"/>
      <c r="O136" s="137"/>
      <c r="P136" s="844"/>
      <c r="Q136" s="844"/>
      <c r="S136" s="964"/>
      <c r="T136" s="984"/>
      <c r="U136" s="984"/>
      <c r="V136" s="984"/>
      <c r="W136" s="984"/>
      <c r="X136" s="984"/>
      <c r="Y136" s="964"/>
      <c r="Z136" s="1005"/>
      <c r="AF136" s="1005"/>
    </row>
    <row r="137" spans="2:32" outlineLevel="1">
      <c r="B137" s="852">
        <f t="shared" si="57"/>
        <v>98</v>
      </c>
      <c r="C137" s="56" t="s">
        <v>779</v>
      </c>
      <c r="D137" s="863" t="s">
        <v>780</v>
      </c>
      <c r="E137" s="853" t="s">
        <v>43</v>
      </c>
      <c r="F137" s="66">
        <v>3</v>
      </c>
      <c r="G137" s="102">
        <f t="shared" si="56"/>
        <v>0</v>
      </c>
      <c r="H137" s="103">
        <f t="shared" si="56"/>
        <v>0</v>
      </c>
      <c r="I137" s="103">
        <f t="shared" si="56"/>
        <v>0</v>
      </c>
      <c r="J137" s="103">
        <f t="shared" si="56"/>
        <v>0</v>
      </c>
      <c r="K137" s="793">
        <f t="shared" si="56"/>
        <v>0</v>
      </c>
      <c r="L137" s="849"/>
      <c r="M137" s="89"/>
      <c r="N137" s="67"/>
      <c r="O137" s="137"/>
      <c r="P137" s="844"/>
      <c r="Q137" s="844"/>
      <c r="S137" s="964"/>
      <c r="T137" s="984"/>
      <c r="U137" s="984"/>
      <c r="V137" s="984"/>
      <c r="W137" s="984"/>
      <c r="X137" s="984"/>
      <c r="Y137" s="964"/>
      <c r="Z137" s="1005"/>
      <c r="AF137" s="1005"/>
    </row>
    <row r="138" spans="2:32" outlineLevel="1">
      <c r="B138" s="852">
        <f t="shared" si="57"/>
        <v>99</v>
      </c>
      <c r="C138" s="56" t="s">
        <v>781</v>
      </c>
      <c r="D138" s="863" t="s">
        <v>782</v>
      </c>
      <c r="E138" s="853" t="s">
        <v>43</v>
      </c>
      <c r="F138" s="66">
        <v>3</v>
      </c>
      <c r="G138" s="102">
        <f t="shared" si="56"/>
        <v>0</v>
      </c>
      <c r="H138" s="103">
        <f t="shared" si="56"/>
        <v>0</v>
      </c>
      <c r="I138" s="103">
        <f t="shared" si="56"/>
        <v>0</v>
      </c>
      <c r="J138" s="103">
        <f t="shared" si="56"/>
        <v>0</v>
      </c>
      <c r="K138" s="793">
        <f t="shared" si="56"/>
        <v>0</v>
      </c>
      <c r="L138" s="849"/>
      <c r="M138" s="89"/>
      <c r="N138" s="67"/>
      <c r="O138" s="137"/>
      <c r="P138" s="844"/>
      <c r="Q138" s="844"/>
      <c r="S138" s="964"/>
      <c r="T138" s="984"/>
      <c r="U138" s="984"/>
      <c r="V138" s="984"/>
      <c r="W138" s="984"/>
      <c r="X138" s="984"/>
      <c r="Y138" s="964"/>
      <c r="Z138" s="1005"/>
      <c r="AF138" s="1005"/>
    </row>
    <row r="139" spans="2:32" outlineLevel="1">
      <c r="B139" s="852">
        <f t="shared" si="57"/>
        <v>100</v>
      </c>
      <c r="C139" s="56" t="s">
        <v>783</v>
      </c>
      <c r="D139" s="863" t="s">
        <v>784</v>
      </c>
      <c r="E139" s="853" t="s">
        <v>43</v>
      </c>
      <c r="F139" s="66">
        <v>3</v>
      </c>
      <c r="G139" s="102">
        <f t="shared" si="56"/>
        <v>0</v>
      </c>
      <c r="H139" s="103">
        <f t="shared" si="56"/>
        <v>0</v>
      </c>
      <c r="I139" s="103">
        <f t="shared" si="56"/>
        <v>0</v>
      </c>
      <c r="J139" s="103">
        <f t="shared" si="56"/>
        <v>0</v>
      </c>
      <c r="K139" s="793">
        <f t="shared" si="56"/>
        <v>0</v>
      </c>
      <c r="L139" s="849"/>
      <c r="M139" s="89"/>
      <c r="N139" s="67"/>
      <c r="O139" s="137"/>
      <c r="P139" s="844"/>
      <c r="Q139" s="844"/>
      <c r="S139" s="964"/>
      <c r="T139" s="984"/>
      <c r="U139" s="984"/>
      <c r="V139" s="984"/>
      <c r="W139" s="984"/>
      <c r="X139" s="984"/>
      <c r="Y139" s="964"/>
      <c r="Z139" s="1005"/>
      <c r="AF139" s="1005"/>
    </row>
    <row r="140" spans="2:32" outlineLevel="1">
      <c r="B140" s="852">
        <f t="shared" si="57"/>
        <v>101</v>
      </c>
      <c r="C140" s="56" t="s">
        <v>785</v>
      </c>
      <c r="D140" s="863" t="s">
        <v>786</v>
      </c>
      <c r="E140" s="853" t="s">
        <v>43</v>
      </c>
      <c r="F140" s="66">
        <v>3</v>
      </c>
      <c r="G140" s="102">
        <f t="shared" si="56"/>
        <v>0</v>
      </c>
      <c r="H140" s="103">
        <f t="shared" si="56"/>
        <v>0</v>
      </c>
      <c r="I140" s="103">
        <f t="shared" si="56"/>
        <v>0</v>
      </c>
      <c r="J140" s="103">
        <f t="shared" si="56"/>
        <v>0</v>
      </c>
      <c r="K140" s="793">
        <f t="shared" si="56"/>
        <v>0</v>
      </c>
      <c r="L140" s="849"/>
      <c r="M140" s="89"/>
      <c r="N140" s="67"/>
      <c r="O140" s="137"/>
      <c r="P140" s="844"/>
      <c r="Q140" s="844"/>
      <c r="S140" s="964"/>
      <c r="T140" s="984"/>
      <c r="U140" s="984"/>
      <c r="V140" s="984"/>
      <c r="W140" s="984"/>
      <c r="X140" s="984"/>
      <c r="Y140" s="964"/>
      <c r="Z140" s="1005"/>
      <c r="AF140" s="1005"/>
    </row>
    <row r="141" spans="2:32" outlineLevel="1">
      <c r="B141" s="852">
        <f t="shared" si="57"/>
        <v>102</v>
      </c>
      <c r="C141" s="56" t="s">
        <v>787</v>
      </c>
      <c r="D141" s="863" t="s">
        <v>788</v>
      </c>
      <c r="E141" s="853" t="s">
        <v>43</v>
      </c>
      <c r="F141" s="66">
        <v>3</v>
      </c>
      <c r="G141" s="102">
        <f t="shared" si="56"/>
        <v>0</v>
      </c>
      <c r="H141" s="103">
        <f t="shared" si="56"/>
        <v>0</v>
      </c>
      <c r="I141" s="103">
        <f t="shared" si="56"/>
        <v>0</v>
      </c>
      <c r="J141" s="103">
        <f t="shared" si="56"/>
        <v>0</v>
      </c>
      <c r="K141" s="793">
        <f t="shared" si="56"/>
        <v>0</v>
      </c>
      <c r="L141" s="849"/>
      <c r="M141" s="89"/>
      <c r="N141" s="67"/>
      <c r="O141" s="137"/>
      <c r="P141" s="844"/>
      <c r="Q141" s="844"/>
      <c r="S141" s="964"/>
      <c r="T141" s="984"/>
      <c r="U141" s="984"/>
      <c r="V141" s="984"/>
      <c r="W141" s="984"/>
      <c r="X141" s="984"/>
      <c r="Y141" s="964"/>
      <c r="Z141" s="1005"/>
      <c r="AF141" s="1005"/>
    </row>
    <row r="142" spans="2:32" outlineLevel="1">
      <c r="B142" s="852">
        <f t="shared" si="57"/>
        <v>103</v>
      </c>
      <c r="C142" s="56" t="s">
        <v>789</v>
      </c>
      <c r="D142" s="863" t="s">
        <v>790</v>
      </c>
      <c r="E142" s="853" t="s">
        <v>43</v>
      </c>
      <c r="F142" s="66">
        <v>3</v>
      </c>
      <c r="G142" s="102">
        <f t="shared" si="56"/>
        <v>0</v>
      </c>
      <c r="H142" s="103">
        <f t="shared" si="56"/>
        <v>0</v>
      </c>
      <c r="I142" s="103">
        <f t="shared" si="56"/>
        <v>0</v>
      </c>
      <c r="J142" s="103">
        <f t="shared" si="56"/>
        <v>0</v>
      </c>
      <c r="K142" s="793">
        <f t="shared" si="56"/>
        <v>0</v>
      </c>
      <c r="L142" s="849"/>
      <c r="M142" s="89"/>
      <c r="N142" s="67"/>
      <c r="O142" s="137"/>
      <c r="P142" s="844"/>
      <c r="Q142" s="844"/>
      <c r="S142" s="964"/>
      <c r="T142" s="984"/>
      <c r="U142" s="984"/>
      <c r="V142" s="984"/>
      <c r="W142" s="984"/>
      <c r="X142" s="984"/>
      <c r="Y142" s="964"/>
      <c r="Z142" s="1005"/>
      <c r="AF142" s="1005"/>
    </row>
    <row r="143" spans="2:32" outlineLevel="1">
      <c r="B143" s="852">
        <f t="shared" si="57"/>
        <v>104</v>
      </c>
      <c r="C143" s="56" t="s">
        <v>791</v>
      </c>
      <c r="D143" s="863" t="s">
        <v>792</v>
      </c>
      <c r="E143" s="853" t="s">
        <v>43</v>
      </c>
      <c r="F143" s="66">
        <v>3</v>
      </c>
      <c r="G143" s="102">
        <f t="shared" si="56"/>
        <v>0</v>
      </c>
      <c r="H143" s="103">
        <f t="shared" si="56"/>
        <v>0</v>
      </c>
      <c r="I143" s="103">
        <f t="shared" si="56"/>
        <v>0</v>
      </c>
      <c r="J143" s="103">
        <f t="shared" si="56"/>
        <v>0</v>
      </c>
      <c r="K143" s="793">
        <f t="shared" si="56"/>
        <v>0</v>
      </c>
      <c r="L143" s="849"/>
      <c r="M143" s="89"/>
      <c r="N143" s="67"/>
      <c r="O143" s="137"/>
      <c r="P143" s="844"/>
      <c r="Q143" s="844"/>
      <c r="S143" s="964"/>
      <c r="T143" s="984"/>
      <c r="U143" s="984"/>
      <c r="V143" s="984"/>
      <c r="W143" s="984"/>
      <c r="X143" s="984"/>
      <c r="Y143" s="964"/>
      <c r="Z143" s="1005"/>
      <c r="AF143" s="1005"/>
    </row>
    <row r="144" spans="2:32" ht="15" outlineLevel="1" thickBot="1">
      <c r="B144" s="854">
        <f t="shared" si="57"/>
        <v>105</v>
      </c>
      <c r="C144" s="796" t="s">
        <v>793</v>
      </c>
      <c r="D144" s="856" t="s">
        <v>794</v>
      </c>
      <c r="E144" s="70" t="s">
        <v>43</v>
      </c>
      <c r="F144" s="84">
        <v>3</v>
      </c>
      <c r="G144" s="289">
        <f t="shared" si="56"/>
        <v>0</v>
      </c>
      <c r="H144" s="111">
        <f t="shared" si="56"/>
        <v>0</v>
      </c>
      <c r="I144" s="111">
        <f t="shared" si="56"/>
        <v>0</v>
      </c>
      <c r="J144" s="111">
        <f t="shared" si="56"/>
        <v>0</v>
      </c>
      <c r="K144" s="290">
        <f t="shared" si="56"/>
        <v>0</v>
      </c>
      <c r="L144" s="849"/>
      <c r="M144" s="132"/>
      <c r="N144" s="121"/>
      <c r="O144" s="137"/>
      <c r="P144" s="844"/>
      <c r="Q144" s="844"/>
      <c r="S144" s="964"/>
      <c r="T144" s="984"/>
      <c r="U144" s="984"/>
      <c r="V144" s="984"/>
      <c r="W144" s="984"/>
      <c r="X144" s="984"/>
      <c r="Y144" s="964"/>
      <c r="Z144" s="1005"/>
      <c r="AF144" s="1005"/>
    </row>
    <row r="145" spans="2:32" ht="15" outlineLevel="1" thickBot="1">
      <c r="B145" s="849"/>
      <c r="C145" s="849"/>
      <c r="D145" s="849"/>
      <c r="E145" s="849"/>
      <c r="F145" s="849"/>
      <c r="G145" s="849"/>
      <c r="H145" s="849"/>
      <c r="I145" s="849"/>
      <c r="J145" s="849"/>
      <c r="K145" s="849"/>
      <c r="L145" s="849"/>
      <c r="M145" s="87"/>
      <c r="N145" s="87"/>
      <c r="O145" s="137"/>
      <c r="P145" s="844"/>
      <c r="Q145" s="844"/>
      <c r="S145" s="964"/>
      <c r="T145" s="984"/>
      <c r="U145" s="984"/>
      <c r="V145" s="984"/>
      <c r="W145" s="984"/>
      <c r="X145" s="984"/>
      <c r="Y145" s="964"/>
      <c r="Z145" s="1005"/>
      <c r="AF145" s="1005"/>
    </row>
    <row r="146" spans="2:32" ht="15" outlineLevel="1" thickBot="1">
      <c r="B146" s="850" t="s">
        <v>512</v>
      </c>
      <c r="C146" s="851" t="s">
        <v>795</v>
      </c>
      <c r="D146" s="849"/>
      <c r="E146" s="849"/>
      <c r="F146" s="849"/>
      <c r="G146" s="849"/>
      <c r="H146" s="849"/>
      <c r="I146" s="849"/>
      <c r="J146" s="849"/>
      <c r="K146" s="849"/>
      <c r="L146" s="849"/>
      <c r="M146" s="849"/>
      <c r="N146" s="849"/>
      <c r="O146" s="137"/>
      <c r="P146" s="844"/>
      <c r="Q146" s="844"/>
      <c r="S146" s="964"/>
      <c r="T146" s="984"/>
      <c r="U146" s="984"/>
      <c r="V146" s="984"/>
      <c r="W146" s="984"/>
      <c r="X146" s="984"/>
      <c r="Y146" s="964"/>
      <c r="Z146" s="1005"/>
      <c r="AF146" s="1005"/>
    </row>
    <row r="147" spans="2:32" outlineLevel="1">
      <c r="B147" s="119">
        <v>106</v>
      </c>
      <c r="C147" s="138" t="s">
        <v>796</v>
      </c>
      <c r="D147" s="862" t="s">
        <v>797</v>
      </c>
      <c r="E147" s="847" t="s">
        <v>43</v>
      </c>
      <c r="F147" s="64">
        <v>3</v>
      </c>
      <c r="G147" s="100">
        <f t="shared" ref="G147:K157" si="58">G21/(1-G$128)</f>
        <v>0</v>
      </c>
      <c r="H147" s="101">
        <f t="shared" si="58"/>
        <v>0</v>
      </c>
      <c r="I147" s="101">
        <f t="shared" si="58"/>
        <v>0</v>
      </c>
      <c r="J147" s="101">
        <f t="shared" si="58"/>
        <v>0</v>
      </c>
      <c r="K147" s="801">
        <f t="shared" si="58"/>
        <v>0</v>
      </c>
      <c r="L147" s="849"/>
      <c r="M147" s="806" t="s">
        <v>798</v>
      </c>
      <c r="N147" s="65"/>
      <c r="O147" s="137"/>
      <c r="P147" s="844"/>
      <c r="Q147" s="844"/>
      <c r="S147" s="964"/>
      <c r="T147" s="984"/>
      <c r="U147" s="984"/>
      <c r="V147" s="984"/>
      <c r="W147" s="984"/>
      <c r="X147" s="984"/>
      <c r="Y147" s="964"/>
      <c r="Z147" s="1005"/>
      <c r="AF147" s="1005"/>
    </row>
    <row r="148" spans="2:32" outlineLevel="1">
      <c r="B148" s="852">
        <f>B147+1</f>
        <v>107</v>
      </c>
      <c r="C148" s="56" t="s">
        <v>799</v>
      </c>
      <c r="D148" s="863" t="s">
        <v>800</v>
      </c>
      <c r="E148" s="853" t="s">
        <v>43</v>
      </c>
      <c r="F148" s="66">
        <v>3</v>
      </c>
      <c r="G148" s="102">
        <f t="shared" si="58"/>
        <v>0</v>
      </c>
      <c r="H148" s="103">
        <f t="shared" si="58"/>
        <v>0</v>
      </c>
      <c r="I148" s="103">
        <f t="shared" si="58"/>
        <v>0</v>
      </c>
      <c r="J148" s="103">
        <f t="shared" si="58"/>
        <v>0</v>
      </c>
      <c r="K148" s="793">
        <f t="shared" si="58"/>
        <v>0</v>
      </c>
      <c r="L148" s="849"/>
      <c r="M148" s="89"/>
      <c r="N148" s="67"/>
      <c r="O148" s="137"/>
      <c r="P148" s="844"/>
      <c r="Q148" s="844"/>
      <c r="S148" s="964"/>
      <c r="T148" s="984"/>
      <c r="U148" s="984"/>
      <c r="V148" s="984"/>
      <c r="W148" s="984"/>
      <c r="X148" s="984"/>
      <c r="Y148" s="964"/>
      <c r="Z148" s="1005"/>
      <c r="AF148" s="1005"/>
    </row>
    <row r="149" spans="2:32" outlineLevel="1">
      <c r="B149" s="852">
        <f t="shared" ref="B149:B157" si="59">B148+1</f>
        <v>108</v>
      </c>
      <c r="C149" s="56" t="s">
        <v>801</v>
      </c>
      <c r="D149" s="863" t="s">
        <v>802</v>
      </c>
      <c r="E149" s="853" t="s">
        <v>43</v>
      </c>
      <c r="F149" s="66">
        <v>3</v>
      </c>
      <c r="G149" s="102">
        <f t="shared" si="58"/>
        <v>0</v>
      </c>
      <c r="H149" s="103">
        <f t="shared" si="58"/>
        <v>0</v>
      </c>
      <c r="I149" s="103">
        <f t="shared" si="58"/>
        <v>0</v>
      </c>
      <c r="J149" s="103">
        <f t="shared" si="58"/>
        <v>0</v>
      </c>
      <c r="K149" s="793">
        <f t="shared" si="58"/>
        <v>0</v>
      </c>
      <c r="L149" s="849"/>
      <c r="M149" s="89"/>
      <c r="N149" s="67"/>
      <c r="O149" s="137"/>
      <c r="P149" s="844"/>
      <c r="Q149" s="844"/>
      <c r="S149" s="964"/>
      <c r="T149" s="984"/>
      <c r="U149" s="984"/>
      <c r="V149" s="984"/>
      <c r="W149" s="984"/>
      <c r="X149" s="984"/>
      <c r="Y149" s="964"/>
      <c r="Z149" s="1005"/>
      <c r="AF149" s="1005"/>
    </row>
    <row r="150" spans="2:32" outlineLevel="1">
      <c r="B150" s="852">
        <f t="shared" si="59"/>
        <v>109</v>
      </c>
      <c r="C150" s="56" t="s">
        <v>803</v>
      </c>
      <c r="D150" s="863" t="s">
        <v>804</v>
      </c>
      <c r="E150" s="853" t="s">
        <v>43</v>
      </c>
      <c r="F150" s="66">
        <v>3</v>
      </c>
      <c r="G150" s="102">
        <f t="shared" si="58"/>
        <v>0</v>
      </c>
      <c r="H150" s="103">
        <f t="shared" si="58"/>
        <v>0</v>
      </c>
      <c r="I150" s="103">
        <f t="shared" si="58"/>
        <v>0</v>
      </c>
      <c r="J150" s="103">
        <f t="shared" si="58"/>
        <v>0</v>
      </c>
      <c r="K150" s="793">
        <f t="shared" si="58"/>
        <v>0</v>
      </c>
      <c r="L150" s="849"/>
      <c r="M150" s="89"/>
      <c r="N150" s="67"/>
      <c r="O150" s="137"/>
      <c r="P150" s="844"/>
      <c r="Q150" s="844"/>
      <c r="S150" s="964"/>
      <c r="T150" s="984"/>
      <c r="U150" s="984"/>
      <c r="V150" s="984"/>
      <c r="W150" s="984"/>
      <c r="X150" s="984"/>
      <c r="Y150" s="964"/>
      <c r="Z150" s="1005"/>
      <c r="AF150" s="1005"/>
    </row>
    <row r="151" spans="2:32" outlineLevel="1">
      <c r="B151" s="852">
        <f t="shared" si="59"/>
        <v>110</v>
      </c>
      <c r="C151" s="56" t="s">
        <v>805</v>
      </c>
      <c r="D151" s="863" t="s">
        <v>806</v>
      </c>
      <c r="E151" s="853" t="s">
        <v>43</v>
      </c>
      <c r="F151" s="66">
        <v>3</v>
      </c>
      <c r="G151" s="102">
        <f t="shared" si="58"/>
        <v>0</v>
      </c>
      <c r="H151" s="103">
        <f t="shared" si="58"/>
        <v>0</v>
      </c>
      <c r="I151" s="103">
        <f t="shared" si="58"/>
        <v>0</v>
      </c>
      <c r="J151" s="103">
        <f t="shared" si="58"/>
        <v>0</v>
      </c>
      <c r="K151" s="793">
        <f t="shared" si="58"/>
        <v>0</v>
      </c>
      <c r="L151" s="849"/>
      <c r="M151" s="89"/>
      <c r="N151" s="67"/>
      <c r="O151" s="137"/>
      <c r="P151" s="844"/>
      <c r="Q151" s="844"/>
      <c r="S151" s="964"/>
      <c r="T151" s="984"/>
      <c r="U151" s="984"/>
      <c r="V151" s="984"/>
      <c r="W151" s="984"/>
      <c r="X151" s="984"/>
      <c r="Y151" s="964"/>
      <c r="Z151" s="1005"/>
      <c r="AF151" s="1005"/>
    </row>
    <row r="152" spans="2:32" outlineLevel="1">
      <c r="B152" s="852">
        <f t="shared" si="59"/>
        <v>111</v>
      </c>
      <c r="C152" s="56" t="s">
        <v>807</v>
      </c>
      <c r="D152" s="863" t="s">
        <v>808</v>
      </c>
      <c r="E152" s="853" t="s">
        <v>43</v>
      </c>
      <c r="F152" s="66">
        <v>3</v>
      </c>
      <c r="G152" s="102">
        <f t="shared" si="58"/>
        <v>0</v>
      </c>
      <c r="H152" s="103">
        <f t="shared" si="58"/>
        <v>0</v>
      </c>
      <c r="I152" s="103">
        <f t="shared" si="58"/>
        <v>0</v>
      </c>
      <c r="J152" s="103">
        <f t="shared" si="58"/>
        <v>0</v>
      </c>
      <c r="K152" s="793">
        <f t="shared" si="58"/>
        <v>0</v>
      </c>
      <c r="L152" s="849"/>
      <c r="M152" s="89"/>
      <c r="N152" s="67"/>
      <c r="O152" s="137"/>
      <c r="P152" s="844"/>
      <c r="Q152" s="844"/>
      <c r="S152" s="964"/>
      <c r="T152" s="984"/>
      <c r="U152" s="984"/>
      <c r="V152" s="984"/>
      <c r="W152" s="984"/>
      <c r="X152" s="984"/>
      <c r="Y152" s="964"/>
      <c r="Z152" s="1005"/>
      <c r="AF152" s="1005"/>
    </row>
    <row r="153" spans="2:32" outlineLevel="1">
      <c r="B153" s="852">
        <f t="shared" si="59"/>
        <v>112</v>
      </c>
      <c r="C153" s="56" t="s">
        <v>809</v>
      </c>
      <c r="D153" s="863" t="s">
        <v>810</v>
      </c>
      <c r="E153" s="853" t="s">
        <v>43</v>
      </c>
      <c r="F153" s="66">
        <v>3</v>
      </c>
      <c r="G153" s="102">
        <f t="shared" si="58"/>
        <v>0</v>
      </c>
      <c r="H153" s="103">
        <f t="shared" si="58"/>
        <v>0</v>
      </c>
      <c r="I153" s="103">
        <f t="shared" si="58"/>
        <v>0</v>
      </c>
      <c r="J153" s="103">
        <f t="shared" si="58"/>
        <v>0</v>
      </c>
      <c r="K153" s="793">
        <f t="shared" si="58"/>
        <v>0</v>
      </c>
      <c r="L153" s="849"/>
      <c r="M153" s="89"/>
      <c r="N153" s="67"/>
      <c r="O153" s="137"/>
      <c r="P153" s="844"/>
      <c r="Q153" s="844"/>
      <c r="S153" s="964"/>
      <c r="T153" s="984"/>
      <c r="U153" s="984"/>
      <c r="V153" s="984"/>
      <c r="W153" s="984"/>
      <c r="X153" s="984"/>
      <c r="Y153" s="964"/>
      <c r="Z153" s="1005"/>
      <c r="AF153" s="1005"/>
    </row>
    <row r="154" spans="2:32" outlineLevel="1">
      <c r="B154" s="852">
        <f t="shared" si="59"/>
        <v>113</v>
      </c>
      <c r="C154" s="56" t="s">
        <v>811</v>
      </c>
      <c r="D154" s="863" t="s">
        <v>812</v>
      </c>
      <c r="E154" s="853" t="s">
        <v>43</v>
      </c>
      <c r="F154" s="66">
        <v>3</v>
      </c>
      <c r="G154" s="102">
        <f t="shared" si="58"/>
        <v>0</v>
      </c>
      <c r="H154" s="103">
        <f t="shared" si="58"/>
        <v>0</v>
      </c>
      <c r="I154" s="103">
        <f t="shared" si="58"/>
        <v>0</v>
      </c>
      <c r="J154" s="103">
        <f t="shared" si="58"/>
        <v>0</v>
      </c>
      <c r="K154" s="793">
        <f t="shared" si="58"/>
        <v>0</v>
      </c>
      <c r="L154" s="849"/>
      <c r="M154" s="89"/>
      <c r="N154" s="67"/>
      <c r="O154" s="137"/>
      <c r="P154" s="844"/>
      <c r="Q154" s="844"/>
      <c r="S154" s="964"/>
      <c r="T154" s="984"/>
      <c r="U154" s="984"/>
      <c r="V154" s="984"/>
      <c r="W154" s="984"/>
      <c r="X154" s="984"/>
      <c r="Y154" s="964"/>
      <c r="Z154" s="1005"/>
      <c r="AF154" s="1005"/>
    </row>
    <row r="155" spans="2:32" outlineLevel="1">
      <c r="B155" s="852">
        <f t="shared" si="59"/>
        <v>114</v>
      </c>
      <c r="C155" s="56" t="s">
        <v>813</v>
      </c>
      <c r="D155" s="863" t="s">
        <v>814</v>
      </c>
      <c r="E155" s="853" t="s">
        <v>43</v>
      </c>
      <c r="F155" s="66">
        <v>3</v>
      </c>
      <c r="G155" s="102">
        <f t="shared" si="58"/>
        <v>0</v>
      </c>
      <c r="H155" s="103">
        <f t="shared" si="58"/>
        <v>0</v>
      </c>
      <c r="I155" s="103">
        <f t="shared" si="58"/>
        <v>0</v>
      </c>
      <c r="J155" s="103">
        <f t="shared" si="58"/>
        <v>0</v>
      </c>
      <c r="K155" s="793">
        <f t="shared" si="58"/>
        <v>0</v>
      </c>
      <c r="L155" s="849"/>
      <c r="M155" s="89"/>
      <c r="N155" s="67"/>
      <c r="O155" s="137"/>
      <c r="P155" s="844"/>
      <c r="Q155" s="844"/>
      <c r="S155" s="964"/>
      <c r="T155" s="984"/>
      <c r="U155" s="984"/>
      <c r="V155" s="984"/>
      <c r="W155" s="984"/>
      <c r="X155" s="984"/>
      <c r="Y155" s="964"/>
      <c r="Z155" s="1005"/>
      <c r="AF155" s="1005"/>
    </row>
    <row r="156" spans="2:32" outlineLevel="1">
      <c r="B156" s="852">
        <f t="shared" si="59"/>
        <v>115</v>
      </c>
      <c r="C156" s="56" t="s">
        <v>815</v>
      </c>
      <c r="D156" s="863" t="s">
        <v>816</v>
      </c>
      <c r="E156" s="853" t="s">
        <v>43</v>
      </c>
      <c r="F156" s="66">
        <v>3</v>
      </c>
      <c r="G156" s="102">
        <f t="shared" si="58"/>
        <v>0</v>
      </c>
      <c r="H156" s="103">
        <f t="shared" si="58"/>
        <v>0</v>
      </c>
      <c r="I156" s="103">
        <f t="shared" si="58"/>
        <v>0</v>
      </c>
      <c r="J156" s="103">
        <f t="shared" si="58"/>
        <v>0</v>
      </c>
      <c r="K156" s="793">
        <f t="shared" si="58"/>
        <v>0</v>
      </c>
      <c r="L156" s="849"/>
      <c r="M156" s="89"/>
      <c r="N156" s="67"/>
      <c r="O156" s="137"/>
      <c r="P156" s="844"/>
      <c r="Q156" s="844"/>
      <c r="S156" s="964"/>
      <c r="T156" s="984"/>
      <c r="U156" s="984"/>
      <c r="V156" s="984"/>
      <c r="W156" s="984"/>
      <c r="X156" s="984"/>
      <c r="Y156" s="964"/>
      <c r="Z156" s="1005"/>
      <c r="AF156" s="1005"/>
    </row>
    <row r="157" spans="2:32" ht="15" outlineLevel="1" thickBot="1">
      <c r="B157" s="854">
        <f t="shared" si="59"/>
        <v>116</v>
      </c>
      <c r="C157" s="796" t="s">
        <v>817</v>
      </c>
      <c r="D157" s="856" t="s">
        <v>818</v>
      </c>
      <c r="E157" s="70" t="s">
        <v>43</v>
      </c>
      <c r="F157" s="84">
        <v>3</v>
      </c>
      <c r="G157" s="289">
        <f t="shared" si="58"/>
        <v>0</v>
      </c>
      <c r="H157" s="111">
        <f t="shared" si="58"/>
        <v>0</v>
      </c>
      <c r="I157" s="111">
        <f t="shared" si="58"/>
        <v>0</v>
      </c>
      <c r="J157" s="111">
        <f t="shared" si="58"/>
        <v>0</v>
      </c>
      <c r="K157" s="290">
        <f t="shared" si="58"/>
        <v>0</v>
      </c>
      <c r="L157" s="849"/>
      <c r="M157" s="132"/>
      <c r="N157" s="121"/>
      <c r="O157" s="137"/>
      <c r="P157" s="844"/>
      <c r="Q157" s="844"/>
      <c r="S157" s="964"/>
      <c r="T157" s="984"/>
      <c r="U157" s="984"/>
      <c r="V157" s="984"/>
      <c r="W157" s="984"/>
      <c r="X157" s="984"/>
      <c r="Y157" s="964"/>
      <c r="Z157" s="1005"/>
      <c r="AF157" s="1005"/>
    </row>
    <row r="158" spans="2:32" ht="15" outlineLevel="1" thickBot="1">
      <c r="B158" s="849"/>
      <c r="C158" s="849"/>
      <c r="D158" s="849"/>
      <c r="E158" s="849"/>
      <c r="F158" s="849"/>
      <c r="G158" s="849"/>
      <c r="H158" s="849"/>
      <c r="I158" s="849"/>
      <c r="J158" s="849"/>
      <c r="K158" s="849"/>
      <c r="L158" s="849"/>
      <c r="M158" s="87"/>
      <c r="N158" s="87"/>
      <c r="O158" s="137"/>
      <c r="P158" s="844"/>
      <c r="Q158" s="844"/>
      <c r="S158" s="964"/>
      <c r="T158" s="984"/>
      <c r="U158" s="984"/>
      <c r="V158" s="984"/>
      <c r="W158" s="984"/>
      <c r="X158" s="984"/>
      <c r="Y158" s="964"/>
      <c r="Z158" s="1005"/>
      <c r="AF158" s="1005"/>
    </row>
    <row r="159" spans="2:32" ht="15" outlineLevel="1" thickBot="1">
      <c r="B159" s="850" t="s">
        <v>513</v>
      </c>
      <c r="C159" s="851" t="s">
        <v>819</v>
      </c>
      <c r="D159" s="849"/>
      <c r="E159" s="849"/>
      <c r="F159" s="849"/>
      <c r="G159" s="849"/>
      <c r="H159" s="849"/>
      <c r="I159" s="849"/>
      <c r="J159" s="849"/>
      <c r="K159" s="849"/>
      <c r="L159" s="849"/>
      <c r="M159" s="87"/>
      <c r="N159" s="87"/>
      <c r="O159" s="137"/>
      <c r="P159" s="844"/>
      <c r="Q159" s="844"/>
      <c r="S159" s="964"/>
      <c r="T159" s="984"/>
      <c r="U159" s="984"/>
      <c r="V159" s="984"/>
      <c r="W159" s="984"/>
      <c r="X159" s="984"/>
      <c r="Y159" s="964"/>
      <c r="Z159" s="1005"/>
      <c r="AF159" s="1005"/>
    </row>
    <row r="160" spans="2:32" outlineLevel="1">
      <c r="B160" s="119">
        <v>117</v>
      </c>
      <c r="C160" s="138" t="s">
        <v>820</v>
      </c>
      <c r="D160" s="862" t="s">
        <v>821</v>
      </c>
      <c r="E160" s="847" t="s">
        <v>43</v>
      </c>
      <c r="F160" s="64">
        <v>3</v>
      </c>
      <c r="G160" s="100">
        <f t="shared" ref="G160:K162" si="60">G34/(1-G$128)</f>
        <v>10.353012048192772</v>
      </c>
      <c r="H160" s="101">
        <f t="shared" si="60"/>
        <v>12.342168674698796</v>
      </c>
      <c r="I160" s="101">
        <f t="shared" si="60"/>
        <v>14.960240963855423</v>
      </c>
      <c r="J160" s="101">
        <f t="shared" si="60"/>
        <v>13.825301204819278</v>
      </c>
      <c r="K160" s="801">
        <f t="shared" si="60"/>
        <v>13.068674698795181</v>
      </c>
      <c r="L160" s="849"/>
      <c r="M160" s="806" t="s">
        <v>822</v>
      </c>
      <c r="N160" s="65"/>
      <c r="O160" s="137"/>
      <c r="P160" s="844"/>
      <c r="Q160" s="844"/>
      <c r="S160" s="964"/>
      <c r="T160" s="984"/>
      <c r="U160" s="984"/>
      <c r="V160" s="984"/>
      <c r="W160" s="984"/>
      <c r="X160" s="984"/>
      <c r="Y160" s="964"/>
      <c r="Z160" s="1005"/>
      <c r="AF160" s="1005"/>
    </row>
    <row r="161" spans="2:32" outlineLevel="1">
      <c r="B161" s="852">
        <f>B160+1</f>
        <v>118</v>
      </c>
      <c r="C161" s="56" t="s">
        <v>823</v>
      </c>
      <c r="D161" s="863" t="s">
        <v>824</v>
      </c>
      <c r="E161" s="853" t="s">
        <v>43</v>
      </c>
      <c r="F161" s="66">
        <v>3</v>
      </c>
      <c r="G161" s="102">
        <f t="shared" si="60"/>
        <v>0</v>
      </c>
      <c r="H161" s="103">
        <f t="shared" si="60"/>
        <v>0</v>
      </c>
      <c r="I161" s="103">
        <f t="shared" si="60"/>
        <v>0</v>
      </c>
      <c r="J161" s="103">
        <f t="shared" si="60"/>
        <v>0</v>
      </c>
      <c r="K161" s="793">
        <f t="shared" si="60"/>
        <v>0</v>
      </c>
      <c r="L161" s="849"/>
      <c r="M161" s="89"/>
      <c r="N161" s="67"/>
      <c r="O161" s="137"/>
      <c r="P161" s="844"/>
      <c r="Q161" s="844"/>
      <c r="S161" s="964"/>
      <c r="T161" s="984"/>
      <c r="U161" s="984"/>
      <c r="V161" s="984"/>
      <c r="W161" s="984"/>
      <c r="X161" s="984"/>
      <c r="Y161" s="964"/>
      <c r="Z161" s="1005"/>
      <c r="AF161" s="1005"/>
    </row>
    <row r="162" spans="2:32" outlineLevel="1">
      <c r="B162" s="852">
        <f t="shared" ref="B162:B176" si="61">B161+1</f>
        <v>119</v>
      </c>
      <c r="C162" s="56" t="s">
        <v>825</v>
      </c>
      <c r="D162" s="863" t="s">
        <v>826</v>
      </c>
      <c r="E162" s="853" t="s">
        <v>43</v>
      </c>
      <c r="F162" s="66">
        <v>3</v>
      </c>
      <c r="G162" s="102">
        <f t="shared" si="60"/>
        <v>0</v>
      </c>
      <c r="H162" s="103">
        <f t="shared" si="60"/>
        <v>0</v>
      </c>
      <c r="I162" s="103">
        <f t="shared" si="60"/>
        <v>0</v>
      </c>
      <c r="J162" s="103">
        <f t="shared" si="60"/>
        <v>0</v>
      </c>
      <c r="K162" s="793">
        <f t="shared" si="60"/>
        <v>0</v>
      </c>
      <c r="L162" s="849"/>
      <c r="M162" s="89"/>
      <c r="N162" s="67"/>
      <c r="O162" s="137"/>
      <c r="P162" s="844"/>
      <c r="Q162" s="844"/>
      <c r="S162" s="964"/>
      <c r="T162" s="984"/>
      <c r="U162" s="984"/>
      <c r="V162" s="984"/>
      <c r="W162" s="984"/>
      <c r="X162" s="984"/>
      <c r="Y162" s="964"/>
      <c r="Z162" s="1005"/>
      <c r="AF162" s="1005"/>
    </row>
    <row r="163" spans="2:32" outlineLevel="1">
      <c r="B163" s="852">
        <f t="shared" si="61"/>
        <v>120</v>
      </c>
      <c r="C163" s="864" t="s">
        <v>827</v>
      </c>
      <c r="D163" s="802" t="s">
        <v>828</v>
      </c>
      <c r="E163" s="68" t="s">
        <v>43</v>
      </c>
      <c r="F163" s="69">
        <v>3</v>
      </c>
      <c r="G163" s="102">
        <f>G160+G162</f>
        <v>10.353012048192772</v>
      </c>
      <c r="H163" s="103">
        <f>H160+H162</f>
        <v>12.342168674698796</v>
      </c>
      <c r="I163" s="103">
        <f>I160+I162</f>
        <v>14.960240963855423</v>
      </c>
      <c r="J163" s="103">
        <f>J160+J162</f>
        <v>13.825301204819278</v>
      </c>
      <c r="K163" s="793">
        <f>K160+K162</f>
        <v>13.068674698795181</v>
      </c>
      <c r="L163" s="849"/>
      <c r="M163" s="89" t="s">
        <v>829</v>
      </c>
      <c r="N163" s="67"/>
      <c r="O163" s="137"/>
      <c r="P163" s="844"/>
      <c r="Q163" s="844"/>
      <c r="S163" s="964"/>
      <c r="T163" s="984"/>
      <c r="U163" s="984"/>
      <c r="V163" s="984"/>
      <c r="W163" s="984"/>
      <c r="X163" s="984"/>
      <c r="Y163" s="964"/>
      <c r="Z163" s="1005"/>
      <c r="AF163" s="1005"/>
    </row>
    <row r="164" spans="2:32" outlineLevel="1">
      <c r="B164" s="852">
        <f t="shared" si="61"/>
        <v>121</v>
      </c>
      <c r="C164" s="56" t="s">
        <v>830</v>
      </c>
      <c r="D164" s="863" t="s">
        <v>831</v>
      </c>
      <c r="E164" s="853" t="s">
        <v>43</v>
      </c>
      <c r="F164" s="66">
        <v>3</v>
      </c>
      <c r="G164" s="102">
        <f t="shared" ref="G164:K166" si="62">G38/(1-G$128)</f>
        <v>0.13493975903614458</v>
      </c>
      <c r="H164" s="103">
        <f t="shared" si="62"/>
        <v>0.13493975903614458</v>
      </c>
      <c r="I164" s="103">
        <f t="shared" si="62"/>
        <v>0.13493975903614458</v>
      </c>
      <c r="J164" s="103">
        <f t="shared" si="62"/>
        <v>0.13493975903614458</v>
      </c>
      <c r="K164" s="793">
        <f t="shared" si="62"/>
        <v>0.13614457831325302</v>
      </c>
      <c r="L164" s="849"/>
      <c r="M164" s="89"/>
      <c r="N164" s="67"/>
      <c r="O164" s="137"/>
      <c r="P164" s="844"/>
      <c r="Q164" s="844"/>
      <c r="S164" s="964"/>
      <c r="T164" s="984"/>
      <c r="U164" s="984"/>
      <c r="V164" s="984"/>
      <c r="W164" s="984"/>
      <c r="X164" s="984"/>
      <c r="Y164" s="964"/>
      <c r="Z164" s="1005"/>
      <c r="AF164" s="1005"/>
    </row>
    <row r="165" spans="2:32" outlineLevel="1">
      <c r="B165" s="852">
        <f t="shared" si="61"/>
        <v>122</v>
      </c>
      <c r="C165" s="56" t="s">
        <v>832</v>
      </c>
      <c r="D165" s="863" t="s">
        <v>833</v>
      </c>
      <c r="E165" s="853" t="s">
        <v>43</v>
      </c>
      <c r="F165" s="66">
        <v>3</v>
      </c>
      <c r="G165" s="102">
        <f t="shared" si="62"/>
        <v>0</v>
      </c>
      <c r="H165" s="103">
        <f t="shared" si="62"/>
        <v>0</v>
      </c>
      <c r="I165" s="103">
        <f t="shared" si="62"/>
        <v>0</v>
      </c>
      <c r="J165" s="103">
        <f t="shared" si="62"/>
        <v>0</v>
      </c>
      <c r="K165" s="793">
        <f t="shared" si="62"/>
        <v>0</v>
      </c>
      <c r="L165" s="849"/>
      <c r="M165" s="89"/>
      <c r="N165" s="67"/>
      <c r="O165" s="137"/>
      <c r="P165" s="844"/>
      <c r="Q165" s="844"/>
      <c r="S165" s="964"/>
      <c r="T165" s="984"/>
      <c r="U165" s="984"/>
      <c r="V165" s="984"/>
      <c r="W165" s="984"/>
      <c r="X165" s="984"/>
      <c r="Y165" s="964"/>
      <c r="Z165" s="1005"/>
      <c r="AF165" s="1005"/>
    </row>
    <row r="166" spans="2:32" outlineLevel="1">
      <c r="B166" s="852">
        <f t="shared" si="61"/>
        <v>123</v>
      </c>
      <c r="C166" s="797" t="s">
        <v>834</v>
      </c>
      <c r="D166" s="802" t="s">
        <v>835</v>
      </c>
      <c r="E166" s="68" t="s">
        <v>43</v>
      </c>
      <c r="F166" s="69">
        <v>3</v>
      </c>
      <c r="G166" s="102">
        <f t="shared" si="62"/>
        <v>0</v>
      </c>
      <c r="H166" s="103">
        <f t="shared" si="62"/>
        <v>0</v>
      </c>
      <c r="I166" s="103">
        <f t="shared" si="62"/>
        <v>0</v>
      </c>
      <c r="J166" s="103">
        <f t="shared" si="62"/>
        <v>0</v>
      </c>
      <c r="K166" s="793">
        <f t="shared" si="62"/>
        <v>0</v>
      </c>
      <c r="L166" s="849"/>
      <c r="M166" s="89"/>
      <c r="N166" s="67"/>
      <c r="O166" s="137"/>
      <c r="P166" s="844"/>
      <c r="Q166" s="844"/>
      <c r="S166" s="964"/>
      <c r="T166" s="984"/>
      <c r="U166" s="984"/>
      <c r="V166" s="984"/>
      <c r="W166" s="984"/>
      <c r="X166" s="984"/>
      <c r="Y166" s="964"/>
      <c r="Z166" s="1005"/>
      <c r="AF166" s="1005"/>
    </row>
    <row r="167" spans="2:32" outlineLevel="1">
      <c r="B167" s="852">
        <f t="shared" si="61"/>
        <v>124</v>
      </c>
      <c r="C167" s="864" t="s">
        <v>836</v>
      </c>
      <c r="D167" s="802" t="s">
        <v>837</v>
      </c>
      <c r="E167" s="68" t="s">
        <v>43</v>
      </c>
      <c r="F167" s="69">
        <v>3</v>
      </c>
      <c r="G167" s="102">
        <f>G164+G166</f>
        <v>0.13493975903614458</v>
      </c>
      <c r="H167" s="103">
        <f>H164+H166</f>
        <v>0.13493975903614458</v>
      </c>
      <c r="I167" s="103">
        <f>I164+I166</f>
        <v>0.13493975903614458</v>
      </c>
      <c r="J167" s="103">
        <f>J164+J166</f>
        <v>0.13493975903614458</v>
      </c>
      <c r="K167" s="793">
        <f>K164+K166</f>
        <v>0.13614457831325302</v>
      </c>
      <c r="L167" s="849"/>
      <c r="M167" s="89" t="s">
        <v>838</v>
      </c>
      <c r="N167" s="67"/>
      <c r="O167" s="137"/>
      <c r="P167" s="844"/>
      <c r="Q167" s="844"/>
      <c r="S167" s="964"/>
      <c r="T167" s="984"/>
      <c r="U167" s="984"/>
      <c r="V167" s="984"/>
      <c r="W167" s="984"/>
      <c r="X167" s="984"/>
      <c r="Y167" s="964"/>
      <c r="Z167" s="1005"/>
      <c r="AF167" s="1005"/>
    </row>
    <row r="168" spans="2:32" outlineLevel="1">
      <c r="B168" s="852">
        <f t="shared" si="61"/>
        <v>125</v>
      </c>
      <c r="C168" s="56" t="s">
        <v>839</v>
      </c>
      <c r="D168" s="863" t="s">
        <v>840</v>
      </c>
      <c r="E168" s="853" t="s">
        <v>43</v>
      </c>
      <c r="F168" s="66">
        <v>3</v>
      </c>
      <c r="G168" s="102">
        <f t="shared" ref="G168:K169" si="63">G42/(1-G$128)</f>
        <v>15.759036144578314</v>
      </c>
      <c r="H168" s="103">
        <f t="shared" si="63"/>
        <v>15.321686746987954</v>
      </c>
      <c r="I168" s="103">
        <f t="shared" si="63"/>
        <v>13.290361445783134</v>
      </c>
      <c r="J168" s="103">
        <f t="shared" si="63"/>
        <v>13.301204819277109</v>
      </c>
      <c r="K168" s="793">
        <f t="shared" si="63"/>
        <v>11.70843373493976</v>
      </c>
      <c r="L168" s="849"/>
      <c r="M168" s="89"/>
      <c r="N168" s="67"/>
      <c r="O168" s="137"/>
      <c r="P168" s="844"/>
      <c r="Q168" s="844"/>
      <c r="S168" s="964"/>
      <c r="T168" s="984"/>
      <c r="U168" s="984"/>
      <c r="V168" s="984"/>
      <c r="W168" s="984"/>
      <c r="X168" s="984"/>
      <c r="Y168" s="964"/>
      <c r="Z168" s="1005"/>
      <c r="AF168" s="1005"/>
    </row>
    <row r="169" spans="2:32" outlineLevel="1">
      <c r="B169" s="852">
        <f t="shared" si="61"/>
        <v>126</v>
      </c>
      <c r="C169" s="797" t="s">
        <v>841</v>
      </c>
      <c r="D169" s="863" t="s">
        <v>842</v>
      </c>
      <c r="E169" s="68" t="s">
        <v>43</v>
      </c>
      <c r="F169" s="69">
        <v>3</v>
      </c>
      <c r="G169" s="102">
        <f t="shared" si="63"/>
        <v>0</v>
      </c>
      <c r="H169" s="103">
        <f t="shared" si="63"/>
        <v>0</v>
      </c>
      <c r="I169" s="103">
        <f t="shared" si="63"/>
        <v>0</v>
      </c>
      <c r="J169" s="103">
        <f t="shared" si="63"/>
        <v>0</v>
      </c>
      <c r="K169" s="793">
        <f t="shared" si="63"/>
        <v>0</v>
      </c>
      <c r="L169" s="849"/>
      <c r="M169" s="89"/>
      <c r="N169" s="67"/>
      <c r="O169" s="137"/>
      <c r="P169" s="844"/>
      <c r="Q169" s="844"/>
      <c r="S169" s="964"/>
      <c r="T169" s="984"/>
      <c r="U169" s="984"/>
      <c r="V169" s="984"/>
      <c r="W169" s="984"/>
      <c r="X169" s="984"/>
      <c r="Y169" s="964"/>
      <c r="Z169" s="1005"/>
      <c r="AF169" s="1005"/>
    </row>
    <row r="170" spans="2:32" outlineLevel="1">
      <c r="B170" s="852">
        <f t="shared" si="61"/>
        <v>127</v>
      </c>
      <c r="C170" s="864" t="s">
        <v>843</v>
      </c>
      <c r="D170" s="802" t="s">
        <v>844</v>
      </c>
      <c r="E170" s="68" t="s">
        <v>43</v>
      </c>
      <c r="F170" s="69">
        <v>3</v>
      </c>
      <c r="G170" s="102">
        <f>SUM(G168:G169)</f>
        <v>15.759036144578314</v>
      </c>
      <c r="H170" s="103">
        <f>SUM(H168:H169)</f>
        <v>15.321686746987954</v>
      </c>
      <c r="I170" s="103">
        <f>SUM(I168:I169)</f>
        <v>13.290361445783134</v>
      </c>
      <c r="J170" s="103">
        <f>SUM(J168:J169)</f>
        <v>13.301204819277109</v>
      </c>
      <c r="K170" s="793">
        <f>SUM(K168:K169)</f>
        <v>11.70843373493976</v>
      </c>
      <c r="L170" s="849"/>
      <c r="M170" s="89" t="s">
        <v>845</v>
      </c>
      <c r="N170" s="67"/>
      <c r="O170" s="137"/>
      <c r="P170" s="844"/>
      <c r="Q170" s="844"/>
      <c r="S170" s="964"/>
      <c r="T170" s="984"/>
      <c r="U170" s="984"/>
      <c r="V170" s="984"/>
      <c r="W170" s="984"/>
      <c r="X170" s="984"/>
      <c r="Y170" s="964"/>
      <c r="Z170" s="1005"/>
      <c r="AF170" s="1005"/>
    </row>
    <row r="171" spans="2:32" outlineLevel="1">
      <c r="B171" s="852">
        <f t="shared" si="61"/>
        <v>128</v>
      </c>
      <c r="C171" s="56" t="s">
        <v>846</v>
      </c>
      <c r="D171" s="863" t="s">
        <v>847</v>
      </c>
      <c r="E171" s="853" t="s">
        <v>43</v>
      </c>
      <c r="F171" s="66">
        <v>3</v>
      </c>
      <c r="G171" s="102">
        <f t="shared" ref="G171:K172" si="64">G45/(1-G$128)</f>
        <v>0.17228915662650601</v>
      </c>
      <c r="H171" s="103">
        <f t="shared" si="64"/>
        <v>0.1746987951807229</v>
      </c>
      <c r="I171" s="103">
        <f t="shared" si="64"/>
        <v>0.17349397590361446</v>
      </c>
      <c r="J171" s="103">
        <f t="shared" si="64"/>
        <v>0.17349397590361446</v>
      </c>
      <c r="K171" s="793">
        <f t="shared" si="64"/>
        <v>0.1746987951807229</v>
      </c>
      <c r="L171" s="849"/>
      <c r="M171" s="89"/>
      <c r="N171" s="67"/>
      <c r="O171" s="137"/>
      <c r="P171" s="844"/>
      <c r="Q171" s="844"/>
      <c r="S171" s="964"/>
      <c r="T171" s="984"/>
      <c r="U171" s="984"/>
      <c r="V171" s="984"/>
      <c r="W171" s="984"/>
      <c r="X171" s="984"/>
      <c r="Y171" s="964"/>
      <c r="Z171" s="1005"/>
      <c r="AF171" s="1005"/>
    </row>
    <row r="172" spans="2:32" outlineLevel="1">
      <c r="B172" s="852">
        <f t="shared" si="61"/>
        <v>129</v>
      </c>
      <c r="C172" s="797" t="s">
        <v>848</v>
      </c>
      <c r="D172" s="802" t="s">
        <v>849</v>
      </c>
      <c r="E172" s="68" t="s">
        <v>43</v>
      </c>
      <c r="F172" s="69">
        <v>3</v>
      </c>
      <c r="G172" s="102">
        <f t="shared" si="64"/>
        <v>0</v>
      </c>
      <c r="H172" s="103">
        <f t="shared" si="64"/>
        <v>0</v>
      </c>
      <c r="I172" s="103">
        <f t="shared" si="64"/>
        <v>0</v>
      </c>
      <c r="J172" s="103">
        <f t="shared" si="64"/>
        <v>0</v>
      </c>
      <c r="K172" s="793">
        <f t="shared" si="64"/>
        <v>0</v>
      </c>
      <c r="L172" s="849"/>
      <c r="M172" s="89"/>
      <c r="N172" s="67"/>
      <c r="O172" s="137"/>
      <c r="P172" s="844"/>
      <c r="Q172" s="844"/>
      <c r="S172" s="964"/>
      <c r="T172" s="984"/>
      <c r="U172" s="984"/>
      <c r="V172" s="984"/>
      <c r="W172" s="984"/>
      <c r="X172" s="984"/>
      <c r="Y172" s="964"/>
      <c r="Z172" s="1005"/>
      <c r="AF172" s="1005"/>
    </row>
    <row r="173" spans="2:32" outlineLevel="1">
      <c r="B173" s="852">
        <f t="shared" si="61"/>
        <v>130</v>
      </c>
      <c r="C173" s="864" t="s">
        <v>850</v>
      </c>
      <c r="D173" s="802" t="s">
        <v>851</v>
      </c>
      <c r="E173" s="68" t="s">
        <v>43</v>
      </c>
      <c r="F173" s="69">
        <v>3</v>
      </c>
      <c r="G173" s="102">
        <f>SUM(G171:G172)</f>
        <v>0.17228915662650601</v>
      </c>
      <c r="H173" s="103">
        <f>SUM(H171:H172)</f>
        <v>0.1746987951807229</v>
      </c>
      <c r="I173" s="103">
        <f>SUM(I171:I172)</f>
        <v>0.17349397590361446</v>
      </c>
      <c r="J173" s="103">
        <f>SUM(J171:J172)</f>
        <v>0.17349397590361446</v>
      </c>
      <c r="K173" s="793">
        <f>SUM(K171:K172)</f>
        <v>0.1746987951807229</v>
      </c>
      <c r="L173" s="849"/>
      <c r="M173" s="89" t="s">
        <v>852</v>
      </c>
      <c r="N173" s="67"/>
      <c r="O173" s="137"/>
      <c r="P173" s="844"/>
      <c r="Q173" s="844"/>
      <c r="S173" s="964"/>
      <c r="T173" s="984"/>
      <c r="U173" s="984"/>
      <c r="V173" s="984"/>
      <c r="W173" s="984"/>
      <c r="X173" s="984"/>
      <c r="Y173" s="964"/>
      <c r="Z173" s="1005"/>
      <c r="AF173" s="1005"/>
    </row>
    <row r="174" spans="2:32" outlineLevel="1">
      <c r="B174" s="852">
        <f t="shared" si="61"/>
        <v>131</v>
      </c>
      <c r="C174" s="56" t="s">
        <v>853</v>
      </c>
      <c r="D174" s="863" t="s">
        <v>854</v>
      </c>
      <c r="E174" s="853" t="s">
        <v>43</v>
      </c>
      <c r="F174" s="66">
        <v>3</v>
      </c>
      <c r="G174" s="102">
        <f t="shared" ref="G174:K175" si="65">G48/(1-G$128)</f>
        <v>0</v>
      </c>
      <c r="H174" s="103">
        <f t="shared" si="65"/>
        <v>0</v>
      </c>
      <c r="I174" s="103">
        <f t="shared" si="65"/>
        <v>0</v>
      </c>
      <c r="J174" s="103">
        <f t="shared" si="65"/>
        <v>0</v>
      </c>
      <c r="K174" s="793">
        <f t="shared" si="65"/>
        <v>0</v>
      </c>
      <c r="L174" s="849"/>
      <c r="M174" s="89"/>
      <c r="N174" s="67"/>
      <c r="O174" s="137"/>
      <c r="P174" s="844"/>
      <c r="Q174" s="844"/>
      <c r="S174" s="964"/>
      <c r="T174" s="984"/>
      <c r="U174" s="984"/>
      <c r="V174" s="984"/>
      <c r="W174" s="984"/>
      <c r="X174" s="984"/>
      <c r="Y174" s="964"/>
      <c r="Z174" s="1005"/>
      <c r="AF174" s="1005"/>
    </row>
    <row r="175" spans="2:32" outlineLevel="1">
      <c r="B175" s="852">
        <f t="shared" si="61"/>
        <v>132</v>
      </c>
      <c r="C175" s="797" t="s">
        <v>855</v>
      </c>
      <c r="D175" s="802" t="s">
        <v>856</v>
      </c>
      <c r="E175" s="68" t="s">
        <v>43</v>
      </c>
      <c r="F175" s="69">
        <v>3</v>
      </c>
      <c r="G175" s="102">
        <f t="shared" si="65"/>
        <v>0</v>
      </c>
      <c r="H175" s="103">
        <f t="shared" si="65"/>
        <v>0</v>
      </c>
      <c r="I175" s="103">
        <f t="shared" si="65"/>
        <v>0</v>
      </c>
      <c r="J175" s="103">
        <f t="shared" si="65"/>
        <v>0</v>
      </c>
      <c r="K175" s="793">
        <f t="shared" si="65"/>
        <v>0</v>
      </c>
      <c r="L175" s="849"/>
      <c r="M175" s="89"/>
      <c r="N175" s="67"/>
      <c r="O175" s="137"/>
      <c r="P175" s="844"/>
      <c r="Q175" s="844"/>
      <c r="S175" s="964"/>
      <c r="T175" s="984"/>
      <c r="U175" s="984"/>
      <c r="V175" s="984"/>
      <c r="W175" s="984"/>
      <c r="X175" s="984"/>
      <c r="Y175" s="964"/>
      <c r="Z175" s="1005"/>
      <c r="AF175" s="1005"/>
    </row>
    <row r="176" spans="2:32" ht="15" outlineLevel="1" thickBot="1">
      <c r="B176" s="854">
        <f t="shared" si="61"/>
        <v>133</v>
      </c>
      <c r="C176" s="265" t="s">
        <v>857</v>
      </c>
      <c r="D176" s="856" t="s">
        <v>858</v>
      </c>
      <c r="E176" s="70" t="s">
        <v>43</v>
      </c>
      <c r="F176" s="84">
        <v>3</v>
      </c>
      <c r="G176" s="289">
        <f>SUM(G174:G175)</f>
        <v>0</v>
      </c>
      <c r="H176" s="111">
        <f>SUM(H174:H175)</f>
        <v>0</v>
      </c>
      <c r="I176" s="111">
        <f>SUM(I174:I175)</f>
        <v>0</v>
      </c>
      <c r="J176" s="111">
        <f>SUM(J174:J175)</f>
        <v>0</v>
      </c>
      <c r="K176" s="290">
        <f>SUM(K174:K175)</f>
        <v>0</v>
      </c>
      <c r="L176" s="849"/>
      <c r="M176" s="85" t="s">
        <v>859</v>
      </c>
      <c r="N176" s="86"/>
      <c r="O176" s="137"/>
      <c r="P176" s="844"/>
      <c r="Q176" s="844"/>
      <c r="S176" s="964"/>
      <c r="T176" s="984"/>
      <c r="U176" s="984"/>
      <c r="V176" s="984"/>
      <c r="W176" s="984"/>
      <c r="X176" s="984"/>
      <c r="Y176" s="964"/>
      <c r="Z176" s="1005"/>
      <c r="AF176" s="1005"/>
    </row>
    <row r="177" spans="2:32" ht="15" outlineLevel="1" thickBot="1">
      <c r="B177" s="849"/>
      <c r="C177" s="849"/>
      <c r="D177" s="849"/>
      <c r="E177" s="849"/>
      <c r="F177" s="849"/>
      <c r="G177" s="849"/>
      <c r="H177" s="849"/>
      <c r="I177" s="849"/>
      <c r="J177" s="849"/>
      <c r="K177" s="849"/>
      <c r="L177" s="849"/>
      <c r="M177" s="87"/>
      <c r="N177" s="87"/>
      <c r="O177" s="137"/>
      <c r="P177" s="844"/>
      <c r="Q177" s="844"/>
      <c r="S177" s="964"/>
      <c r="T177" s="984"/>
      <c r="U177" s="984"/>
      <c r="V177" s="984"/>
      <c r="W177" s="984"/>
      <c r="X177" s="984"/>
      <c r="Y177" s="964"/>
      <c r="Z177" s="1005"/>
      <c r="AF177" s="1005"/>
    </row>
    <row r="178" spans="2:32" ht="15" outlineLevel="1" thickBot="1">
      <c r="B178" s="850" t="s">
        <v>514</v>
      </c>
      <c r="C178" s="851" t="s">
        <v>860</v>
      </c>
      <c r="D178" s="849"/>
      <c r="E178" s="849"/>
      <c r="F178" s="849"/>
      <c r="G178" s="849"/>
      <c r="H178" s="849"/>
      <c r="I178" s="849"/>
      <c r="J178" s="849"/>
      <c r="K178" s="849"/>
      <c r="L178" s="849"/>
      <c r="M178" s="87"/>
      <c r="N178" s="87"/>
      <c r="O178" s="137"/>
      <c r="P178" s="844"/>
      <c r="Q178" s="844"/>
      <c r="S178" s="964"/>
      <c r="T178" s="984"/>
      <c r="U178" s="984"/>
      <c r="V178" s="984"/>
      <c r="W178" s="984"/>
      <c r="X178" s="984"/>
      <c r="Y178" s="964"/>
      <c r="Z178" s="1005"/>
      <c r="AF178" s="1005"/>
    </row>
    <row r="179" spans="2:32" outlineLevel="1">
      <c r="B179" s="119">
        <v>134</v>
      </c>
      <c r="C179" s="138" t="s">
        <v>861</v>
      </c>
      <c r="D179" s="862" t="s">
        <v>862</v>
      </c>
      <c r="E179" s="847" t="s">
        <v>43</v>
      </c>
      <c r="F179" s="64">
        <v>3</v>
      </c>
      <c r="G179" s="100">
        <f t="shared" ref="G179:K181" si="66">G53/(1-G$128)</f>
        <v>-5.3108433734939764</v>
      </c>
      <c r="H179" s="101">
        <f t="shared" si="66"/>
        <v>-6.3783132530120481</v>
      </c>
      <c r="I179" s="101">
        <f t="shared" si="66"/>
        <v>-7.7289156626506026</v>
      </c>
      <c r="J179" s="101">
        <f t="shared" si="66"/>
        <v>-7.434939759036145</v>
      </c>
      <c r="K179" s="801">
        <f t="shared" si="66"/>
        <v>-7.330120481927711</v>
      </c>
      <c r="L179" s="849"/>
      <c r="M179" s="806" t="s">
        <v>863</v>
      </c>
      <c r="N179" s="65"/>
      <c r="O179" s="137"/>
      <c r="P179" s="844"/>
      <c r="Q179" s="844"/>
      <c r="S179" s="964"/>
      <c r="T179" s="984"/>
      <c r="U179" s="984"/>
      <c r="V179" s="984"/>
      <c r="W179" s="984"/>
      <c r="X179" s="984"/>
      <c r="Y179" s="964"/>
      <c r="Z179" s="1005"/>
      <c r="AF179" s="1005"/>
    </row>
    <row r="180" spans="2:32" outlineLevel="1">
      <c r="B180" s="852">
        <f>B179+1</f>
        <v>135</v>
      </c>
      <c r="C180" s="56" t="s">
        <v>864</v>
      </c>
      <c r="D180" s="863" t="s">
        <v>865</v>
      </c>
      <c r="E180" s="853" t="s">
        <v>43</v>
      </c>
      <c r="F180" s="66">
        <v>3</v>
      </c>
      <c r="G180" s="102">
        <f t="shared" si="66"/>
        <v>0</v>
      </c>
      <c r="H180" s="103">
        <f t="shared" si="66"/>
        <v>0</v>
      </c>
      <c r="I180" s="103">
        <f t="shared" si="66"/>
        <v>0</v>
      </c>
      <c r="J180" s="103">
        <f t="shared" si="66"/>
        <v>0</v>
      </c>
      <c r="K180" s="793">
        <f t="shared" si="66"/>
        <v>0</v>
      </c>
      <c r="L180" s="849"/>
      <c r="M180" s="89"/>
      <c r="N180" s="67"/>
      <c r="O180" s="137"/>
      <c r="P180" s="844"/>
      <c r="Q180" s="844"/>
      <c r="S180" s="964"/>
      <c r="T180" s="984"/>
      <c r="U180" s="984"/>
      <c r="V180" s="984"/>
      <c r="W180" s="984"/>
      <c r="X180" s="984"/>
      <c r="Y180" s="964"/>
      <c r="Z180" s="1005"/>
      <c r="AF180" s="1005"/>
    </row>
    <row r="181" spans="2:32" outlineLevel="1">
      <c r="B181" s="852">
        <f t="shared" ref="B181:B195" si="67">B180+1</f>
        <v>136</v>
      </c>
      <c r="C181" s="56" t="s">
        <v>866</v>
      </c>
      <c r="D181" s="863" t="s">
        <v>867</v>
      </c>
      <c r="E181" s="853" t="s">
        <v>43</v>
      </c>
      <c r="F181" s="66">
        <v>3</v>
      </c>
      <c r="G181" s="102">
        <f t="shared" si="66"/>
        <v>0</v>
      </c>
      <c r="H181" s="103">
        <f t="shared" si="66"/>
        <v>0</v>
      </c>
      <c r="I181" s="103">
        <f t="shared" si="66"/>
        <v>0</v>
      </c>
      <c r="J181" s="103">
        <f t="shared" si="66"/>
        <v>0</v>
      </c>
      <c r="K181" s="793">
        <f t="shared" si="66"/>
        <v>0</v>
      </c>
      <c r="L181" s="849"/>
      <c r="M181" s="89"/>
      <c r="N181" s="67"/>
      <c r="O181" s="137"/>
      <c r="P181" s="844"/>
      <c r="Q181" s="844"/>
      <c r="S181" s="964"/>
      <c r="T181" s="984"/>
      <c r="U181" s="984"/>
      <c r="V181" s="984"/>
      <c r="W181" s="984"/>
      <c r="X181" s="984"/>
      <c r="Y181" s="964"/>
      <c r="Z181" s="1005"/>
      <c r="AF181" s="1005"/>
    </row>
    <row r="182" spans="2:32" outlineLevel="1">
      <c r="B182" s="852">
        <f t="shared" si="67"/>
        <v>137</v>
      </c>
      <c r="C182" s="864" t="s">
        <v>868</v>
      </c>
      <c r="D182" s="802" t="s">
        <v>869</v>
      </c>
      <c r="E182" s="68" t="s">
        <v>43</v>
      </c>
      <c r="F182" s="69">
        <v>3</v>
      </c>
      <c r="G182" s="102">
        <f>G179+G181</f>
        <v>-5.3108433734939764</v>
      </c>
      <c r="H182" s="103">
        <f>H179+H181</f>
        <v>-6.3783132530120481</v>
      </c>
      <c r="I182" s="103">
        <f>I179+I181</f>
        <v>-7.7289156626506026</v>
      </c>
      <c r="J182" s="103">
        <f>J179+J181</f>
        <v>-7.434939759036145</v>
      </c>
      <c r="K182" s="793">
        <f>K179+K181</f>
        <v>-7.330120481927711</v>
      </c>
      <c r="L182" s="849"/>
      <c r="M182" s="89" t="s">
        <v>870</v>
      </c>
      <c r="N182" s="67"/>
      <c r="O182" s="137"/>
      <c r="P182" s="844"/>
      <c r="Q182" s="844"/>
      <c r="S182" s="964"/>
      <c r="T182" s="984"/>
      <c r="U182" s="984"/>
      <c r="V182" s="984"/>
      <c r="W182" s="984"/>
      <c r="X182" s="984"/>
      <c r="Y182" s="964"/>
      <c r="Z182" s="1005"/>
      <c r="AF182" s="1005"/>
    </row>
    <row r="183" spans="2:32" outlineLevel="1">
      <c r="B183" s="852">
        <f t="shared" si="67"/>
        <v>138</v>
      </c>
      <c r="C183" s="56" t="s">
        <v>871</v>
      </c>
      <c r="D183" s="863" t="s">
        <v>872</v>
      </c>
      <c r="E183" s="853" t="s">
        <v>43</v>
      </c>
      <c r="F183" s="66">
        <v>3</v>
      </c>
      <c r="G183" s="102">
        <f t="shared" ref="G183:K185" si="68">G57/(1-G$128)</f>
        <v>-0.12168674698795182</v>
      </c>
      <c r="H183" s="103">
        <f t="shared" si="68"/>
        <v>-0.13975903614457832</v>
      </c>
      <c r="I183" s="103">
        <f t="shared" si="68"/>
        <v>-0.15542168674698797</v>
      </c>
      <c r="J183" s="103">
        <f t="shared" si="68"/>
        <v>-0.17710843373493976</v>
      </c>
      <c r="K183" s="793">
        <f t="shared" si="68"/>
        <v>-0.2</v>
      </c>
      <c r="L183" s="849"/>
      <c r="M183" s="89"/>
      <c r="N183" s="67"/>
      <c r="O183" s="137"/>
      <c r="P183" s="844"/>
      <c r="Q183" s="844"/>
      <c r="S183" s="964"/>
      <c r="T183" s="984"/>
      <c r="U183" s="984"/>
      <c r="V183" s="984"/>
      <c r="W183" s="984"/>
      <c r="X183" s="984"/>
      <c r="Y183" s="964"/>
      <c r="Z183" s="1005"/>
      <c r="AF183" s="1005"/>
    </row>
    <row r="184" spans="2:32" outlineLevel="1">
      <c r="B184" s="852">
        <f t="shared" si="67"/>
        <v>139</v>
      </c>
      <c r="C184" s="56" t="s">
        <v>873</v>
      </c>
      <c r="D184" s="863" t="s">
        <v>874</v>
      </c>
      <c r="E184" s="853" t="s">
        <v>43</v>
      </c>
      <c r="F184" s="66">
        <v>3</v>
      </c>
      <c r="G184" s="102">
        <f t="shared" si="68"/>
        <v>0</v>
      </c>
      <c r="H184" s="103">
        <f t="shared" si="68"/>
        <v>0</v>
      </c>
      <c r="I184" s="103">
        <f t="shared" si="68"/>
        <v>0</v>
      </c>
      <c r="J184" s="103">
        <f t="shared" si="68"/>
        <v>0</v>
      </c>
      <c r="K184" s="793">
        <f t="shared" si="68"/>
        <v>0</v>
      </c>
      <c r="L184" s="849"/>
      <c r="M184" s="89"/>
      <c r="N184" s="67"/>
      <c r="O184" s="137"/>
      <c r="P184" s="844"/>
      <c r="Q184" s="844"/>
      <c r="S184" s="964"/>
      <c r="T184" s="984"/>
      <c r="U184" s="984"/>
      <c r="V184" s="984"/>
      <c r="W184" s="984"/>
      <c r="X184" s="984"/>
      <c r="Y184" s="964"/>
      <c r="Z184" s="1005"/>
      <c r="AF184" s="1005"/>
    </row>
    <row r="185" spans="2:32" outlineLevel="1">
      <c r="B185" s="852">
        <f t="shared" si="67"/>
        <v>140</v>
      </c>
      <c r="C185" s="797" t="s">
        <v>875</v>
      </c>
      <c r="D185" s="802" t="s">
        <v>876</v>
      </c>
      <c r="E185" s="68" t="s">
        <v>43</v>
      </c>
      <c r="F185" s="69">
        <v>3</v>
      </c>
      <c r="G185" s="102">
        <f t="shared" si="68"/>
        <v>0</v>
      </c>
      <c r="H185" s="103">
        <f t="shared" si="68"/>
        <v>0</v>
      </c>
      <c r="I185" s="103">
        <f t="shared" si="68"/>
        <v>0</v>
      </c>
      <c r="J185" s="103">
        <f t="shared" si="68"/>
        <v>0</v>
      </c>
      <c r="K185" s="793">
        <f t="shared" si="68"/>
        <v>0</v>
      </c>
      <c r="L185" s="849"/>
      <c r="M185" s="89"/>
      <c r="N185" s="67"/>
      <c r="O185" s="137"/>
      <c r="P185" s="844"/>
      <c r="Q185" s="844"/>
      <c r="S185" s="964"/>
      <c r="T185" s="984"/>
      <c r="U185" s="984"/>
      <c r="V185" s="984"/>
      <c r="W185" s="984"/>
      <c r="X185" s="984"/>
      <c r="Y185" s="964"/>
      <c r="Z185" s="1005"/>
      <c r="AF185" s="1005"/>
    </row>
    <row r="186" spans="2:32" outlineLevel="1">
      <c r="B186" s="852">
        <f t="shared" si="67"/>
        <v>141</v>
      </c>
      <c r="C186" s="864" t="s">
        <v>877</v>
      </c>
      <c r="D186" s="802" t="s">
        <v>878</v>
      </c>
      <c r="E186" s="68" t="s">
        <v>43</v>
      </c>
      <c r="F186" s="69">
        <v>3</v>
      </c>
      <c r="G186" s="102">
        <f>G183+G185</f>
        <v>-0.12168674698795182</v>
      </c>
      <c r="H186" s="103">
        <f>H183+H185</f>
        <v>-0.13975903614457832</v>
      </c>
      <c r="I186" s="103">
        <f>I183+I185</f>
        <v>-0.15542168674698797</v>
      </c>
      <c r="J186" s="103">
        <f>J183+J185</f>
        <v>-0.17710843373493976</v>
      </c>
      <c r="K186" s="793">
        <f>K183+K185</f>
        <v>-0.2</v>
      </c>
      <c r="L186" s="849"/>
      <c r="M186" s="89" t="s">
        <v>879</v>
      </c>
      <c r="N186" s="67"/>
      <c r="O186" s="137"/>
      <c r="P186" s="844"/>
      <c r="Q186" s="844"/>
      <c r="S186" s="964"/>
      <c r="T186" s="984"/>
      <c r="U186" s="984"/>
      <c r="V186" s="984"/>
      <c r="W186" s="984"/>
      <c r="X186" s="984"/>
      <c r="Y186" s="964"/>
      <c r="Z186" s="1005"/>
      <c r="AF186" s="1005"/>
    </row>
    <row r="187" spans="2:32" outlineLevel="1">
      <c r="B187" s="852">
        <f t="shared" si="67"/>
        <v>142</v>
      </c>
      <c r="C187" s="56" t="s">
        <v>880</v>
      </c>
      <c r="D187" s="863" t="s">
        <v>881</v>
      </c>
      <c r="E187" s="853" t="s">
        <v>43</v>
      </c>
      <c r="F187" s="66">
        <v>3</v>
      </c>
      <c r="G187" s="102">
        <f t="shared" ref="G187:K188" si="69">G61/(1-G$128)</f>
        <v>-7.8891566265060247</v>
      </c>
      <c r="H187" s="103">
        <f t="shared" si="69"/>
        <v>-7.8891566265060247</v>
      </c>
      <c r="I187" s="103">
        <f t="shared" si="69"/>
        <v>-7.1397590361445786</v>
      </c>
      <c r="J187" s="103">
        <f t="shared" si="69"/>
        <v>-7.386746987951808</v>
      </c>
      <c r="K187" s="793">
        <f t="shared" si="69"/>
        <v>-6.9180722891566271</v>
      </c>
      <c r="L187" s="849"/>
      <c r="M187" s="89"/>
      <c r="N187" s="67"/>
      <c r="O187" s="137"/>
      <c r="P187" s="844"/>
      <c r="Q187" s="844"/>
      <c r="S187" s="964"/>
      <c r="T187" s="984"/>
      <c r="U187" s="984"/>
      <c r="V187" s="984"/>
      <c r="W187" s="984"/>
      <c r="X187" s="984"/>
      <c r="Y187" s="964"/>
      <c r="Z187" s="1005"/>
      <c r="AF187" s="1005"/>
    </row>
    <row r="188" spans="2:32" outlineLevel="1">
      <c r="B188" s="852">
        <f t="shared" si="67"/>
        <v>143</v>
      </c>
      <c r="C188" s="797" t="s">
        <v>882</v>
      </c>
      <c r="D188" s="863" t="s">
        <v>883</v>
      </c>
      <c r="E188" s="68" t="s">
        <v>43</v>
      </c>
      <c r="F188" s="69">
        <v>3</v>
      </c>
      <c r="G188" s="102">
        <f t="shared" si="69"/>
        <v>0</v>
      </c>
      <c r="H188" s="103">
        <f t="shared" si="69"/>
        <v>0</v>
      </c>
      <c r="I188" s="103">
        <f t="shared" si="69"/>
        <v>0</v>
      </c>
      <c r="J188" s="103">
        <f t="shared" si="69"/>
        <v>0</v>
      </c>
      <c r="K188" s="793">
        <f t="shared" si="69"/>
        <v>0</v>
      </c>
      <c r="L188" s="849"/>
      <c r="M188" s="89"/>
      <c r="N188" s="67"/>
      <c r="O188" s="137"/>
      <c r="P188" s="844"/>
      <c r="Q188" s="844"/>
      <c r="S188" s="964"/>
      <c r="T188" s="984"/>
      <c r="U188" s="984"/>
      <c r="V188" s="984"/>
      <c r="W188" s="984"/>
      <c r="X188" s="984"/>
      <c r="Y188" s="964"/>
      <c r="Z188" s="1005"/>
      <c r="AF188" s="1005"/>
    </row>
    <row r="189" spans="2:32" outlineLevel="1">
      <c r="B189" s="852">
        <f t="shared" si="67"/>
        <v>144</v>
      </c>
      <c r="C189" s="864" t="s">
        <v>884</v>
      </c>
      <c r="D189" s="802" t="s">
        <v>885</v>
      </c>
      <c r="E189" s="68" t="s">
        <v>43</v>
      </c>
      <c r="F189" s="69">
        <v>3</v>
      </c>
      <c r="G189" s="102">
        <f>SUM(G187:G188)</f>
        <v>-7.8891566265060247</v>
      </c>
      <c r="H189" s="103">
        <f>SUM(H187:H188)</f>
        <v>-7.8891566265060247</v>
      </c>
      <c r="I189" s="103">
        <f>SUM(I187:I188)</f>
        <v>-7.1397590361445786</v>
      </c>
      <c r="J189" s="103">
        <f>SUM(J187:J188)</f>
        <v>-7.386746987951808</v>
      </c>
      <c r="K189" s="793">
        <f>SUM(K187:K188)</f>
        <v>-6.9180722891566271</v>
      </c>
      <c r="L189" s="849"/>
      <c r="M189" s="89" t="s">
        <v>886</v>
      </c>
      <c r="N189" s="67"/>
      <c r="O189" s="137"/>
      <c r="P189" s="844"/>
      <c r="Q189" s="844"/>
      <c r="S189" s="964"/>
      <c r="T189" s="984"/>
      <c r="U189" s="984"/>
      <c r="V189" s="984"/>
      <c r="W189" s="984"/>
      <c r="X189" s="984"/>
      <c r="Y189" s="964"/>
      <c r="Z189" s="1005"/>
      <c r="AF189" s="1005"/>
    </row>
    <row r="190" spans="2:32" outlineLevel="1">
      <c r="B190" s="852">
        <f t="shared" si="67"/>
        <v>145</v>
      </c>
      <c r="C190" s="56" t="s">
        <v>887</v>
      </c>
      <c r="D190" s="863" t="s">
        <v>888</v>
      </c>
      <c r="E190" s="853" t="s">
        <v>43</v>
      </c>
      <c r="F190" s="66">
        <v>3</v>
      </c>
      <c r="G190" s="102">
        <f t="shared" ref="G190:K191" si="70">G64/(1-G$128)</f>
        <v>-0.11927710843373496</v>
      </c>
      <c r="H190" s="103">
        <f t="shared" si="70"/>
        <v>-0.12771084337349398</v>
      </c>
      <c r="I190" s="103">
        <f t="shared" si="70"/>
        <v>-0.13614457831325302</v>
      </c>
      <c r="J190" s="103">
        <f t="shared" si="70"/>
        <v>-0.14819277108433734</v>
      </c>
      <c r="K190" s="793">
        <f t="shared" si="70"/>
        <v>-0.16024096385542169</v>
      </c>
      <c r="L190" s="849"/>
      <c r="M190" s="89"/>
      <c r="N190" s="67"/>
      <c r="O190" s="137"/>
      <c r="P190" s="844"/>
      <c r="Q190" s="844"/>
      <c r="S190" s="964"/>
      <c r="T190" s="984"/>
      <c r="U190" s="984"/>
      <c r="V190" s="984"/>
      <c r="W190" s="984"/>
      <c r="X190" s="984"/>
      <c r="Y190" s="964"/>
      <c r="Z190" s="1005"/>
      <c r="AF190" s="1005"/>
    </row>
    <row r="191" spans="2:32" outlineLevel="1">
      <c r="B191" s="852">
        <f t="shared" si="67"/>
        <v>146</v>
      </c>
      <c r="C191" s="797" t="s">
        <v>889</v>
      </c>
      <c r="D191" s="802" t="s">
        <v>890</v>
      </c>
      <c r="E191" s="68" t="s">
        <v>43</v>
      </c>
      <c r="F191" s="69">
        <v>3</v>
      </c>
      <c r="G191" s="102">
        <f t="shared" si="70"/>
        <v>0</v>
      </c>
      <c r="H191" s="103">
        <f t="shared" si="70"/>
        <v>0</v>
      </c>
      <c r="I191" s="103">
        <f t="shared" si="70"/>
        <v>0</v>
      </c>
      <c r="J191" s="103">
        <f t="shared" si="70"/>
        <v>0</v>
      </c>
      <c r="K191" s="793">
        <f t="shared" si="70"/>
        <v>0</v>
      </c>
      <c r="L191" s="849"/>
      <c r="M191" s="89"/>
      <c r="N191" s="67"/>
      <c r="O191" s="137"/>
      <c r="P191" s="844"/>
      <c r="Q191" s="844"/>
      <c r="S191" s="964"/>
      <c r="T191" s="984"/>
      <c r="U191" s="984"/>
      <c r="V191" s="984"/>
      <c r="W191" s="984"/>
      <c r="X191" s="984"/>
      <c r="Y191" s="964"/>
      <c r="Z191" s="1005"/>
      <c r="AF191" s="1005"/>
    </row>
    <row r="192" spans="2:32" outlineLevel="1">
      <c r="B192" s="852">
        <f t="shared" si="67"/>
        <v>147</v>
      </c>
      <c r="C192" s="864" t="s">
        <v>891</v>
      </c>
      <c r="D192" s="802" t="s">
        <v>892</v>
      </c>
      <c r="E192" s="68" t="s">
        <v>43</v>
      </c>
      <c r="F192" s="69">
        <v>3</v>
      </c>
      <c r="G192" s="102">
        <f>SUM(G190:G191)</f>
        <v>-0.11927710843373496</v>
      </c>
      <c r="H192" s="103">
        <f>SUM(H190:H191)</f>
        <v>-0.12771084337349398</v>
      </c>
      <c r="I192" s="103">
        <f>SUM(I190:I191)</f>
        <v>-0.13614457831325302</v>
      </c>
      <c r="J192" s="103">
        <f>SUM(J190:J191)</f>
        <v>-0.14819277108433734</v>
      </c>
      <c r="K192" s="793">
        <f>SUM(K190:K191)</f>
        <v>-0.16024096385542169</v>
      </c>
      <c r="L192" s="849"/>
      <c r="M192" s="89" t="s">
        <v>893</v>
      </c>
      <c r="N192" s="67"/>
      <c r="O192" s="137"/>
      <c r="P192" s="844"/>
      <c r="Q192" s="844"/>
      <c r="S192" s="964"/>
      <c r="T192" s="984"/>
      <c r="U192" s="984"/>
      <c r="V192" s="984"/>
      <c r="W192" s="984"/>
      <c r="X192" s="984"/>
      <c r="Y192" s="964"/>
      <c r="Z192" s="1005"/>
      <c r="AF192" s="1005"/>
    </row>
    <row r="193" spans="2:32" outlineLevel="1">
      <c r="B193" s="852">
        <f t="shared" si="67"/>
        <v>148</v>
      </c>
      <c r="C193" s="56" t="s">
        <v>894</v>
      </c>
      <c r="D193" s="863" t="s">
        <v>895</v>
      </c>
      <c r="E193" s="853" t="s">
        <v>43</v>
      </c>
      <c r="F193" s="66">
        <v>3</v>
      </c>
      <c r="G193" s="102">
        <f t="shared" ref="G193:K194" si="71">G67/(1-G$128)</f>
        <v>0</v>
      </c>
      <c r="H193" s="103">
        <f t="shared" si="71"/>
        <v>0</v>
      </c>
      <c r="I193" s="103">
        <f t="shared" si="71"/>
        <v>0</v>
      </c>
      <c r="J193" s="103">
        <f t="shared" si="71"/>
        <v>0</v>
      </c>
      <c r="K193" s="793">
        <f t="shared" si="71"/>
        <v>0</v>
      </c>
      <c r="L193" s="849"/>
      <c r="M193" s="89"/>
      <c r="N193" s="67"/>
      <c r="O193" s="137"/>
      <c r="P193" s="844"/>
      <c r="Q193" s="844"/>
      <c r="S193" s="964"/>
      <c r="T193" s="984"/>
      <c r="U193" s="984"/>
      <c r="V193" s="984"/>
      <c r="W193" s="984"/>
      <c r="X193" s="984"/>
      <c r="Y193" s="964"/>
      <c r="Z193" s="1005"/>
      <c r="AF193" s="1005"/>
    </row>
    <row r="194" spans="2:32" outlineLevel="1">
      <c r="B194" s="852">
        <f t="shared" si="67"/>
        <v>149</v>
      </c>
      <c r="C194" s="797" t="s">
        <v>896</v>
      </c>
      <c r="D194" s="802" t="s">
        <v>897</v>
      </c>
      <c r="E194" s="68" t="s">
        <v>43</v>
      </c>
      <c r="F194" s="69">
        <v>3</v>
      </c>
      <c r="G194" s="102">
        <f t="shared" si="71"/>
        <v>0</v>
      </c>
      <c r="H194" s="103">
        <f t="shared" si="71"/>
        <v>0</v>
      </c>
      <c r="I194" s="103">
        <f t="shared" si="71"/>
        <v>0</v>
      </c>
      <c r="J194" s="103">
        <f t="shared" si="71"/>
        <v>0</v>
      </c>
      <c r="K194" s="793">
        <f t="shared" si="71"/>
        <v>0</v>
      </c>
      <c r="L194" s="849"/>
      <c r="M194" s="89"/>
      <c r="N194" s="67"/>
      <c r="O194" s="137"/>
      <c r="P194" s="844"/>
      <c r="Q194" s="844"/>
      <c r="S194" s="964"/>
      <c r="T194" s="984"/>
      <c r="U194" s="984"/>
      <c r="V194" s="984"/>
      <c r="W194" s="984"/>
      <c r="X194" s="984"/>
      <c r="Y194" s="964"/>
      <c r="Z194" s="1005"/>
      <c r="AF194" s="1005"/>
    </row>
    <row r="195" spans="2:32" ht="15" outlineLevel="1" thickBot="1">
      <c r="B195" s="854">
        <f t="shared" si="67"/>
        <v>150</v>
      </c>
      <c r="C195" s="265" t="s">
        <v>898</v>
      </c>
      <c r="D195" s="856" t="s">
        <v>899</v>
      </c>
      <c r="E195" s="70" t="s">
        <v>43</v>
      </c>
      <c r="F195" s="84">
        <v>3</v>
      </c>
      <c r="G195" s="289">
        <f>SUM(G193:G194)</f>
        <v>0</v>
      </c>
      <c r="H195" s="111">
        <f>SUM(H193:H194)</f>
        <v>0</v>
      </c>
      <c r="I195" s="111">
        <f>SUM(I193:I194)</f>
        <v>0</v>
      </c>
      <c r="J195" s="111">
        <f>SUM(J193:J194)</f>
        <v>0</v>
      </c>
      <c r="K195" s="290">
        <f>SUM(K193:K194)</f>
        <v>0</v>
      </c>
      <c r="L195" s="849"/>
      <c r="M195" s="85" t="s">
        <v>900</v>
      </c>
      <c r="N195" s="86"/>
      <c r="O195" s="137"/>
      <c r="P195" s="844"/>
      <c r="Q195" s="844"/>
      <c r="S195" s="964"/>
      <c r="T195" s="984"/>
      <c r="U195" s="984"/>
      <c r="V195" s="984"/>
      <c r="W195" s="984"/>
      <c r="X195" s="984"/>
      <c r="Y195" s="964"/>
      <c r="Z195" s="1005"/>
      <c r="AF195" s="1005"/>
    </row>
    <row r="196" spans="2:32" ht="15" outlineLevel="1" thickBot="1">
      <c r="B196" s="849"/>
      <c r="C196" s="849"/>
      <c r="D196" s="849"/>
      <c r="E196" s="849"/>
      <c r="F196" s="849"/>
      <c r="G196" s="849"/>
      <c r="H196" s="849"/>
      <c r="I196" s="849"/>
      <c r="J196" s="849"/>
      <c r="K196" s="849"/>
      <c r="L196" s="849"/>
      <c r="M196" s="87"/>
      <c r="N196" s="87"/>
      <c r="O196" s="137"/>
      <c r="P196" s="844"/>
      <c r="Q196" s="844"/>
      <c r="S196" s="964"/>
      <c r="T196" s="984"/>
      <c r="U196" s="984"/>
      <c r="V196" s="984"/>
      <c r="W196" s="984"/>
      <c r="X196" s="984"/>
      <c r="Y196" s="964"/>
      <c r="Z196" s="1005"/>
      <c r="AF196" s="1005"/>
    </row>
    <row r="197" spans="2:32" ht="15" outlineLevel="1" thickBot="1">
      <c r="B197" s="850" t="s">
        <v>515</v>
      </c>
      <c r="C197" s="851" t="s">
        <v>901</v>
      </c>
      <c r="D197" s="849"/>
      <c r="E197" s="849"/>
      <c r="F197" s="849"/>
      <c r="G197" s="849"/>
      <c r="H197" s="849"/>
      <c r="I197" s="849"/>
      <c r="J197" s="849"/>
      <c r="K197" s="849"/>
      <c r="L197" s="849"/>
      <c r="M197" s="87"/>
      <c r="N197" s="87"/>
      <c r="O197" s="137"/>
      <c r="P197" s="844"/>
      <c r="Q197" s="844"/>
      <c r="S197" s="964"/>
      <c r="T197" s="984"/>
      <c r="U197" s="984"/>
      <c r="V197" s="984"/>
      <c r="W197" s="984"/>
      <c r="X197" s="984"/>
      <c r="Y197" s="964"/>
      <c r="Z197" s="1005"/>
      <c r="AF197" s="1005"/>
    </row>
    <row r="198" spans="2:32" outlineLevel="1">
      <c r="B198" s="119">
        <v>151</v>
      </c>
      <c r="C198" s="138" t="s">
        <v>902</v>
      </c>
      <c r="D198" s="862" t="s">
        <v>903</v>
      </c>
      <c r="E198" s="847" t="s">
        <v>43</v>
      </c>
      <c r="F198" s="64">
        <v>3</v>
      </c>
      <c r="G198" s="100">
        <f t="shared" ref="G198:K199" si="72">G72/(1-G$128)</f>
        <v>0.21927710843373494</v>
      </c>
      <c r="H198" s="101">
        <f t="shared" si="72"/>
        <v>0.21807228915662652</v>
      </c>
      <c r="I198" s="101">
        <f t="shared" si="72"/>
        <v>0.21807228915662652</v>
      </c>
      <c r="J198" s="101">
        <f t="shared" si="72"/>
        <v>0.21686746987951808</v>
      </c>
      <c r="K198" s="801">
        <f t="shared" si="72"/>
        <v>0.21566265060240963</v>
      </c>
      <c r="L198" s="849"/>
      <c r="M198" s="806" t="s">
        <v>904</v>
      </c>
      <c r="N198" s="65"/>
      <c r="O198" s="137"/>
      <c r="P198" s="844"/>
      <c r="Q198" s="844"/>
      <c r="S198" s="964"/>
      <c r="T198" s="984"/>
      <c r="U198" s="984"/>
      <c r="V198" s="984"/>
      <c r="W198" s="984"/>
      <c r="X198" s="984"/>
      <c r="Y198" s="964"/>
      <c r="Z198" s="1005"/>
      <c r="AF198" s="1005"/>
    </row>
    <row r="199" spans="2:32" outlineLevel="1">
      <c r="B199" s="852">
        <f>B198+1</f>
        <v>152</v>
      </c>
      <c r="C199" s="56" t="s">
        <v>905</v>
      </c>
      <c r="D199" s="863" t="s">
        <v>906</v>
      </c>
      <c r="E199" s="853" t="s">
        <v>43</v>
      </c>
      <c r="F199" s="66">
        <v>3</v>
      </c>
      <c r="G199" s="102">
        <f t="shared" si="72"/>
        <v>0</v>
      </c>
      <c r="H199" s="103">
        <f t="shared" si="72"/>
        <v>0</v>
      </c>
      <c r="I199" s="103">
        <f t="shared" si="72"/>
        <v>0</v>
      </c>
      <c r="J199" s="103">
        <f t="shared" si="72"/>
        <v>0</v>
      </c>
      <c r="K199" s="793">
        <f t="shared" si="72"/>
        <v>0</v>
      </c>
      <c r="L199" s="849"/>
      <c r="M199" s="89"/>
      <c r="N199" s="67"/>
      <c r="O199" s="137"/>
      <c r="P199" s="844"/>
      <c r="Q199" s="844"/>
      <c r="S199" s="964"/>
      <c r="T199" s="984"/>
      <c r="U199" s="984"/>
      <c r="V199" s="984"/>
      <c r="W199" s="984"/>
      <c r="X199" s="984"/>
      <c r="Y199" s="964"/>
      <c r="Z199" s="1005"/>
      <c r="AF199" s="1005"/>
    </row>
    <row r="200" spans="2:32" ht="15" outlineLevel="1" thickBot="1">
      <c r="B200" s="129">
        <f>B199+1</f>
        <v>153</v>
      </c>
      <c r="C200" s="140" t="s">
        <v>907</v>
      </c>
      <c r="D200" s="794" t="s">
        <v>908</v>
      </c>
      <c r="E200" s="90" t="s">
        <v>43</v>
      </c>
      <c r="F200" s="141">
        <v>3</v>
      </c>
      <c r="G200" s="790">
        <f>SUM(G198:G199)</f>
        <v>0.21927710843373494</v>
      </c>
      <c r="H200" s="791">
        <f>SUM(H198:H199)</f>
        <v>0.21807228915662652</v>
      </c>
      <c r="I200" s="791">
        <f>SUM(I198:I199)</f>
        <v>0.21807228915662652</v>
      </c>
      <c r="J200" s="791">
        <f>SUM(J198:J199)</f>
        <v>0.21686746987951808</v>
      </c>
      <c r="K200" s="792">
        <f>SUM(K198:K199)</f>
        <v>0.21566265060240963</v>
      </c>
      <c r="L200" s="849"/>
      <c r="M200" s="132" t="s">
        <v>909</v>
      </c>
      <c r="N200" s="121"/>
      <c r="O200" s="137"/>
      <c r="P200" s="844"/>
      <c r="Q200" s="844"/>
      <c r="S200" s="964"/>
      <c r="T200" s="984"/>
      <c r="U200" s="984"/>
      <c r="V200" s="984"/>
      <c r="W200" s="984"/>
      <c r="X200" s="984"/>
      <c r="Y200" s="964"/>
      <c r="Z200" s="1005"/>
      <c r="AF200" s="1005"/>
    </row>
    <row r="201" spans="2:32" ht="15" outlineLevel="1" thickBot="1">
      <c r="B201" s="849"/>
      <c r="C201" s="849"/>
      <c r="D201" s="849"/>
      <c r="E201" s="849"/>
      <c r="F201" s="849"/>
      <c r="G201" s="849"/>
      <c r="H201" s="849"/>
      <c r="I201" s="849"/>
      <c r="J201" s="849"/>
      <c r="K201" s="849"/>
      <c r="L201" s="849"/>
      <c r="M201" s="87"/>
      <c r="N201" s="87"/>
      <c r="O201" s="137"/>
      <c r="P201" s="844"/>
      <c r="Q201" s="844"/>
      <c r="S201" s="964"/>
      <c r="T201" s="984"/>
      <c r="U201" s="984"/>
      <c r="V201" s="984"/>
      <c r="W201" s="984"/>
      <c r="X201" s="984"/>
      <c r="Y201" s="964"/>
      <c r="Z201" s="1005"/>
      <c r="AF201" s="1005"/>
    </row>
    <row r="202" spans="2:32" ht="15" outlineLevel="1" thickBot="1">
      <c r="B202" s="850" t="s">
        <v>516</v>
      </c>
      <c r="C202" s="851" t="s">
        <v>910</v>
      </c>
      <c r="D202" s="849"/>
      <c r="E202" s="849"/>
      <c r="F202" s="849"/>
      <c r="G202" s="849"/>
      <c r="H202" s="849"/>
      <c r="I202" s="849"/>
      <c r="J202" s="849"/>
      <c r="K202" s="849"/>
      <c r="L202" s="849"/>
      <c r="M202" s="87"/>
      <c r="N202" s="87"/>
      <c r="O202" s="137"/>
      <c r="P202" s="844"/>
      <c r="Q202" s="844"/>
      <c r="S202" s="964"/>
      <c r="T202" s="984"/>
      <c r="U202" s="984"/>
      <c r="V202" s="984"/>
      <c r="W202" s="984"/>
      <c r="X202" s="984"/>
      <c r="Y202" s="964"/>
      <c r="Z202" s="1005"/>
      <c r="AF202" s="1005"/>
    </row>
    <row r="203" spans="2:32" outlineLevel="1">
      <c r="B203" s="119">
        <v>154</v>
      </c>
      <c r="C203" s="138" t="s">
        <v>911</v>
      </c>
      <c r="D203" s="862" t="s">
        <v>912</v>
      </c>
      <c r="E203" s="847" t="s">
        <v>43</v>
      </c>
      <c r="F203" s="64">
        <v>3</v>
      </c>
      <c r="G203" s="100">
        <f t="shared" ref="G203:K204" si="73">G77/(1-G$128)</f>
        <v>-0.82891566265060235</v>
      </c>
      <c r="H203" s="101">
        <f t="shared" si="73"/>
        <v>-0.78795180722891578</v>
      </c>
      <c r="I203" s="101">
        <f t="shared" si="73"/>
        <v>-0.74698795180722899</v>
      </c>
      <c r="J203" s="101">
        <f t="shared" si="73"/>
        <v>-0.70843373493975903</v>
      </c>
      <c r="K203" s="801">
        <f t="shared" si="73"/>
        <v>-0.67108433734939765</v>
      </c>
      <c r="L203" s="849"/>
      <c r="M203" s="806" t="s">
        <v>913</v>
      </c>
      <c r="N203" s="65"/>
      <c r="O203" s="137"/>
      <c r="P203" s="844"/>
      <c r="Q203" s="844"/>
      <c r="S203" s="964"/>
      <c r="T203" s="984"/>
      <c r="U203" s="984"/>
      <c r="V203" s="984"/>
      <c r="W203" s="984"/>
      <c r="X203" s="984"/>
      <c r="Y203" s="964"/>
      <c r="Z203" s="1005"/>
      <c r="AF203" s="1005"/>
    </row>
    <row r="204" spans="2:32" outlineLevel="1">
      <c r="B204" s="852">
        <f>B203+1</f>
        <v>155</v>
      </c>
      <c r="C204" s="56" t="s">
        <v>914</v>
      </c>
      <c r="D204" s="863" t="s">
        <v>915</v>
      </c>
      <c r="E204" s="853" t="s">
        <v>43</v>
      </c>
      <c r="F204" s="66">
        <v>3</v>
      </c>
      <c r="G204" s="102">
        <f t="shared" si="73"/>
        <v>0</v>
      </c>
      <c r="H204" s="103">
        <f t="shared" si="73"/>
        <v>0</v>
      </c>
      <c r="I204" s="103">
        <f t="shared" si="73"/>
        <v>0</v>
      </c>
      <c r="J204" s="103">
        <f t="shared" si="73"/>
        <v>0</v>
      </c>
      <c r="K204" s="793">
        <f t="shared" si="73"/>
        <v>0</v>
      </c>
      <c r="L204" s="849"/>
      <c r="M204" s="89"/>
      <c r="N204" s="67"/>
      <c r="O204" s="137"/>
      <c r="P204" s="844"/>
      <c r="Q204" s="844"/>
      <c r="S204" s="964"/>
      <c r="T204" s="984"/>
      <c r="U204" s="984"/>
      <c r="V204" s="984"/>
      <c r="W204" s="984"/>
      <c r="X204" s="984"/>
      <c r="Y204" s="964"/>
      <c r="Z204" s="1005"/>
      <c r="AF204" s="1005"/>
    </row>
    <row r="205" spans="2:32" ht="15" outlineLevel="1" thickBot="1">
      <c r="B205" s="129">
        <f>B204+1</f>
        <v>156</v>
      </c>
      <c r="C205" s="140" t="s">
        <v>916</v>
      </c>
      <c r="D205" s="794" t="s">
        <v>917</v>
      </c>
      <c r="E205" s="90" t="s">
        <v>43</v>
      </c>
      <c r="F205" s="141">
        <v>3</v>
      </c>
      <c r="G205" s="790">
        <f>SUM(G203:G204)</f>
        <v>-0.82891566265060235</v>
      </c>
      <c r="H205" s="791">
        <f>SUM(H203:H204)</f>
        <v>-0.78795180722891578</v>
      </c>
      <c r="I205" s="791">
        <f>SUM(I203:I204)</f>
        <v>-0.74698795180722899</v>
      </c>
      <c r="J205" s="791">
        <f>SUM(J203:J204)</f>
        <v>-0.70843373493975903</v>
      </c>
      <c r="K205" s="792">
        <f>SUM(K203:K204)</f>
        <v>-0.67108433734939765</v>
      </c>
      <c r="L205" s="849"/>
      <c r="M205" s="132" t="s">
        <v>918</v>
      </c>
      <c r="N205" s="121"/>
      <c r="O205" s="137"/>
      <c r="P205" s="844"/>
      <c r="Q205" s="844"/>
      <c r="S205" s="964"/>
      <c r="T205" s="984"/>
      <c r="U205" s="984"/>
      <c r="V205" s="984"/>
      <c r="W205" s="984"/>
      <c r="X205" s="984"/>
      <c r="Y205" s="964"/>
      <c r="Z205" s="1005"/>
      <c r="AF205" s="1005"/>
    </row>
    <row r="206" spans="2:32" ht="15" outlineLevel="1" thickBot="1">
      <c r="B206" s="849"/>
      <c r="C206" s="849"/>
      <c r="D206" s="849"/>
      <c r="E206" s="849"/>
      <c r="F206" s="849"/>
      <c r="G206" s="849"/>
      <c r="H206" s="849"/>
      <c r="I206" s="849"/>
      <c r="J206" s="849"/>
      <c r="K206" s="849"/>
      <c r="L206" s="849"/>
      <c r="M206" s="87"/>
      <c r="N206" s="87"/>
      <c r="O206" s="137"/>
      <c r="P206" s="844"/>
      <c r="Q206" s="844"/>
      <c r="S206" s="964"/>
      <c r="T206" s="984"/>
      <c r="U206" s="984"/>
      <c r="V206" s="984"/>
      <c r="W206" s="984"/>
      <c r="X206" s="984"/>
      <c r="Y206" s="964"/>
      <c r="Z206" s="1005"/>
      <c r="AF206" s="1005"/>
    </row>
    <row r="207" spans="2:32" ht="15" outlineLevel="1" thickBot="1">
      <c r="B207" s="850" t="s">
        <v>517</v>
      </c>
      <c r="C207" s="851" t="s">
        <v>919</v>
      </c>
      <c r="D207" s="849"/>
      <c r="E207" s="849"/>
      <c r="F207" s="849"/>
      <c r="G207" s="849"/>
      <c r="H207" s="849"/>
      <c r="I207" s="849"/>
      <c r="J207" s="849"/>
      <c r="K207" s="849"/>
      <c r="L207" s="849"/>
      <c r="M207" s="87"/>
      <c r="N207" s="87"/>
      <c r="O207" s="137"/>
      <c r="P207" s="844"/>
      <c r="Q207" s="844"/>
      <c r="S207" s="964"/>
      <c r="T207" s="984"/>
      <c r="U207" s="984"/>
      <c r="V207" s="984"/>
      <c r="W207" s="984"/>
      <c r="X207" s="984"/>
      <c r="Y207" s="964"/>
      <c r="Z207" s="1005"/>
      <c r="AF207" s="1005"/>
    </row>
    <row r="208" spans="2:32" ht="15" outlineLevel="1" thickBot="1">
      <c r="B208" s="129">
        <v>157</v>
      </c>
      <c r="C208" s="140" t="s">
        <v>920</v>
      </c>
      <c r="D208" s="803" t="s">
        <v>921</v>
      </c>
      <c r="E208" s="120" t="s">
        <v>43</v>
      </c>
      <c r="F208" s="798">
        <v>3</v>
      </c>
      <c r="G208" s="105">
        <f>G82/(1-G$128)</f>
        <v>0</v>
      </c>
      <c r="H208" s="106">
        <f>H82/(1-H$128)</f>
        <v>0</v>
      </c>
      <c r="I208" s="106">
        <f>I82/(1-I$128)</f>
        <v>0</v>
      </c>
      <c r="J208" s="106">
        <f>J82/(1-J$128)</f>
        <v>0</v>
      </c>
      <c r="K208" s="107">
        <f>K82/(1-K$128)</f>
        <v>0</v>
      </c>
      <c r="L208" s="849"/>
      <c r="M208" s="807" t="s">
        <v>922</v>
      </c>
      <c r="N208" s="135"/>
      <c r="O208" s="137"/>
      <c r="P208" s="844"/>
      <c r="Q208" s="844"/>
      <c r="S208" s="964"/>
      <c r="T208" s="984"/>
      <c r="U208" s="984"/>
      <c r="V208" s="984"/>
      <c r="W208" s="984"/>
      <c r="X208" s="984"/>
      <c r="Y208" s="964"/>
      <c r="Z208" s="1005"/>
      <c r="AF208" s="1005"/>
    </row>
    <row r="209" spans="2:32" ht="15" outlineLevel="1" thickBot="1">
      <c r="B209" s="849"/>
      <c r="C209" s="849"/>
      <c r="D209" s="849"/>
      <c r="E209" s="849"/>
      <c r="F209" s="849"/>
      <c r="G209" s="849"/>
      <c r="H209" s="849"/>
      <c r="I209" s="849"/>
      <c r="J209" s="849"/>
      <c r="K209" s="849"/>
      <c r="L209" s="849"/>
      <c r="M209" s="87"/>
      <c r="N209" s="87"/>
      <c r="O209" s="137"/>
      <c r="P209" s="844"/>
      <c r="Q209" s="844"/>
      <c r="S209" s="964"/>
      <c r="T209" s="984"/>
      <c r="U209" s="984"/>
      <c r="V209" s="984"/>
      <c r="W209" s="984"/>
      <c r="X209" s="984"/>
      <c r="Y209" s="964"/>
      <c r="Z209" s="1005"/>
      <c r="AF209" s="1005"/>
    </row>
    <row r="210" spans="2:32" ht="15" outlineLevel="1" thickBot="1">
      <c r="B210" s="850" t="s">
        <v>518</v>
      </c>
      <c r="C210" s="851" t="s">
        <v>923</v>
      </c>
      <c r="D210" s="849"/>
      <c r="E210" s="849"/>
      <c r="F210" s="849"/>
      <c r="G210" s="849"/>
      <c r="H210" s="849"/>
      <c r="I210" s="849"/>
      <c r="J210" s="849"/>
      <c r="K210" s="849"/>
      <c r="L210" s="849"/>
      <c r="M210" s="87"/>
      <c r="N210" s="87"/>
      <c r="O210" s="137"/>
      <c r="P210" s="844"/>
      <c r="Q210" s="844"/>
      <c r="S210" s="964"/>
      <c r="T210" s="984"/>
      <c r="U210" s="984"/>
      <c r="V210" s="984"/>
      <c r="W210" s="984"/>
      <c r="X210" s="984"/>
      <c r="Y210" s="964"/>
      <c r="Z210" s="1005"/>
      <c r="AF210" s="1005"/>
    </row>
    <row r="211" spans="2:32" ht="15" outlineLevel="1" thickBot="1">
      <c r="B211" s="129">
        <v>158</v>
      </c>
      <c r="C211" s="140" t="s">
        <v>924</v>
      </c>
      <c r="D211" s="803" t="s">
        <v>925</v>
      </c>
      <c r="E211" s="120" t="s">
        <v>43</v>
      </c>
      <c r="F211" s="798">
        <v>3</v>
      </c>
      <c r="G211" s="105">
        <f>G85/(1-G$128)</f>
        <v>0</v>
      </c>
      <c r="H211" s="106">
        <f>H85/(1-H$128)</f>
        <v>0</v>
      </c>
      <c r="I211" s="106">
        <f>I85/(1-I$128)</f>
        <v>0</v>
      </c>
      <c r="J211" s="106">
        <f>J85/(1-J$128)</f>
        <v>0</v>
      </c>
      <c r="K211" s="107">
        <f>K85/(1-K$128)</f>
        <v>0</v>
      </c>
      <c r="L211" s="849"/>
      <c r="M211" s="807" t="s">
        <v>926</v>
      </c>
      <c r="N211" s="135"/>
      <c r="O211" s="137"/>
      <c r="P211" s="844"/>
      <c r="Q211" s="844"/>
      <c r="S211" s="964"/>
      <c r="T211" s="984"/>
      <c r="U211" s="984"/>
      <c r="V211" s="984"/>
      <c r="W211" s="984"/>
      <c r="X211" s="984"/>
      <c r="Y211" s="964"/>
      <c r="Z211" s="1005"/>
      <c r="AF211" s="1005"/>
    </row>
    <row r="212" spans="2:32" ht="15" outlineLevel="1" thickBot="1">
      <c r="B212" s="849"/>
      <c r="C212" s="849"/>
      <c r="D212" s="849"/>
      <c r="E212" s="849"/>
      <c r="F212" s="849"/>
      <c r="G212" s="849"/>
      <c r="H212" s="849"/>
      <c r="I212" s="849"/>
      <c r="J212" s="849"/>
      <c r="K212" s="849"/>
      <c r="L212" s="849"/>
      <c r="M212" s="87"/>
      <c r="N212" s="87"/>
      <c r="O212" s="137"/>
      <c r="P212" s="844"/>
      <c r="Q212" s="844"/>
      <c r="S212" s="964"/>
      <c r="T212" s="984"/>
      <c r="U212" s="984"/>
      <c r="V212" s="984"/>
      <c r="W212" s="984"/>
      <c r="X212" s="984"/>
      <c r="Y212" s="964"/>
      <c r="Z212" s="1005"/>
      <c r="AF212" s="1005"/>
    </row>
    <row r="213" spans="2:32" ht="15" outlineLevel="1" thickBot="1">
      <c r="B213" s="850" t="s">
        <v>519</v>
      </c>
      <c r="C213" s="851" t="s">
        <v>927</v>
      </c>
      <c r="D213" s="849"/>
      <c r="E213" s="849"/>
      <c r="F213" s="849"/>
      <c r="G213" s="849"/>
      <c r="H213" s="849"/>
      <c r="I213" s="849"/>
      <c r="J213" s="849"/>
      <c r="K213" s="849"/>
      <c r="L213" s="849"/>
      <c r="M213" s="87"/>
      <c r="N213" s="87"/>
      <c r="O213" s="137"/>
      <c r="P213" s="844"/>
      <c r="Q213" s="844"/>
      <c r="S213" s="964"/>
      <c r="T213" s="984"/>
      <c r="U213" s="984"/>
      <c r="V213" s="984"/>
      <c r="W213" s="984"/>
      <c r="X213" s="984"/>
      <c r="Y213" s="964"/>
      <c r="Z213" s="1005"/>
      <c r="AF213" s="1005"/>
    </row>
    <row r="214" spans="2:32" outlineLevel="1">
      <c r="B214" s="119">
        <v>159</v>
      </c>
      <c r="C214" s="138" t="s">
        <v>928</v>
      </c>
      <c r="D214" s="862" t="s">
        <v>929</v>
      </c>
      <c r="E214" s="847" t="s">
        <v>43</v>
      </c>
      <c r="F214" s="64">
        <v>3</v>
      </c>
      <c r="G214" s="100">
        <f t="shared" ref="G214:K219" si="74">G88/(1-G$128)</f>
        <v>3.9397590361445785</v>
      </c>
      <c r="H214" s="101">
        <f t="shared" si="74"/>
        <v>4.1445783132530121</v>
      </c>
      <c r="I214" s="101">
        <f t="shared" si="74"/>
        <v>3.8313253012048198</v>
      </c>
      <c r="J214" s="101">
        <f t="shared" si="74"/>
        <v>3.7108433734939763</v>
      </c>
      <c r="K214" s="801">
        <f t="shared" si="74"/>
        <v>4.9036144578313259</v>
      </c>
      <c r="L214" s="849"/>
      <c r="M214" s="806" t="s">
        <v>930</v>
      </c>
      <c r="N214" s="65"/>
      <c r="O214" s="137"/>
      <c r="P214" s="844"/>
      <c r="Q214" s="844"/>
      <c r="S214" s="964"/>
      <c r="T214" s="984"/>
      <c r="U214" s="984"/>
      <c r="V214" s="984"/>
      <c r="W214" s="984"/>
      <c r="X214" s="984"/>
      <c r="Y214" s="964"/>
      <c r="Z214" s="1005"/>
      <c r="AF214" s="1005"/>
    </row>
    <row r="215" spans="2:32" outlineLevel="1">
      <c r="B215" s="852">
        <f>B214+1</f>
        <v>160</v>
      </c>
      <c r="C215" s="56" t="s">
        <v>931</v>
      </c>
      <c r="D215" s="863" t="s">
        <v>932</v>
      </c>
      <c r="E215" s="853" t="s">
        <v>43</v>
      </c>
      <c r="F215" s="66">
        <v>3</v>
      </c>
      <c r="G215" s="102">
        <f t="shared" si="74"/>
        <v>2.5060240963855422</v>
      </c>
      <c r="H215" s="103">
        <f t="shared" si="74"/>
        <v>2.6024096385542173</v>
      </c>
      <c r="I215" s="103">
        <f t="shared" si="74"/>
        <v>2.6265060240963858</v>
      </c>
      <c r="J215" s="103">
        <f t="shared" si="74"/>
        <v>2.5301204819277112</v>
      </c>
      <c r="K215" s="793">
        <f t="shared" si="74"/>
        <v>2.5301204819277112</v>
      </c>
      <c r="L215" s="849"/>
      <c r="M215" s="89"/>
      <c r="N215" s="67"/>
      <c r="O215" s="137"/>
      <c r="P215" s="844"/>
      <c r="Q215" s="844"/>
      <c r="S215" s="964"/>
      <c r="T215" s="984"/>
      <c r="U215" s="984"/>
      <c r="V215" s="984"/>
      <c r="W215" s="984"/>
      <c r="X215" s="984"/>
      <c r="Y215" s="964"/>
      <c r="Z215" s="1005"/>
      <c r="AF215" s="1005"/>
    </row>
    <row r="216" spans="2:32" outlineLevel="1">
      <c r="B216" s="852">
        <f>B215+1</f>
        <v>161</v>
      </c>
      <c r="C216" s="56" t="s">
        <v>933</v>
      </c>
      <c r="D216" s="863" t="s">
        <v>934</v>
      </c>
      <c r="E216" s="853" t="s">
        <v>43</v>
      </c>
      <c r="F216" s="66">
        <v>3</v>
      </c>
      <c r="G216" s="102">
        <f t="shared" si="74"/>
        <v>12.734939759036145</v>
      </c>
      <c r="H216" s="103">
        <f t="shared" si="74"/>
        <v>13.843373493975905</v>
      </c>
      <c r="I216" s="103">
        <f t="shared" si="74"/>
        <v>12.421686746987953</v>
      </c>
      <c r="J216" s="103">
        <f t="shared" si="74"/>
        <v>12.072289156626507</v>
      </c>
      <c r="K216" s="793">
        <f t="shared" si="74"/>
        <v>13.506024096385543</v>
      </c>
      <c r="L216" s="849"/>
      <c r="M216" s="89"/>
      <c r="N216" s="67"/>
      <c r="O216" s="137"/>
      <c r="P216" s="844"/>
      <c r="Q216" s="844"/>
      <c r="S216" s="964"/>
      <c r="T216" s="984"/>
      <c r="U216" s="984"/>
      <c r="V216" s="984"/>
      <c r="W216" s="984"/>
      <c r="X216" s="984"/>
      <c r="Y216" s="964"/>
      <c r="Z216" s="1005"/>
      <c r="AF216" s="1005"/>
    </row>
    <row r="217" spans="2:32" outlineLevel="1">
      <c r="B217" s="852">
        <f>B216+1</f>
        <v>162</v>
      </c>
      <c r="C217" s="56" t="s">
        <v>935</v>
      </c>
      <c r="D217" s="863" t="s">
        <v>936</v>
      </c>
      <c r="E217" s="853" t="s">
        <v>43</v>
      </c>
      <c r="F217" s="66">
        <v>3</v>
      </c>
      <c r="G217" s="102">
        <f t="shared" si="74"/>
        <v>0</v>
      </c>
      <c r="H217" s="103">
        <f t="shared" si="74"/>
        <v>0</v>
      </c>
      <c r="I217" s="103">
        <f t="shared" si="74"/>
        <v>0</v>
      </c>
      <c r="J217" s="103">
        <f t="shared" si="74"/>
        <v>0</v>
      </c>
      <c r="K217" s="793">
        <f t="shared" si="74"/>
        <v>0</v>
      </c>
      <c r="L217" s="849"/>
      <c r="M217" s="89"/>
      <c r="N217" s="67"/>
      <c r="O217" s="137"/>
      <c r="P217" s="844"/>
      <c r="Q217" s="844"/>
      <c r="S217" s="964"/>
      <c r="T217" s="984"/>
      <c r="U217" s="984"/>
      <c r="V217" s="984"/>
      <c r="W217" s="984"/>
      <c r="X217" s="984"/>
      <c r="Y217" s="964"/>
      <c r="Z217" s="1005"/>
      <c r="AF217" s="1005"/>
    </row>
    <row r="218" spans="2:32" outlineLevel="1">
      <c r="B218" s="852">
        <f>B217+1</f>
        <v>163</v>
      </c>
      <c r="C218" s="56" t="s">
        <v>937</v>
      </c>
      <c r="D218" s="863" t="s">
        <v>938</v>
      </c>
      <c r="E218" s="853" t="s">
        <v>43</v>
      </c>
      <c r="F218" s="66">
        <v>3</v>
      </c>
      <c r="G218" s="102">
        <f t="shared" si="74"/>
        <v>0</v>
      </c>
      <c r="H218" s="103">
        <f t="shared" si="74"/>
        <v>0</v>
      </c>
      <c r="I218" s="103">
        <f t="shared" si="74"/>
        <v>0</v>
      </c>
      <c r="J218" s="103">
        <f t="shared" si="74"/>
        <v>0</v>
      </c>
      <c r="K218" s="793">
        <f t="shared" si="74"/>
        <v>0</v>
      </c>
      <c r="L218" s="849"/>
      <c r="M218" s="89"/>
      <c r="N218" s="67"/>
      <c r="O218" s="137"/>
      <c r="P218" s="844"/>
      <c r="Q218" s="844"/>
      <c r="S218" s="964"/>
      <c r="T218" s="984"/>
      <c r="U218" s="984"/>
      <c r="V218" s="984"/>
      <c r="W218" s="984"/>
      <c r="X218" s="984"/>
      <c r="Y218" s="964"/>
      <c r="Z218" s="1005"/>
      <c r="AF218" s="1005"/>
    </row>
    <row r="219" spans="2:32" ht="15" outlineLevel="1" thickBot="1">
      <c r="B219" s="129">
        <f>B218+1</f>
        <v>164</v>
      </c>
      <c r="C219" s="799" t="s">
        <v>939</v>
      </c>
      <c r="D219" s="794" t="s">
        <v>940</v>
      </c>
      <c r="E219" s="90" t="s">
        <v>43</v>
      </c>
      <c r="F219" s="141">
        <v>3</v>
      </c>
      <c r="G219" s="790">
        <f t="shared" si="74"/>
        <v>0</v>
      </c>
      <c r="H219" s="791">
        <f t="shared" si="74"/>
        <v>0</v>
      </c>
      <c r="I219" s="791">
        <f t="shared" si="74"/>
        <v>0</v>
      </c>
      <c r="J219" s="791">
        <f t="shared" si="74"/>
        <v>0</v>
      </c>
      <c r="K219" s="792">
        <f t="shared" si="74"/>
        <v>0</v>
      </c>
      <c r="L219" s="849"/>
      <c r="M219" s="132"/>
      <c r="N219" s="121"/>
      <c r="O219" s="137"/>
      <c r="P219" s="844"/>
      <c r="Q219" s="844"/>
      <c r="S219" s="964"/>
      <c r="T219" s="984"/>
      <c r="U219" s="984"/>
      <c r="V219" s="984"/>
      <c r="W219" s="984"/>
      <c r="X219" s="984"/>
      <c r="Y219" s="964"/>
      <c r="Z219" s="1005"/>
      <c r="AF219" s="1005"/>
    </row>
    <row r="220" spans="2:32" ht="15" outlineLevel="1" thickBot="1">
      <c r="B220" s="849"/>
      <c r="C220" s="849"/>
      <c r="D220" s="849"/>
      <c r="E220" s="849"/>
      <c r="F220" s="849"/>
      <c r="G220" s="849"/>
      <c r="H220" s="849"/>
      <c r="I220" s="849"/>
      <c r="J220" s="849"/>
      <c r="K220" s="849"/>
      <c r="L220" s="849"/>
      <c r="M220" s="87"/>
      <c r="N220" s="87"/>
      <c r="O220" s="137"/>
      <c r="P220" s="844"/>
      <c r="Q220" s="844"/>
      <c r="S220" s="964"/>
      <c r="T220" s="984"/>
      <c r="U220" s="984"/>
      <c r="V220" s="984"/>
      <c r="W220" s="984"/>
      <c r="X220" s="984"/>
      <c r="Y220" s="964"/>
      <c r="Z220" s="1005"/>
      <c r="AF220" s="1005"/>
    </row>
    <row r="221" spans="2:32" ht="15" outlineLevel="1" thickBot="1">
      <c r="B221" s="850" t="s">
        <v>520</v>
      </c>
      <c r="C221" s="851" t="s">
        <v>941</v>
      </c>
      <c r="D221" s="849"/>
      <c r="E221" s="849"/>
      <c r="F221" s="849"/>
      <c r="G221" s="849"/>
      <c r="H221" s="849"/>
      <c r="I221" s="849"/>
      <c r="J221" s="849"/>
      <c r="K221" s="849"/>
      <c r="L221" s="849"/>
      <c r="M221" s="87"/>
      <c r="N221" s="87"/>
      <c r="O221" s="137"/>
      <c r="P221" s="844"/>
      <c r="Q221" s="844"/>
      <c r="S221" s="964"/>
      <c r="T221" s="984"/>
      <c r="U221" s="984"/>
      <c r="V221" s="984"/>
      <c r="W221" s="984"/>
      <c r="X221" s="984"/>
      <c r="Y221" s="964"/>
      <c r="Z221" s="1005"/>
      <c r="AF221" s="1005"/>
    </row>
    <row r="222" spans="2:32" outlineLevel="1">
      <c r="B222" s="119">
        <v>165</v>
      </c>
      <c r="C222" s="138" t="s">
        <v>942</v>
      </c>
      <c r="D222" s="862" t="s">
        <v>943</v>
      </c>
      <c r="E222" s="847" t="s">
        <v>43</v>
      </c>
      <c r="F222" s="64">
        <v>3</v>
      </c>
      <c r="G222" s="100">
        <f t="shared" ref="G222:K227" si="75">G96/(1-G$128)</f>
        <v>-10.638554216867471</v>
      </c>
      <c r="H222" s="101">
        <f t="shared" si="75"/>
        <v>-11.566265060240964</v>
      </c>
      <c r="I222" s="101">
        <f t="shared" si="75"/>
        <v>-12.481927710843374</v>
      </c>
      <c r="J222" s="101">
        <f t="shared" si="75"/>
        <v>-12.385542168674698</v>
      </c>
      <c r="K222" s="801">
        <f t="shared" si="75"/>
        <v>-18.867469879518072</v>
      </c>
      <c r="L222" s="849"/>
      <c r="M222" s="806" t="s">
        <v>944</v>
      </c>
      <c r="N222" s="65"/>
      <c r="O222" s="137"/>
      <c r="P222" s="844"/>
      <c r="Q222" s="844"/>
      <c r="S222" s="964"/>
      <c r="T222" s="984"/>
      <c r="U222" s="984"/>
      <c r="V222" s="984"/>
      <c r="W222" s="984"/>
      <c r="X222" s="984"/>
      <c r="Y222" s="964"/>
      <c r="Z222" s="1005"/>
      <c r="AF222" s="1005"/>
    </row>
    <row r="223" spans="2:32" outlineLevel="1">
      <c r="B223" s="852">
        <f>B222+1</f>
        <v>166</v>
      </c>
      <c r="C223" s="56" t="s">
        <v>945</v>
      </c>
      <c r="D223" s="863" t="s">
        <v>946</v>
      </c>
      <c r="E223" s="853" t="s">
        <v>43</v>
      </c>
      <c r="F223" s="66">
        <v>3</v>
      </c>
      <c r="G223" s="102">
        <f t="shared" si="75"/>
        <v>-2.096385542168675</v>
      </c>
      <c r="H223" s="103">
        <f t="shared" si="75"/>
        <v>-2.096385542168675</v>
      </c>
      <c r="I223" s="103">
        <f t="shared" si="75"/>
        <v>-2.132530120481928</v>
      </c>
      <c r="J223" s="103">
        <f t="shared" si="75"/>
        <v>-2.2771084337349397</v>
      </c>
      <c r="K223" s="793">
        <f t="shared" si="75"/>
        <v>-2.2891566265060241</v>
      </c>
      <c r="L223" s="849"/>
      <c r="M223" s="89"/>
      <c r="N223" s="67"/>
      <c r="O223" s="137"/>
      <c r="P223" s="844"/>
      <c r="Q223" s="844"/>
      <c r="S223" s="964"/>
      <c r="T223" s="984"/>
      <c r="U223" s="984"/>
      <c r="V223" s="984"/>
      <c r="W223" s="984"/>
      <c r="X223" s="984"/>
      <c r="Y223" s="964"/>
      <c r="Z223" s="1005"/>
      <c r="AF223" s="1005"/>
    </row>
    <row r="224" spans="2:32" outlineLevel="1">
      <c r="B224" s="852">
        <f>B223+1</f>
        <v>167</v>
      </c>
      <c r="C224" s="56" t="s">
        <v>947</v>
      </c>
      <c r="D224" s="863" t="s">
        <v>948</v>
      </c>
      <c r="E224" s="853" t="s">
        <v>43</v>
      </c>
      <c r="F224" s="66">
        <v>3</v>
      </c>
      <c r="G224" s="102">
        <f t="shared" si="75"/>
        <v>-16.180722891566266</v>
      </c>
      <c r="H224" s="103">
        <f t="shared" si="75"/>
        <v>-16</v>
      </c>
      <c r="I224" s="103">
        <f t="shared" si="75"/>
        <v>-14.602409638554217</v>
      </c>
      <c r="J224" s="103">
        <f t="shared" si="75"/>
        <v>-14.927710843373495</v>
      </c>
      <c r="K224" s="793">
        <f t="shared" si="75"/>
        <v>-19.91566265060241</v>
      </c>
      <c r="L224" s="849"/>
      <c r="M224" s="89"/>
      <c r="N224" s="67"/>
      <c r="O224" s="137"/>
      <c r="P224" s="844"/>
      <c r="Q224" s="844"/>
      <c r="S224" s="964"/>
      <c r="T224" s="984"/>
      <c r="U224" s="984"/>
      <c r="V224" s="984"/>
      <c r="W224" s="984"/>
      <c r="X224" s="984"/>
      <c r="Y224" s="964"/>
      <c r="Z224" s="1005"/>
      <c r="AF224" s="1005"/>
    </row>
    <row r="225" spans="2:32" outlineLevel="1">
      <c r="B225" s="852">
        <f>B224+1</f>
        <v>168</v>
      </c>
      <c r="C225" s="56" t="s">
        <v>949</v>
      </c>
      <c r="D225" s="863" t="s">
        <v>950</v>
      </c>
      <c r="E225" s="853" t="s">
        <v>43</v>
      </c>
      <c r="F225" s="66">
        <v>3</v>
      </c>
      <c r="G225" s="102">
        <f t="shared" si="75"/>
        <v>-0.12048192771084339</v>
      </c>
      <c r="H225" s="103">
        <f t="shared" si="75"/>
        <v>-0.12048192771084339</v>
      </c>
      <c r="I225" s="103">
        <f t="shared" si="75"/>
        <v>-0.12048192771084339</v>
      </c>
      <c r="J225" s="103">
        <f t="shared" si="75"/>
        <v>-0.12048192771084339</v>
      </c>
      <c r="K225" s="793">
        <f t="shared" si="75"/>
        <v>-0.12048192771084339</v>
      </c>
      <c r="L225" s="849"/>
      <c r="M225" s="89"/>
      <c r="N225" s="67"/>
      <c r="O225" s="137"/>
      <c r="P225" s="844"/>
      <c r="Q225" s="844"/>
      <c r="S225" s="964"/>
      <c r="T225" s="984"/>
      <c r="U225" s="984"/>
      <c r="V225" s="984"/>
      <c r="W225" s="984"/>
      <c r="X225" s="984"/>
      <c r="Y225" s="964"/>
      <c r="Z225" s="1005"/>
      <c r="AF225" s="1005"/>
    </row>
    <row r="226" spans="2:32" outlineLevel="1">
      <c r="B226" s="852">
        <f>B225+1</f>
        <v>169</v>
      </c>
      <c r="C226" s="56" t="s">
        <v>951</v>
      </c>
      <c r="D226" s="863" t="s">
        <v>952</v>
      </c>
      <c r="E226" s="853" t="s">
        <v>43</v>
      </c>
      <c r="F226" s="66">
        <v>3</v>
      </c>
      <c r="G226" s="102">
        <f t="shared" si="75"/>
        <v>0</v>
      </c>
      <c r="H226" s="103">
        <f t="shared" si="75"/>
        <v>0</v>
      </c>
      <c r="I226" s="103">
        <f t="shared" si="75"/>
        <v>0</v>
      </c>
      <c r="J226" s="103">
        <f t="shared" si="75"/>
        <v>0</v>
      </c>
      <c r="K226" s="793">
        <f t="shared" si="75"/>
        <v>0</v>
      </c>
      <c r="L226" s="849"/>
      <c r="M226" s="89"/>
      <c r="N226" s="67"/>
      <c r="O226" s="137"/>
      <c r="P226" s="844"/>
      <c r="Q226" s="844"/>
      <c r="S226" s="964"/>
      <c r="T226" s="984"/>
      <c r="U226" s="984"/>
      <c r="V226" s="984"/>
      <c r="W226" s="984"/>
      <c r="X226" s="984"/>
      <c r="Y226" s="964"/>
      <c r="Z226" s="1005"/>
      <c r="AF226" s="1005"/>
    </row>
    <row r="227" spans="2:32" ht="15" outlineLevel="1" thickBot="1">
      <c r="B227" s="129">
        <f>B226+1</f>
        <v>170</v>
      </c>
      <c r="C227" s="799" t="s">
        <v>953</v>
      </c>
      <c r="D227" s="794" t="s">
        <v>954</v>
      </c>
      <c r="E227" s="90" t="s">
        <v>43</v>
      </c>
      <c r="F227" s="141">
        <v>3</v>
      </c>
      <c r="G227" s="790">
        <f t="shared" si="75"/>
        <v>0</v>
      </c>
      <c r="H227" s="791">
        <f t="shared" si="75"/>
        <v>0</v>
      </c>
      <c r="I227" s="791">
        <f t="shared" si="75"/>
        <v>0</v>
      </c>
      <c r="J227" s="791">
        <f t="shared" si="75"/>
        <v>0</v>
      </c>
      <c r="K227" s="792">
        <f t="shared" si="75"/>
        <v>0</v>
      </c>
      <c r="L227" s="849"/>
      <c r="M227" s="132"/>
      <c r="N227" s="121"/>
      <c r="O227" s="137"/>
      <c r="P227" s="844"/>
      <c r="Q227" s="844"/>
      <c r="S227" s="964"/>
      <c r="T227" s="984"/>
      <c r="U227" s="984"/>
      <c r="V227" s="984"/>
      <c r="W227" s="984"/>
      <c r="X227" s="984"/>
      <c r="Y227" s="964"/>
      <c r="Z227" s="1005"/>
      <c r="AF227" s="1005"/>
    </row>
    <row r="228" spans="2:32" ht="15" outlineLevel="1" thickBot="1">
      <c r="B228" s="849"/>
      <c r="C228" s="849"/>
      <c r="D228" s="849"/>
      <c r="E228" s="849"/>
      <c r="F228" s="849"/>
      <c r="G228" s="849"/>
      <c r="H228" s="849"/>
      <c r="I228" s="849"/>
      <c r="J228" s="849"/>
      <c r="K228" s="849"/>
      <c r="L228" s="849"/>
      <c r="M228" s="87"/>
      <c r="N228" s="87"/>
      <c r="O228" s="137"/>
      <c r="P228" s="844"/>
      <c r="Q228" s="844"/>
      <c r="S228" s="964"/>
      <c r="T228" s="984"/>
      <c r="U228" s="984"/>
      <c r="V228" s="984"/>
      <c r="W228" s="984"/>
      <c r="X228" s="984"/>
      <c r="Y228" s="964"/>
      <c r="Z228" s="1005"/>
      <c r="AF228" s="1005"/>
    </row>
    <row r="229" spans="2:32" ht="15" outlineLevel="1" thickBot="1">
      <c r="B229" s="850" t="s">
        <v>521</v>
      </c>
      <c r="C229" s="851" t="s">
        <v>955</v>
      </c>
      <c r="D229" s="849"/>
      <c r="E229" s="849"/>
      <c r="F229" s="849"/>
      <c r="G229" s="849"/>
      <c r="H229" s="849"/>
      <c r="I229" s="849"/>
      <c r="J229" s="849"/>
      <c r="K229" s="849"/>
      <c r="L229" s="849"/>
      <c r="M229" s="87"/>
      <c r="N229" s="87"/>
      <c r="O229" s="137"/>
      <c r="P229" s="844"/>
      <c r="Q229" s="844"/>
      <c r="S229" s="964"/>
      <c r="T229" s="984"/>
      <c r="U229" s="984"/>
      <c r="V229" s="984"/>
      <c r="W229" s="984"/>
      <c r="X229" s="984"/>
      <c r="Y229" s="964"/>
      <c r="Z229" s="1005"/>
      <c r="AF229" s="1005"/>
    </row>
    <row r="230" spans="2:32" outlineLevel="1">
      <c r="B230" s="119">
        <v>173</v>
      </c>
      <c r="C230" s="138" t="s">
        <v>956</v>
      </c>
      <c r="D230" s="862" t="s">
        <v>957</v>
      </c>
      <c r="E230" s="847" t="s">
        <v>43</v>
      </c>
      <c r="F230" s="64">
        <v>3</v>
      </c>
      <c r="G230" s="100">
        <f t="shared" ref="G230:K232" si="76">G104/(1-G$128)</f>
        <v>0</v>
      </c>
      <c r="H230" s="101">
        <f t="shared" si="76"/>
        <v>5.7216867469879515</v>
      </c>
      <c r="I230" s="101">
        <f t="shared" si="76"/>
        <v>5.6542168674698789</v>
      </c>
      <c r="J230" s="101">
        <f t="shared" si="76"/>
        <v>5.6036144578313252</v>
      </c>
      <c r="K230" s="801">
        <f t="shared" si="76"/>
        <v>5.5373493975903614</v>
      </c>
      <c r="L230" s="849"/>
      <c r="M230" s="806" t="s">
        <v>958</v>
      </c>
      <c r="N230" s="65"/>
      <c r="O230" s="137"/>
      <c r="P230" s="844"/>
      <c r="Q230" s="844"/>
      <c r="S230" s="964"/>
      <c r="T230" s="984"/>
      <c r="U230" s="984"/>
      <c r="V230" s="984"/>
      <c r="W230" s="984"/>
      <c r="X230" s="984"/>
      <c r="Y230" s="964"/>
      <c r="Z230" s="1005"/>
      <c r="AF230" s="1005"/>
    </row>
    <row r="231" spans="2:32" outlineLevel="1">
      <c r="B231" s="852">
        <f>B230+1</f>
        <v>174</v>
      </c>
      <c r="C231" s="56" t="s">
        <v>959</v>
      </c>
      <c r="D231" s="863" t="s">
        <v>960</v>
      </c>
      <c r="E231" s="853" t="s">
        <v>43</v>
      </c>
      <c r="F231" s="66">
        <v>3</v>
      </c>
      <c r="G231" s="102">
        <f t="shared" si="76"/>
        <v>0.12530120481927712</v>
      </c>
      <c r="H231" s="103">
        <f t="shared" si="76"/>
        <v>0.12650602409638553</v>
      </c>
      <c r="I231" s="103">
        <f t="shared" si="76"/>
        <v>0.12289156626506025</v>
      </c>
      <c r="J231" s="103">
        <f t="shared" si="76"/>
        <v>0.12530120481927712</v>
      </c>
      <c r="K231" s="793">
        <f t="shared" si="76"/>
        <v>0.12289156626506025</v>
      </c>
      <c r="L231" s="849"/>
      <c r="M231" s="89"/>
      <c r="N231" s="67"/>
      <c r="O231" s="137"/>
      <c r="P231" s="844"/>
      <c r="Q231" s="844"/>
      <c r="S231" s="964"/>
      <c r="T231" s="984"/>
      <c r="U231" s="984"/>
      <c r="V231" s="984"/>
      <c r="W231" s="984"/>
      <c r="X231" s="984"/>
      <c r="Y231" s="964"/>
      <c r="Z231" s="1005"/>
      <c r="AF231" s="1005"/>
    </row>
    <row r="232" spans="2:32" ht="15" outlineLevel="1" thickBot="1">
      <c r="B232" s="129">
        <f>B231+1</f>
        <v>175</v>
      </c>
      <c r="C232" s="140" t="s">
        <v>961</v>
      </c>
      <c r="D232" s="794" t="s">
        <v>962</v>
      </c>
      <c r="E232" s="90" t="s">
        <v>43</v>
      </c>
      <c r="F232" s="141">
        <v>3</v>
      </c>
      <c r="G232" s="790">
        <f t="shared" si="76"/>
        <v>0.14337349397590363</v>
      </c>
      <c r="H232" s="791">
        <f t="shared" si="76"/>
        <v>0.14457831325301204</v>
      </c>
      <c r="I232" s="791">
        <f t="shared" si="76"/>
        <v>0.14096385542168677</v>
      </c>
      <c r="J232" s="791">
        <f t="shared" si="76"/>
        <v>0.14337349397590363</v>
      </c>
      <c r="K232" s="792">
        <f t="shared" si="76"/>
        <v>0.14096385542168677</v>
      </c>
      <c r="L232" s="849"/>
      <c r="M232" s="132"/>
      <c r="N232" s="121"/>
      <c r="O232" s="137"/>
      <c r="P232" s="844"/>
      <c r="Q232" s="844"/>
      <c r="S232" s="964"/>
      <c r="T232" s="984"/>
      <c r="U232" s="984"/>
      <c r="V232" s="984"/>
      <c r="W232" s="984"/>
      <c r="X232" s="984"/>
      <c r="Y232" s="964"/>
      <c r="Z232" s="1005"/>
      <c r="AF232" s="1005"/>
    </row>
    <row r="233" spans="2:32" ht="15" outlineLevel="1" thickBot="1">
      <c r="B233" s="849"/>
      <c r="C233" s="849"/>
      <c r="D233" s="849"/>
      <c r="E233" s="849"/>
      <c r="F233" s="849"/>
      <c r="G233" s="849"/>
      <c r="H233" s="849"/>
      <c r="I233" s="849"/>
      <c r="J233" s="849"/>
      <c r="K233" s="849"/>
      <c r="L233" s="849"/>
      <c r="M233" s="87"/>
      <c r="N233" s="87"/>
      <c r="O233" s="137"/>
      <c r="P233" s="844"/>
      <c r="Q233" s="844"/>
      <c r="S233" s="964"/>
      <c r="T233" s="984"/>
      <c r="U233" s="984"/>
      <c r="V233" s="984"/>
      <c r="W233" s="984"/>
      <c r="X233" s="984"/>
      <c r="Y233" s="964"/>
      <c r="Z233" s="1005"/>
      <c r="AF233" s="1005"/>
    </row>
    <row r="234" spans="2:32" ht="15" outlineLevel="1" thickBot="1">
      <c r="B234" s="850" t="s">
        <v>522</v>
      </c>
      <c r="C234" s="851" t="s">
        <v>963</v>
      </c>
      <c r="D234" s="849"/>
      <c r="E234" s="849"/>
      <c r="F234" s="849"/>
      <c r="G234" s="849"/>
      <c r="H234" s="849"/>
      <c r="I234" s="849"/>
      <c r="J234" s="849"/>
      <c r="K234" s="849"/>
      <c r="L234" s="849"/>
      <c r="M234" s="87"/>
      <c r="N234" s="87"/>
      <c r="O234" s="137"/>
      <c r="P234" s="844"/>
      <c r="Q234" s="844"/>
      <c r="S234" s="964"/>
      <c r="T234" s="984"/>
      <c r="U234" s="984"/>
      <c r="V234" s="984"/>
      <c r="W234" s="984"/>
      <c r="X234" s="984"/>
      <c r="Y234" s="964"/>
      <c r="Z234" s="1005"/>
      <c r="AF234" s="1005"/>
    </row>
    <row r="235" spans="2:32" outlineLevel="1">
      <c r="B235" s="119">
        <v>171</v>
      </c>
      <c r="C235" s="138" t="s">
        <v>964</v>
      </c>
      <c r="D235" s="862" t="s">
        <v>965</v>
      </c>
      <c r="E235" s="847" t="s">
        <v>43</v>
      </c>
      <c r="F235" s="64">
        <v>3</v>
      </c>
      <c r="G235" s="100">
        <f t="shared" ref="G235:K237" si="77">G109/(1-G$128)</f>
        <v>0</v>
      </c>
      <c r="H235" s="101">
        <f t="shared" si="77"/>
        <v>0</v>
      </c>
      <c r="I235" s="101">
        <f t="shared" si="77"/>
        <v>0</v>
      </c>
      <c r="J235" s="101">
        <f t="shared" si="77"/>
        <v>-11.20722891566265</v>
      </c>
      <c r="K235" s="801">
        <f t="shared" si="77"/>
        <v>-11.075903614457831</v>
      </c>
      <c r="L235" s="849"/>
      <c r="M235" s="806" t="s">
        <v>966</v>
      </c>
      <c r="N235" s="65"/>
      <c r="O235" s="137"/>
      <c r="P235" s="844"/>
      <c r="Q235" s="844"/>
      <c r="S235" s="964"/>
      <c r="T235" s="984"/>
      <c r="U235" s="984"/>
      <c r="V235" s="984"/>
      <c r="W235" s="984"/>
      <c r="X235" s="984"/>
      <c r="Y235" s="964"/>
      <c r="Z235" s="1005"/>
      <c r="AF235" s="1005"/>
    </row>
    <row r="236" spans="2:32" outlineLevel="1">
      <c r="B236" s="852">
        <f>B235+1</f>
        <v>172</v>
      </c>
      <c r="C236" s="56" t="s">
        <v>967</v>
      </c>
      <c r="D236" s="863" t="s">
        <v>968</v>
      </c>
      <c r="E236" s="853" t="s">
        <v>43</v>
      </c>
      <c r="F236" s="66">
        <v>3</v>
      </c>
      <c r="G236" s="102">
        <f t="shared" si="77"/>
        <v>-0.25060240963855424</v>
      </c>
      <c r="H236" s="103">
        <f t="shared" si="77"/>
        <v>-0.25301204819277107</v>
      </c>
      <c r="I236" s="103">
        <f t="shared" si="77"/>
        <v>-0.24698795180722891</v>
      </c>
      <c r="J236" s="103">
        <f t="shared" si="77"/>
        <v>-0.25060240963855424</v>
      </c>
      <c r="K236" s="793">
        <f t="shared" si="77"/>
        <v>-0.24578313253012049</v>
      </c>
      <c r="L236" s="849"/>
      <c r="M236" s="89"/>
      <c r="N236" s="67"/>
      <c r="O236" s="137"/>
      <c r="P236" s="844"/>
      <c r="Q236" s="844"/>
      <c r="S236" s="964"/>
      <c r="T236" s="984"/>
      <c r="U236" s="984"/>
      <c r="V236" s="984"/>
      <c r="W236" s="984"/>
      <c r="X236" s="984"/>
      <c r="Y236" s="964"/>
      <c r="Z236" s="1005"/>
      <c r="AF236" s="1005"/>
    </row>
    <row r="237" spans="2:32" ht="15" outlineLevel="1" thickBot="1">
      <c r="B237" s="129">
        <f>B236+1</f>
        <v>173</v>
      </c>
      <c r="C237" s="140" t="s">
        <v>969</v>
      </c>
      <c r="D237" s="794" t="s">
        <v>970</v>
      </c>
      <c r="E237" s="90" t="s">
        <v>43</v>
      </c>
      <c r="F237" s="141">
        <v>3</v>
      </c>
      <c r="G237" s="790">
        <f t="shared" si="77"/>
        <v>-0.28554216867469878</v>
      </c>
      <c r="H237" s="791">
        <f t="shared" si="77"/>
        <v>-0.28795180722891567</v>
      </c>
      <c r="I237" s="791">
        <f t="shared" si="77"/>
        <v>-0.28192771084337354</v>
      </c>
      <c r="J237" s="791">
        <f t="shared" si="77"/>
        <v>-0.28554216867469878</v>
      </c>
      <c r="K237" s="792">
        <f t="shared" si="77"/>
        <v>-0.28192771084337354</v>
      </c>
      <c r="L237" s="849"/>
      <c r="M237" s="132"/>
      <c r="N237" s="121"/>
      <c r="O237" s="137"/>
      <c r="P237" s="844"/>
      <c r="Q237" s="844"/>
      <c r="S237" s="964"/>
      <c r="T237" s="984"/>
      <c r="U237" s="984"/>
      <c r="V237" s="984"/>
      <c r="W237" s="984"/>
      <c r="X237" s="984"/>
      <c r="Y237" s="964"/>
      <c r="Z237" s="1005"/>
      <c r="AF237" s="1005"/>
    </row>
    <row r="238" spans="2:32" ht="15" outlineLevel="1" thickBot="1">
      <c r="B238" s="849"/>
      <c r="C238" s="849"/>
      <c r="D238" s="849"/>
      <c r="E238" s="849"/>
      <c r="F238" s="849"/>
      <c r="G238" s="849"/>
      <c r="H238" s="849"/>
      <c r="I238" s="849"/>
      <c r="J238" s="849"/>
      <c r="K238" s="849"/>
      <c r="L238" s="849"/>
      <c r="M238" s="87"/>
      <c r="N238" s="87"/>
      <c r="O238" s="137"/>
      <c r="P238" s="844"/>
      <c r="Q238" s="844"/>
      <c r="S238" s="964"/>
      <c r="T238" s="984"/>
      <c r="U238" s="984"/>
      <c r="V238" s="984"/>
      <c r="W238" s="984"/>
      <c r="X238" s="984"/>
      <c r="Y238" s="964"/>
      <c r="Z238" s="1005"/>
      <c r="AF238" s="1005"/>
    </row>
    <row r="239" spans="2:32" ht="15" outlineLevel="1" thickBot="1">
      <c r="B239" s="850" t="s">
        <v>523</v>
      </c>
      <c r="C239" s="851" t="s">
        <v>971</v>
      </c>
      <c r="D239" s="849"/>
      <c r="E239" s="849"/>
      <c r="F239" s="849"/>
      <c r="G239" s="849"/>
      <c r="H239" s="849"/>
      <c r="I239" s="849"/>
      <c r="J239" s="849"/>
      <c r="K239" s="849"/>
      <c r="L239" s="849"/>
      <c r="M239" s="87"/>
      <c r="N239" s="87"/>
      <c r="O239" s="137"/>
      <c r="P239" s="844"/>
      <c r="Q239" s="844"/>
      <c r="S239" s="964"/>
      <c r="T239" s="984"/>
      <c r="U239" s="984"/>
      <c r="V239" s="984"/>
      <c r="W239" s="984"/>
      <c r="X239" s="984"/>
      <c r="Y239" s="964"/>
      <c r="Z239" s="1005"/>
      <c r="AF239" s="1005"/>
    </row>
    <row r="240" spans="2:32" outlineLevel="1">
      <c r="B240" s="119">
        <v>177</v>
      </c>
      <c r="C240" s="138" t="s">
        <v>972</v>
      </c>
      <c r="D240" s="862" t="s">
        <v>973</v>
      </c>
      <c r="E240" s="847" t="s">
        <v>43</v>
      </c>
      <c r="F240" s="64">
        <v>3</v>
      </c>
      <c r="G240" s="100">
        <f t="shared" ref="G240:K244" si="78">G114/(1-G$128)</f>
        <v>3.7554216867469883</v>
      </c>
      <c r="H240" s="101">
        <f t="shared" si="78"/>
        <v>3.8530120481927712</v>
      </c>
      <c r="I240" s="101">
        <f t="shared" si="78"/>
        <v>4.0277108433734945</v>
      </c>
      <c r="J240" s="101">
        <f t="shared" si="78"/>
        <v>4.201204819277109</v>
      </c>
      <c r="K240" s="801">
        <f t="shared" si="78"/>
        <v>4.3590361445783135</v>
      </c>
      <c r="L240" s="849"/>
      <c r="M240" s="806" t="s">
        <v>974</v>
      </c>
      <c r="N240" s="65"/>
      <c r="O240" s="137"/>
      <c r="P240" s="844"/>
      <c r="Q240" s="844"/>
      <c r="S240" s="964"/>
      <c r="T240" s="984"/>
      <c r="U240" s="984"/>
      <c r="V240" s="984"/>
      <c r="W240" s="984"/>
      <c r="X240" s="984"/>
      <c r="Y240" s="964"/>
      <c r="Z240" s="1005"/>
      <c r="AF240" s="1005"/>
    </row>
    <row r="241" spans="2:32" outlineLevel="1">
      <c r="B241" s="852">
        <f>B240+1</f>
        <v>178</v>
      </c>
      <c r="C241" s="56" t="s">
        <v>975</v>
      </c>
      <c r="D241" s="863" t="s">
        <v>976</v>
      </c>
      <c r="E241" s="853" t="s">
        <v>43</v>
      </c>
      <c r="F241" s="66">
        <v>3</v>
      </c>
      <c r="G241" s="102">
        <f t="shared" si="78"/>
        <v>0.37108433734939761</v>
      </c>
      <c r="H241" s="103">
        <f t="shared" si="78"/>
        <v>0.38674698795180723</v>
      </c>
      <c r="I241" s="103">
        <f t="shared" si="78"/>
        <v>0.4</v>
      </c>
      <c r="J241" s="103">
        <f t="shared" si="78"/>
        <v>0.41325301204819281</v>
      </c>
      <c r="K241" s="793">
        <f t="shared" si="78"/>
        <v>0.42650602409638555</v>
      </c>
      <c r="L241" s="849"/>
      <c r="M241" s="82"/>
      <c r="N241" s="83"/>
      <c r="O241" s="137"/>
      <c r="P241" s="844"/>
      <c r="Q241" s="844"/>
      <c r="S241" s="964"/>
      <c r="T241" s="984"/>
      <c r="U241" s="984"/>
      <c r="V241" s="984"/>
      <c r="W241" s="984"/>
      <c r="X241" s="984"/>
      <c r="Y241" s="964"/>
      <c r="Z241" s="1005"/>
      <c r="AF241" s="1005"/>
    </row>
    <row r="242" spans="2:32" outlineLevel="1">
      <c r="B242" s="852">
        <f>B241+1</f>
        <v>179</v>
      </c>
      <c r="C242" s="56" t="s">
        <v>977</v>
      </c>
      <c r="D242" s="863" t="s">
        <v>978</v>
      </c>
      <c r="E242" s="853" t="s">
        <v>43</v>
      </c>
      <c r="F242" s="66">
        <v>3</v>
      </c>
      <c r="G242" s="102">
        <f t="shared" si="78"/>
        <v>4.5626506024096383</v>
      </c>
      <c r="H242" s="103">
        <f t="shared" si="78"/>
        <v>4.6831325301204823</v>
      </c>
      <c r="I242" s="103">
        <f t="shared" si="78"/>
        <v>4.7987951807228919</v>
      </c>
      <c r="J242" s="103">
        <f t="shared" si="78"/>
        <v>4.9289156626506028</v>
      </c>
      <c r="K242" s="793">
        <f t="shared" si="78"/>
        <v>5.0301204819277112</v>
      </c>
      <c r="L242" s="849"/>
      <c r="M242" s="89"/>
      <c r="N242" s="67"/>
      <c r="O242" s="137"/>
      <c r="P242" s="844"/>
      <c r="Q242" s="844"/>
      <c r="S242" s="964"/>
      <c r="T242" s="984"/>
      <c r="U242" s="984"/>
      <c r="V242" s="984"/>
      <c r="W242" s="984"/>
      <c r="X242" s="984"/>
      <c r="Y242" s="964"/>
      <c r="Z242" s="1005"/>
      <c r="AF242" s="1005"/>
    </row>
    <row r="243" spans="2:32" outlineLevel="1">
      <c r="B243" s="852">
        <f>B242+1</f>
        <v>180</v>
      </c>
      <c r="C243" s="56" t="s">
        <v>979</v>
      </c>
      <c r="D243" s="863" t="s">
        <v>980</v>
      </c>
      <c r="E243" s="853" t="s">
        <v>43</v>
      </c>
      <c r="F243" s="66">
        <v>3</v>
      </c>
      <c r="G243" s="102">
        <f t="shared" si="78"/>
        <v>0.21686746987951808</v>
      </c>
      <c r="H243" s="103">
        <f t="shared" si="78"/>
        <v>0.21807228915662652</v>
      </c>
      <c r="I243" s="103">
        <f t="shared" si="78"/>
        <v>0.22409638554216868</v>
      </c>
      <c r="J243" s="103">
        <f t="shared" si="78"/>
        <v>0.23012048192771087</v>
      </c>
      <c r="K243" s="793">
        <f t="shared" si="78"/>
        <v>0.23493975903614459</v>
      </c>
      <c r="L243" s="849"/>
      <c r="M243" s="82"/>
      <c r="N243" s="83"/>
      <c r="O243" s="137"/>
      <c r="P243" s="844"/>
      <c r="Q243" s="844"/>
      <c r="S243" s="964"/>
      <c r="T243" s="984"/>
      <c r="U243" s="984"/>
      <c r="V243" s="984"/>
      <c r="W243" s="984"/>
      <c r="X243" s="984"/>
      <c r="Y243" s="964"/>
      <c r="Z243" s="1005"/>
      <c r="AF243" s="1005"/>
    </row>
    <row r="244" spans="2:32" ht="15" outlineLevel="1" thickBot="1">
      <c r="B244" s="129">
        <f>B243+1</f>
        <v>181</v>
      </c>
      <c r="C244" s="140" t="s">
        <v>981</v>
      </c>
      <c r="D244" s="794" t="s">
        <v>982</v>
      </c>
      <c r="E244" s="90" t="s">
        <v>43</v>
      </c>
      <c r="F244" s="141">
        <v>3</v>
      </c>
      <c r="G244" s="790">
        <f t="shared" si="78"/>
        <v>0</v>
      </c>
      <c r="H244" s="791">
        <f t="shared" si="78"/>
        <v>0</v>
      </c>
      <c r="I244" s="791">
        <f t="shared" si="78"/>
        <v>0</v>
      </c>
      <c r="J244" s="791">
        <f t="shared" si="78"/>
        <v>0</v>
      </c>
      <c r="K244" s="792">
        <f t="shared" si="78"/>
        <v>0</v>
      </c>
      <c r="L244" s="849"/>
      <c r="M244" s="132"/>
      <c r="N244" s="121"/>
      <c r="O244" s="137"/>
      <c r="P244" s="844"/>
      <c r="Q244" s="844"/>
      <c r="S244" s="964"/>
      <c r="T244" s="984"/>
      <c r="U244" s="984"/>
      <c r="V244" s="984"/>
      <c r="W244" s="984"/>
      <c r="X244" s="984"/>
      <c r="Y244" s="964"/>
      <c r="Z244" s="1005"/>
      <c r="AF244" s="1005"/>
    </row>
    <row r="245" spans="2:32" ht="15" outlineLevel="1" thickBot="1">
      <c r="B245" s="849"/>
      <c r="C245" s="849"/>
      <c r="D245" s="849"/>
      <c r="E245" s="849"/>
      <c r="F245" s="849"/>
      <c r="G245" s="849"/>
      <c r="H245" s="849"/>
      <c r="I245" s="849"/>
      <c r="J245" s="849"/>
      <c r="K245" s="849"/>
      <c r="L245" s="849"/>
      <c r="M245" s="87"/>
      <c r="N245" s="87"/>
      <c r="O245" s="137"/>
      <c r="P245" s="844"/>
      <c r="Q245" s="844"/>
      <c r="S245" s="964"/>
      <c r="T245" s="984"/>
      <c r="U245" s="984"/>
      <c r="V245" s="984"/>
      <c r="W245" s="984"/>
      <c r="X245" s="984"/>
      <c r="Y245" s="964"/>
      <c r="Z245" s="1005"/>
      <c r="AF245" s="1005"/>
    </row>
    <row r="246" spans="2:32" ht="15" outlineLevel="1" thickBot="1">
      <c r="B246" s="850" t="s">
        <v>524</v>
      </c>
      <c r="C246" s="851" t="s">
        <v>983</v>
      </c>
      <c r="D246" s="849"/>
      <c r="E246" s="849"/>
      <c r="F246" s="849"/>
      <c r="G246" s="849"/>
      <c r="H246" s="849"/>
      <c r="I246" s="849"/>
      <c r="J246" s="849"/>
      <c r="K246" s="849"/>
      <c r="L246" s="849"/>
      <c r="M246" s="87"/>
      <c r="N246" s="87"/>
      <c r="O246" s="137"/>
      <c r="P246" s="844"/>
      <c r="Q246" s="844"/>
      <c r="S246" s="964"/>
      <c r="T246" s="984"/>
      <c r="U246" s="984"/>
      <c r="V246" s="984"/>
      <c r="W246" s="984"/>
      <c r="X246" s="984"/>
      <c r="Y246" s="964"/>
      <c r="Z246" s="1005"/>
      <c r="AF246" s="1005"/>
    </row>
    <row r="247" spans="2:32" outlineLevel="1">
      <c r="B247" s="119">
        <v>182</v>
      </c>
      <c r="C247" s="138" t="s">
        <v>984</v>
      </c>
      <c r="D247" s="862" t="s">
        <v>985</v>
      </c>
      <c r="E247" s="847" t="s">
        <v>43</v>
      </c>
      <c r="F247" s="64">
        <v>3</v>
      </c>
      <c r="G247" s="100">
        <f t="shared" ref="G247:K251" si="79">G121/(1-G$128)</f>
        <v>-1.957831325301205</v>
      </c>
      <c r="H247" s="101">
        <f t="shared" si="79"/>
        <v>-2.0228915662650606</v>
      </c>
      <c r="I247" s="101">
        <f t="shared" si="79"/>
        <v>-2.1277108433734941</v>
      </c>
      <c r="J247" s="101">
        <f t="shared" si="79"/>
        <v>-2.2325301204819277</v>
      </c>
      <c r="K247" s="801">
        <f t="shared" si="79"/>
        <v>-2.3313253012048194</v>
      </c>
      <c r="L247" s="849"/>
      <c r="M247" s="806" t="s">
        <v>986</v>
      </c>
      <c r="N247" s="65"/>
      <c r="O247" s="137"/>
      <c r="P247" s="844"/>
      <c r="Q247" s="844"/>
      <c r="S247" s="964"/>
      <c r="T247" s="984"/>
      <c r="U247" s="984"/>
      <c r="V247" s="984"/>
      <c r="W247" s="984"/>
      <c r="X247" s="984"/>
      <c r="Y247" s="964"/>
      <c r="Z247" s="1005"/>
      <c r="AF247" s="1005"/>
    </row>
    <row r="248" spans="2:32" outlineLevel="1">
      <c r="B248" s="852">
        <f>B247+1</f>
        <v>183</v>
      </c>
      <c r="C248" s="56" t="s">
        <v>987</v>
      </c>
      <c r="D248" s="863" t="s">
        <v>988</v>
      </c>
      <c r="E248" s="853" t="s">
        <v>43</v>
      </c>
      <c r="F248" s="66">
        <v>3</v>
      </c>
      <c r="G248" s="102">
        <f t="shared" si="79"/>
        <v>-0.19397590361445785</v>
      </c>
      <c r="H248" s="103">
        <f t="shared" si="79"/>
        <v>-0.2024096385542169</v>
      </c>
      <c r="I248" s="103">
        <f t="shared" si="79"/>
        <v>-0.21204819277108433</v>
      </c>
      <c r="J248" s="103">
        <f t="shared" si="79"/>
        <v>-0.21927710843373494</v>
      </c>
      <c r="K248" s="793">
        <f t="shared" si="79"/>
        <v>-0.22771084337349398</v>
      </c>
      <c r="L248" s="849"/>
      <c r="M248" s="82"/>
      <c r="N248" s="83"/>
      <c r="O248" s="137"/>
      <c r="P248" s="844"/>
      <c r="Q248" s="844"/>
      <c r="S248" s="964"/>
      <c r="T248" s="984"/>
      <c r="U248" s="984"/>
      <c r="V248" s="984"/>
      <c r="W248" s="984"/>
      <c r="X248" s="984"/>
      <c r="Y248" s="964"/>
      <c r="Z248" s="1005"/>
      <c r="AF248" s="1005"/>
    </row>
    <row r="249" spans="2:32" outlineLevel="1">
      <c r="B249" s="852">
        <f>B248+1</f>
        <v>184</v>
      </c>
      <c r="C249" s="56" t="s">
        <v>989</v>
      </c>
      <c r="D249" s="863" t="s">
        <v>990</v>
      </c>
      <c r="E249" s="853" t="s">
        <v>43</v>
      </c>
      <c r="F249" s="66">
        <v>3</v>
      </c>
      <c r="G249" s="102">
        <f t="shared" si="79"/>
        <v>-2.3783132530120481</v>
      </c>
      <c r="H249" s="103">
        <f t="shared" si="79"/>
        <v>-2.4590361445783131</v>
      </c>
      <c r="I249" s="103">
        <f t="shared" si="79"/>
        <v>-2.5349397590361447</v>
      </c>
      <c r="J249" s="103">
        <f t="shared" si="79"/>
        <v>-2.6204819277108431</v>
      </c>
      <c r="K249" s="793">
        <f t="shared" si="79"/>
        <v>-2.6903614457831329</v>
      </c>
      <c r="L249" s="849"/>
      <c r="M249" s="89"/>
      <c r="N249" s="67"/>
      <c r="O249" s="137"/>
      <c r="P249" s="844"/>
      <c r="Q249" s="844"/>
      <c r="S249" s="964"/>
      <c r="T249" s="984"/>
      <c r="U249" s="984"/>
      <c r="V249" s="984"/>
      <c r="W249" s="984"/>
      <c r="X249" s="984"/>
      <c r="Y249" s="964"/>
      <c r="Z249" s="1005"/>
      <c r="AF249" s="1005"/>
    </row>
    <row r="250" spans="2:32" outlineLevel="1">
      <c r="B250" s="852">
        <f>B249+1</f>
        <v>185</v>
      </c>
      <c r="C250" s="56" t="s">
        <v>991</v>
      </c>
      <c r="D250" s="863" t="s">
        <v>992</v>
      </c>
      <c r="E250" s="853" t="s">
        <v>43</v>
      </c>
      <c r="F250" s="66">
        <v>3</v>
      </c>
      <c r="G250" s="102">
        <f t="shared" si="79"/>
        <v>-0.11325301204819278</v>
      </c>
      <c r="H250" s="103">
        <f t="shared" si="79"/>
        <v>-0.11445783132530121</v>
      </c>
      <c r="I250" s="103">
        <f t="shared" si="79"/>
        <v>-0.11807228915662651</v>
      </c>
      <c r="J250" s="103">
        <f t="shared" si="79"/>
        <v>-0.12289156626506025</v>
      </c>
      <c r="K250" s="793">
        <f t="shared" si="79"/>
        <v>-0.12650602409638553</v>
      </c>
      <c r="L250" s="849"/>
      <c r="M250" s="82"/>
      <c r="N250" s="83"/>
      <c r="O250" s="137"/>
      <c r="P250" s="844"/>
      <c r="Q250" s="844"/>
      <c r="S250" s="964"/>
      <c r="T250" s="984"/>
      <c r="U250" s="984"/>
      <c r="V250" s="984"/>
      <c r="W250" s="984"/>
      <c r="X250" s="984"/>
      <c r="Y250" s="964"/>
      <c r="Z250" s="1005"/>
      <c r="AF250" s="1005"/>
    </row>
    <row r="251" spans="2:32" ht="15" outlineLevel="1" thickBot="1">
      <c r="B251" s="129">
        <f>B250+1</f>
        <v>186</v>
      </c>
      <c r="C251" s="140" t="s">
        <v>993</v>
      </c>
      <c r="D251" s="794" t="s">
        <v>994</v>
      </c>
      <c r="E251" s="90" t="s">
        <v>43</v>
      </c>
      <c r="F251" s="141">
        <v>3</v>
      </c>
      <c r="G251" s="790">
        <f t="shared" si="79"/>
        <v>0</v>
      </c>
      <c r="H251" s="791">
        <f t="shared" si="79"/>
        <v>0</v>
      </c>
      <c r="I251" s="791">
        <f t="shared" si="79"/>
        <v>0</v>
      </c>
      <c r="J251" s="791">
        <f t="shared" si="79"/>
        <v>0</v>
      </c>
      <c r="K251" s="792">
        <f t="shared" si="79"/>
        <v>0</v>
      </c>
      <c r="L251" s="849"/>
      <c r="M251" s="132"/>
      <c r="N251" s="121"/>
      <c r="O251" s="137"/>
      <c r="P251" s="844"/>
      <c r="Q251" s="844"/>
      <c r="S251" s="964"/>
      <c r="T251" s="984"/>
      <c r="U251" s="984"/>
      <c r="V251" s="984"/>
      <c r="W251" s="984"/>
      <c r="X251" s="984"/>
      <c r="Y251" s="964"/>
      <c r="Z251" s="1005"/>
      <c r="AF251" s="1005"/>
    </row>
    <row r="252" spans="2:32">
      <c r="B252" s="849"/>
      <c r="C252" s="849"/>
      <c r="D252" s="849"/>
      <c r="E252" s="849"/>
      <c r="F252" s="849"/>
      <c r="G252" s="849"/>
      <c r="H252" s="849"/>
      <c r="I252" s="849"/>
      <c r="J252" s="849"/>
      <c r="K252" s="849"/>
      <c r="L252" s="849"/>
      <c r="M252" s="87"/>
      <c r="N252" s="87"/>
      <c r="O252" s="137"/>
      <c r="P252" s="844"/>
      <c r="Q252" s="844"/>
    </row>
    <row r="253" spans="2:32">
      <c r="B253" s="41" t="s">
        <v>305</v>
      </c>
      <c r="C253" s="42"/>
      <c r="D253" s="42"/>
      <c r="E253" s="42"/>
      <c r="F253" s="42"/>
      <c r="G253" s="42"/>
      <c r="H253" s="42"/>
      <c r="I253" s="43"/>
      <c r="J253" s="43"/>
      <c r="K253" s="849"/>
      <c r="L253" s="849"/>
      <c r="M253" s="858"/>
      <c r="N253" s="844"/>
      <c r="O253" s="137"/>
      <c r="P253" s="844"/>
      <c r="Q253" s="844"/>
    </row>
    <row r="254" spans="2:32">
      <c r="B254" s="114"/>
      <c r="C254" s="115" t="s">
        <v>306</v>
      </c>
      <c r="D254" s="115"/>
      <c r="E254" s="42"/>
      <c r="F254" s="42"/>
      <c r="G254" s="42"/>
      <c r="H254" s="42"/>
      <c r="I254" s="42"/>
      <c r="J254" s="42"/>
      <c r="K254" s="849"/>
      <c r="L254" s="849"/>
      <c r="M254" s="858"/>
      <c r="N254" s="844"/>
      <c r="O254" s="137"/>
      <c r="P254" s="844"/>
      <c r="Q254" s="844"/>
    </row>
    <row r="255" spans="2:32">
      <c r="B255" s="116"/>
      <c r="C255" s="115" t="s">
        <v>307</v>
      </c>
      <c r="D255" s="115"/>
      <c r="E255" s="42"/>
      <c r="F255" s="42"/>
      <c r="G255" s="42"/>
      <c r="H255" s="42"/>
      <c r="I255" s="42"/>
      <c r="J255" s="42"/>
      <c r="K255" s="849"/>
      <c r="L255" s="849"/>
      <c r="M255" s="858"/>
      <c r="N255" s="844"/>
      <c r="O255" s="137"/>
      <c r="P255" s="844"/>
      <c r="Q255" s="844"/>
    </row>
    <row r="256" spans="2:32">
      <c r="B256" s="117"/>
      <c r="C256" s="115" t="s">
        <v>308</v>
      </c>
      <c r="D256" s="115"/>
      <c r="E256" s="42"/>
      <c r="F256" s="42"/>
      <c r="G256" s="42"/>
      <c r="H256" s="42"/>
      <c r="I256" s="42"/>
      <c r="J256" s="42"/>
      <c r="K256" s="849"/>
      <c r="L256" s="849"/>
      <c r="M256" s="858"/>
      <c r="N256" s="844"/>
      <c r="O256" s="137"/>
      <c r="P256" s="844"/>
      <c r="Q256" s="844"/>
    </row>
    <row r="257" spans="2:17">
      <c r="B257" s="681"/>
      <c r="C257" s="115" t="s">
        <v>309</v>
      </c>
      <c r="D257" s="115"/>
      <c r="E257" s="42"/>
      <c r="F257" s="42"/>
      <c r="G257" s="42"/>
      <c r="H257" s="42"/>
      <c r="I257" s="42"/>
      <c r="J257" s="42"/>
      <c r="K257" s="849"/>
      <c r="L257" s="849"/>
      <c r="M257" s="858"/>
      <c r="N257" s="844"/>
      <c r="O257" s="137"/>
      <c r="P257" s="844"/>
      <c r="Q257" s="844"/>
    </row>
    <row r="258" spans="2:17" ht="15" thickBot="1">
      <c r="B258" s="49"/>
      <c r="C258" s="49"/>
      <c r="D258" s="49"/>
      <c r="E258" s="49"/>
      <c r="F258" s="49"/>
      <c r="G258" s="49"/>
      <c r="H258" s="49"/>
      <c r="I258" s="49"/>
      <c r="J258" s="49"/>
      <c r="K258" s="849"/>
      <c r="L258" s="849"/>
      <c r="M258" s="858"/>
      <c r="N258" s="844"/>
      <c r="O258" s="137"/>
      <c r="P258" s="844"/>
      <c r="Q258" s="844"/>
    </row>
    <row r="259" spans="2:17" ht="15" thickBot="1">
      <c r="B259" s="1853" t="s">
        <v>995</v>
      </c>
      <c r="C259" s="1854"/>
      <c r="D259" s="1854"/>
      <c r="E259" s="1854"/>
      <c r="F259" s="1854"/>
      <c r="G259" s="1854"/>
      <c r="H259" s="1854"/>
      <c r="I259" s="1854"/>
      <c r="J259" s="1854"/>
      <c r="K259" s="1855"/>
      <c r="L259" s="849"/>
      <c r="M259" s="858"/>
      <c r="N259" s="844"/>
      <c r="O259" s="844"/>
      <c r="P259" s="844"/>
      <c r="Q259" s="844"/>
    </row>
    <row r="260" spans="2:17" ht="15" thickBot="1">
      <c r="B260" s="50"/>
      <c r="C260" s="51"/>
      <c r="D260" s="52"/>
      <c r="E260" s="52"/>
      <c r="F260" s="52"/>
      <c r="G260" s="52"/>
      <c r="H260" s="52"/>
      <c r="I260" s="49"/>
      <c r="J260" s="49"/>
      <c r="K260" s="49"/>
      <c r="L260" s="849"/>
      <c r="M260" s="858"/>
      <c r="N260" s="844"/>
      <c r="O260" s="844"/>
      <c r="P260" s="844"/>
      <c r="Q260" s="844"/>
    </row>
    <row r="261" spans="2:17" ht="170.25" customHeight="1" thickBot="1">
      <c r="B261" s="1856" t="s">
        <v>1411</v>
      </c>
      <c r="C261" s="1857"/>
      <c r="D261" s="1857"/>
      <c r="E261" s="1857"/>
      <c r="F261" s="1857"/>
      <c r="G261" s="1857"/>
      <c r="H261" s="1857"/>
      <c r="I261" s="1857"/>
      <c r="J261" s="1857"/>
      <c r="K261" s="1858"/>
      <c r="L261" s="849"/>
      <c r="M261" s="858"/>
      <c r="N261" s="844"/>
      <c r="O261" s="844"/>
      <c r="P261" s="844"/>
      <c r="Q261" s="844"/>
    </row>
    <row r="262" spans="2:17" ht="15" thickBot="1">
      <c r="B262" s="845"/>
      <c r="C262" s="53"/>
      <c r="D262" s="845"/>
      <c r="E262" s="845"/>
      <c r="F262" s="845"/>
      <c r="G262" s="54"/>
      <c r="H262" s="54"/>
      <c r="I262" s="49"/>
      <c r="J262" s="49"/>
      <c r="K262" s="49"/>
      <c r="L262" s="849"/>
      <c r="M262" s="858"/>
      <c r="N262" s="844"/>
      <c r="O262" s="844"/>
      <c r="P262" s="844"/>
      <c r="Q262" s="844"/>
    </row>
    <row r="263" spans="2:17">
      <c r="B263" s="75" t="s">
        <v>463</v>
      </c>
      <c r="C263" s="1892" t="s">
        <v>313</v>
      </c>
      <c r="D263" s="1893"/>
      <c r="E263" s="1893"/>
      <c r="F263" s="1893"/>
      <c r="G263" s="1893"/>
      <c r="H263" s="1893"/>
      <c r="I263" s="1893"/>
      <c r="J263" s="1893"/>
      <c r="K263" s="1894"/>
      <c r="L263" s="849"/>
      <c r="M263" s="858"/>
      <c r="N263" s="844"/>
      <c r="O263" s="844"/>
      <c r="P263" s="844"/>
      <c r="Q263" s="844"/>
    </row>
    <row r="264" spans="2:17">
      <c r="B264" s="808" t="s">
        <v>996</v>
      </c>
      <c r="C264" s="927"/>
      <c r="D264" s="749"/>
      <c r="E264" s="749"/>
      <c r="F264" s="749"/>
      <c r="G264" s="749"/>
      <c r="H264" s="749"/>
      <c r="I264" s="749"/>
      <c r="J264" s="749"/>
      <c r="K264" s="750"/>
      <c r="L264" s="849"/>
      <c r="M264" s="858"/>
      <c r="N264" s="844"/>
      <c r="O264" s="844"/>
      <c r="P264" s="844"/>
      <c r="Q264" s="844"/>
    </row>
    <row r="265" spans="2:17" ht="30" customHeight="1">
      <c r="B265" s="76" t="s">
        <v>997</v>
      </c>
      <c r="C265" s="1838" t="s">
        <v>998</v>
      </c>
      <c r="D265" s="1839"/>
      <c r="E265" s="1839"/>
      <c r="F265" s="1839"/>
      <c r="G265" s="1839"/>
      <c r="H265" s="1839"/>
      <c r="I265" s="1839"/>
      <c r="J265" s="1839"/>
      <c r="K265" s="1840"/>
      <c r="L265" s="849"/>
      <c r="M265" s="858"/>
      <c r="N265" s="844"/>
      <c r="O265" s="844"/>
      <c r="P265" s="844"/>
      <c r="Q265" s="844"/>
    </row>
    <row r="266" spans="2:17" ht="30" customHeight="1">
      <c r="B266" s="76" t="s">
        <v>999</v>
      </c>
      <c r="C266" s="1838" t="s">
        <v>1000</v>
      </c>
      <c r="D266" s="1890"/>
      <c r="E266" s="1890"/>
      <c r="F266" s="1890"/>
      <c r="G266" s="1890"/>
      <c r="H266" s="1890"/>
      <c r="I266" s="1890"/>
      <c r="J266" s="1890"/>
      <c r="K266" s="1891"/>
      <c r="L266" s="849"/>
      <c r="M266" s="858"/>
      <c r="N266" s="844"/>
      <c r="O266" s="844"/>
      <c r="P266" s="844"/>
      <c r="Q266" s="844"/>
    </row>
    <row r="267" spans="2:17" ht="30" customHeight="1">
      <c r="B267" s="76" t="s">
        <v>1001</v>
      </c>
      <c r="C267" s="1838" t="s">
        <v>1410</v>
      </c>
      <c r="D267" s="1890"/>
      <c r="E267" s="1890"/>
      <c r="F267" s="1890"/>
      <c r="G267" s="1890"/>
      <c r="H267" s="1890"/>
      <c r="I267" s="1890"/>
      <c r="J267" s="1890"/>
      <c r="K267" s="1891"/>
      <c r="L267" s="849"/>
      <c r="M267" s="858"/>
      <c r="N267" s="844"/>
      <c r="O267" s="844"/>
      <c r="P267" s="844"/>
      <c r="Q267" s="844"/>
    </row>
    <row r="268" spans="2:17" ht="30" customHeight="1">
      <c r="B268" s="76" t="s">
        <v>1002</v>
      </c>
      <c r="C268" s="1838" t="s">
        <v>1003</v>
      </c>
      <c r="D268" s="1882"/>
      <c r="E268" s="1882"/>
      <c r="F268" s="1882"/>
      <c r="G268" s="1882"/>
      <c r="H268" s="1882"/>
      <c r="I268" s="1882"/>
      <c r="J268" s="1882"/>
      <c r="K268" s="1883"/>
      <c r="L268" s="849"/>
      <c r="M268" s="858"/>
      <c r="N268" s="844"/>
      <c r="O268" s="844"/>
      <c r="P268" s="844"/>
      <c r="Q268" s="844"/>
    </row>
    <row r="269" spans="2:17" ht="30" customHeight="1">
      <c r="B269" s="76" t="s">
        <v>1004</v>
      </c>
      <c r="C269" s="1838" t="s">
        <v>1005</v>
      </c>
      <c r="D269" s="1890"/>
      <c r="E269" s="1890"/>
      <c r="F269" s="1890"/>
      <c r="G269" s="1890"/>
      <c r="H269" s="1890"/>
      <c r="I269" s="1890"/>
      <c r="J269" s="1890"/>
      <c r="K269" s="1891"/>
      <c r="L269" s="849"/>
      <c r="M269" s="858"/>
      <c r="N269" s="844"/>
      <c r="O269" s="844"/>
      <c r="P269" s="844"/>
      <c r="Q269" s="844"/>
    </row>
    <row r="270" spans="2:17" ht="30" customHeight="1">
      <c r="B270" s="76" t="s">
        <v>1006</v>
      </c>
      <c r="C270" s="1838" t="s">
        <v>1007</v>
      </c>
      <c r="D270" s="1890"/>
      <c r="E270" s="1890"/>
      <c r="F270" s="1890"/>
      <c r="G270" s="1890"/>
      <c r="H270" s="1890"/>
      <c r="I270" s="1890"/>
      <c r="J270" s="1890"/>
      <c r="K270" s="1891"/>
      <c r="L270" s="849"/>
      <c r="M270" s="858"/>
      <c r="N270" s="844"/>
      <c r="O270" s="844"/>
      <c r="P270" s="844"/>
      <c r="Q270" s="844"/>
    </row>
    <row r="271" spans="2:17" ht="30" customHeight="1">
      <c r="B271" s="76" t="s">
        <v>1008</v>
      </c>
      <c r="C271" s="1838" t="s">
        <v>1009</v>
      </c>
      <c r="D271" s="1890"/>
      <c r="E271" s="1890"/>
      <c r="F271" s="1890"/>
      <c r="G271" s="1890"/>
      <c r="H271" s="1890"/>
      <c r="I271" s="1890"/>
      <c r="J271" s="1890"/>
      <c r="K271" s="1891"/>
      <c r="L271" s="849"/>
      <c r="M271" s="858"/>
      <c r="N271" s="844"/>
      <c r="O271" s="844"/>
      <c r="P271" s="844"/>
      <c r="Q271" s="844"/>
    </row>
    <row r="272" spans="2:17" ht="30" customHeight="1">
      <c r="B272" s="76" t="s">
        <v>1010</v>
      </c>
      <c r="C272" s="1838" t="s">
        <v>1011</v>
      </c>
      <c r="D272" s="1882"/>
      <c r="E272" s="1882"/>
      <c r="F272" s="1882"/>
      <c r="G272" s="1882"/>
      <c r="H272" s="1882"/>
      <c r="I272" s="1882"/>
      <c r="J272" s="1882"/>
      <c r="K272" s="1883"/>
      <c r="L272" s="849"/>
      <c r="M272" s="858"/>
      <c r="N272" s="844"/>
      <c r="O272" s="844"/>
      <c r="P272" s="844"/>
      <c r="Q272" s="844"/>
    </row>
    <row r="273" spans="2:17" ht="30" customHeight="1">
      <c r="B273" s="76" t="s">
        <v>1012</v>
      </c>
      <c r="C273" s="1838" t="s">
        <v>1013</v>
      </c>
      <c r="D273" s="1882"/>
      <c r="E273" s="1882"/>
      <c r="F273" s="1882"/>
      <c r="G273" s="1882"/>
      <c r="H273" s="1882"/>
      <c r="I273" s="1882"/>
      <c r="J273" s="1882"/>
      <c r="K273" s="1883"/>
      <c r="L273" s="849"/>
      <c r="M273" s="858"/>
      <c r="N273" s="844"/>
      <c r="O273" s="844"/>
      <c r="P273" s="844"/>
      <c r="Q273" s="844"/>
    </row>
    <row r="274" spans="2:17" ht="30" customHeight="1">
      <c r="B274" s="76" t="s">
        <v>1014</v>
      </c>
      <c r="C274" s="1838" t="s">
        <v>1015</v>
      </c>
      <c r="D274" s="1882"/>
      <c r="E274" s="1882"/>
      <c r="F274" s="1882"/>
      <c r="G274" s="1882"/>
      <c r="H274" s="1882"/>
      <c r="I274" s="1882"/>
      <c r="J274" s="1882"/>
      <c r="K274" s="1883"/>
      <c r="L274" s="849"/>
      <c r="M274" s="858"/>
      <c r="N274" s="844"/>
      <c r="O274" s="844"/>
      <c r="P274" s="844"/>
      <c r="Q274" s="844"/>
    </row>
    <row r="275" spans="2:17" ht="30" customHeight="1">
      <c r="B275" s="76" t="s">
        <v>1016</v>
      </c>
      <c r="C275" s="1838" t="s">
        <v>1017</v>
      </c>
      <c r="D275" s="1882"/>
      <c r="E275" s="1882"/>
      <c r="F275" s="1882"/>
      <c r="G275" s="1882"/>
      <c r="H275" s="1882"/>
      <c r="I275" s="1882"/>
      <c r="J275" s="1882"/>
      <c r="K275" s="1883"/>
      <c r="L275" s="849"/>
      <c r="M275" s="858"/>
      <c r="N275" s="844"/>
      <c r="O275" s="844"/>
      <c r="P275" s="844"/>
      <c r="Q275" s="844"/>
    </row>
    <row r="276" spans="2:17" ht="15" customHeight="1">
      <c r="B276" s="809" t="s">
        <v>1018</v>
      </c>
      <c r="C276" s="810"/>
      <c r="D276" s="811"/>
      <c r="E276" s="811"/>
      <c r="F276" s="811"/>
      <c r="G276" s="811"/>
      <c r="H276" s="811"/>
      <c r="I276" s="811"/>
      <c r="J276" s="811"/>
      <c r="K276" s="812"/>
      <c r="L276" s="849"/>
      <c r="M276" s="858"/>
      <c r="N276" s="844"/>
      <c r="O276" s="844"/>
      <c r="P276" s="844"/>
      <c r="Q276" s="844"/>
    </row>
    <row r="277" spans="2:17" ht="45" customHeight="1">
      <c r="B277" s="76" t="s">
        <v>1019</v>
      </c>
      <c r="C277" s="1838" t="s">
        <v>1020</v>
      </c>
      <c r="D277" s="1882"/>
      <c r="E277" s="1882"/>
      <c r="F277" s="1882"/>
      <c r="G277" s="1882"/>
      <c r="H277" s="1882"/>
      <c r="I277" s="1882"/>
      <c r="J277" s="1882"/>
      <c r="K277" s="1883"/>
      <c r="L277" s="849"/>
      <c r="M277" s="858"/>
      <c r="N277" s="844"/>
      <c r="O277" s="844"/>
      <c r="P277" s="844"/>
      <c r="Q277" s="844"/>
    </row>
    <row r="278" spans="2:17" ht="30" customHeight="1">
      <c r="B278" s="76" t="s">
        <v>1021</v>
      </c>
      <c r="C278" s="1838" t="s">
        <v>1022</v>
      </c>
      <c r="D278" s="1890"/>
      <c r="E278" s="1890"/>
      <c r="F278" s="1890"/>
      <c r="G278" s="1890"/>
      <c r="H278" s="1890"/>
      <c r="I278" s="1890"/>
      <c r="J278" s="1890"/>
      <c r="K278" s="1891"/>
      <c r="L278" s="849"/>
      <c r="M278" s="858"/>
      <c r="N278" s="844"/>
      <c r="O278" s="844"/>
      <c r="P278" s="844"/>
      <c r="Q278" s="844"/>
    </row>
    <row r="279" spans="2:17" ht="60" customHeight="1">
      <c r="B279" s="76" t="s">
        <v>1023</v>
      </c>
      <c r="C279" s="1838" t="s">
        <v>1024</v>
      </c>
      <c r="D279" s="1882"/>
      <c r="E279" s="1882"/>
      <c r="F279" s="1882"/>
      <c r="G279" s="1882"/>
      <c r="H279" s="1882"/>
      <c r="I279" s="1882"/>
      <c r="J279" s="1882"/>
      <c r="K279" s="1883"/>
      <c r="L279" s="849"/>
      <c r="M279" s="858"/>
      <c r="N279" s="844"/>
      <c r="O279" s="844"/>
      <c r="P279" s="844"/>
      <c r="Q279" s="844"/>
    </row>
    <row r="280" spans="2:17" ht="15" customHeight="1">
      <c r="B280" s="76" t="s">
        <v>1025</v>
      </c>
      <c r="C280" s="1838" t="s">
        <v>1026</v>
      </c>
      <c r="D280" s="1882"/>
      <c r="E280" s="1882"/>
      <c r="F280" s="1882"/>
      <c r="G280" s="1882"/>
      <c r="H280" s="1882"/>
      <c r="I280" s="1882"/>
      <c r="J280" s="1882"/>
      <c r="K280" s="1883"/>
      <c r="L280" s="849"/>
      <c r="M280" s="858"/>
      <c r="N280" s="844"/>
      <c r="O280" s="844"/>
      <c r="P280" s="844"/>
      <c r="Q280" s="844"/>
    </row>
    <row r="281" spans="2:17" ht="45" customHeight="1">
      <c r="B281" s="76" t="s">
        <v>1027</v>
      </c>
      <c r="C281" s="1838" t="s">
        <v>1028</v>
      </c>
      <c r="D281" s="1882"/>
      <c r="E281" s="1882"/>
      <c r="F281" s="1882"/>
      <c r="G281" s="1882"/>
      <c r="H281" s="1882"/>
      <c r="I281" s="1882"/>
      <c r="J281" s="1882"/>
      <c r="K281" s="1883"/>
      <c r="L281" s="849"/>
      <c r="M281" s="858"/>
      <c r="N281" s="844"/>
      <c r="O281" s="844"/>
      <c r="P281" s="844"/>
      <c r="Q281" s="844"/>
    </row>
    <row r="282" spans="2:17" ht="30" customHeight="1">
      <c r="B282" s="76" t="s">
        <v>1029</v>
      </c>
      <c r="C282" s="1838" t="s">
        <v>1030</v>
      </c>
      <c r="D282" s="1890"/>
      <c r="E282" s="1890"/>
      <c r="F282" s="1890"/>
      <c r="G282" s="1890"/>
      <c r="H282" s="1890"/>
      <c r="I282" s="1890"/>
      <c r="J282" s="1890"/>
      <c r="K282" s="1891"/>
      <c r="L282" s="849"/>
      <c r="M282" s="858"/>
      <c r="N282" s="844"/>
      <c r="O282" s="844"/>
      <c r="P282" s="844"/>
      <c r="Q282" s="844"/>
    </row>
    <row r="283" spans="2:17" ht="60" customHeight="1">
      <c r="B283" s="76" t="s">
        <v>1031</v>
      </c>
      <c r="C283" s="1838" t="s">
        <v>1032</v>
      </c>
      <c r="D283" s="1882"/>
      <c r="E283" s="1882"/>
      <c r="F283" s="1882"/>
      <c r="G283" s="1882"/>
      <c r="H283" s="1882"/>
      <c r="I283" s="1882"/>
      <c r="J283" s="1882"/>
      <c r="K283" s="1883"/>
      <c r="L283" s="849"/>
      <c r="M283" s="858"/>
      <c r="N283" s="844"/>
      <c r="O283" s="844"/>
      <c r="P283" s="844"/>
      <c r="Q283" s="844"/>
    </row>
    <row r="284" spans="2:17" ht="15" customHeight="1">
      <c r="B284" s="76" t="s">
        <v>1033</v>
      </c>
      <c r="C284" s="1838" t="s">
        <v>1034</v>
      </c>
      <c r="D284" s="1882"/>
      <c r="E284" s="1882"/>
      <c r="F284" s="1882"/>
      <c r="G284" s="1882"/>
      <c r="H284" s="1882"/>
      <c r="I284" s="1882"/>
      <c r="J284" s="1882"/>
      <c r="K284" s="1883"/>
      <c r="L284" s="849"/>
      <c r="M284" s="858"/>
      <c r="N284" s="844"/>
      <c r="O284" s="844"/>
      <c r="P284" s="844"/>
      <c r="Q284" s="844"/>
    </row>
    <row r="285" spans="2:17" ht="45" customHeight="1">
      <c r="B285" s="76" t="s">
        <v>1035</v>
      </c>
      <c r="C285" s="1838" t="s">
        <v>1036</v>
      </c>
      <c r="D285" s="1882"/>
      <c r="E285" s="1882"/>
      <c r="F285" s="1882"/>
      <c r="G285" s="1882"/>
      <c r="H285" s="1882"/>
      <c r="I285" s="1882"/>
      <c r="J285" s="1882"/>
      <c r="K285" s="1883"/>
      <c r="L285" s="849"/>
      <c r="M285" s="1082"/>
      <c r="N285" s="844"/>
      <c r="O285" s="844"/>
      <c r="P285" s="844"/>
      <c r="Q285" s="844"/>
    </row>
    <row r="286" spans="2:17" ht="60" customHeight="1">
      <c r="B286" s="76" t="s">
        <v>1037</v>
      </c>
      <c r="C286" s="1838" t="s">
        <v>1038</v>
      </c>
      <c r="D286" s="1882"/>
      <c r="E286" s="1882"/>
      <c r="F286" s="1882"/>
      <c r="G286" s="1882"/>
      <c r="H286" s="1882"/>
      <c r="I286" s="1882"/>
      <c r="J286" s="1882"/>
      <c r="K286" s="1883"/>
      <c r="L286" s="849"/>
      <c r="M286" s="858"/>
      <c r="N286" s="1082"/>
      <c r="O286" s="1082"/>
      <c r="P286" s="844"/>
      <c r="Q286" s="844"/>
    </row>
    <row r="287" spans="2:17" ht="15" customHeight="1">
      <c r="B287" s="76" t="s">
        <v>1039</v>
      </c>
      <c r="C287" s="1838" t="s">
        <v>1040</v>
      </c>
      <c r="D287" s="1882"/>
      <c r="E287" s="1882"/>
      <c r="F287" s="1882"/>
      <c r="G287" s="1882"/>
      <c r="H287" s="1882"/>
      <c r="I287" s="1882"/>
      <c r="J287" s="1882"/>
      <c r="K287" s="1883"/>
      <c r="L287" s="849"/>
      <c r="M287" s="858"/>
      <c r="N287" s="1082"/>
      <c r="O287" s="1082"/>
      <c r="P287" s="844"/>
      <c r="Q287" s="844"/>
    </row>
    <row r="288" spans="2:17" ht="30" customHeight="1">
      <c r="B288" s="76" t="s">
        <v>1041</v>
      </c>
      <c r="C288" s="1838" t="s">
        <v>1042</v>
      </c>
      <c r="D288" s="1882"/>
      <c r="E288" s="1882"/>
      <c r="F288" s="1882"/>
      <c r="G288" s="1882"/>
      <c r="H288" s="1882"/>
      <c r="I288" s="1882"/>
      <c r="J288" s="1882"/>
      <c r="K288" s="1883"/>
      <c r="L288" s="849"/>
      <c r="M288" s="858"/>
      <c r="N288" s="844"/>
      <c r="O288" s="844"/>
      <c r="P288" s="844"/>
      <c r="Q288" s="844"/>
    </row>
    <row r="289" spans="2:17" ht="45" customHeight="1">
      <c r="B289" s="76" t="s">
        <v>1043</v>
      </c>
      <c r="C289" s="1838" t="s">
        <v>1044</v>
      </c>
      <c r="D289" s="1882"/>
      <c r="E289" s="1882"/>
      <c r="F289" s="1882"/>
      <c r="G289" s="1882"/>
      <c r="H289" s="1882"/>
      <c r="I289" s="1882"/>
      <c r="J289" s="1882"/>
      <c r="K289" s="1883"/>
      <c r="L289" s="849"/>
      <c r="M289" s="858"/>
      <c r="N289" s="844"/>
      <c r="O289" s="844"/>
      <c r="P289" s="844"/>
      <c r="Q289" s="844"/>
    </row>
    <row r="290" spans="2:17" ht="15" customHeight="1">
      <c r="B290" s="76" t="s">
        <v>1045</v>
      </c>
      <c r="C290" s="1838" t="s">
        <v>1046</v>
      </c>
      <c r="D290" s="1882"/>
      <c r="E290" s="1882"/>
      <c r="F290" s="1882"/>
      <c r="G290" s="1882"/>
      <c r="H290" s="1882"/>
      <c r="I290" s="1882"/>
      <c r="J290" s="1882"/>
      <c r="K290" s="1883"/>
      <c r="L290" s="849"/>
      <c r="M290" s="858"/>
      <c r="N290" s="844"/>
      <c r="O290" s="844"/>
      <c r="P290" s="844"/>
      <c r="Q290" s="844"/>
    </row>
    <row r="291" spans="2:17" ht="15" customHeight="1">
      <c r="B291" s="76" t="s">
        <v>1047</v>
      </c>
      <c r="C291" s="1838" t="s">
        <v>1048</v>
      </c>
      <c r="D291" s="1882"/>
      <c r="E291" s="1882"/>
      <c r="F291" s="1882"/>
      <c r="G291" s="1882"/>
      <c r="H291" s="1882"/>
      <c r="I291" s="1882"/>
      <c r="J291" s="1882"/>
      <c r="K291" s="1883"/>
      <c r="L291" s="849"/>
      <c r="M291" s="858"/>
      <c r="N291" s="844"/>
      <c r="O291" s="844"/>
      <c r="P291" s="844"/>
      <c r="Q291" s="844"/>
    </row>
    <row r="292" spans="2:17" ht="15" customHeight="1">
      <c r="B292" s="76" t="s">
        <v>1049</v>
      </c>
      <c r="C292" s="1838" t="s">
        <v>1050</v>
      </c>
      <c r="D292" s="1882"/>
      <c r="E292" s="1882"/>
      <c r="F292" s="1882"/>
      <c r="G292" s="1882"/>
      <c r="H292" s="1882"/>
      <c r="I292" s="1882"/>
      <c r="J292" s="1882"/>
      <c r="K292" s="1883"/>
      <c r="L292" s="849"/>
      <c r="M292" s="858"/>
      <c r="N292" s="844"/>
      <c r="O292" s="844"/>
      <c r="P292" s="844"/>
      <c r="Q292" s="844"/>
    </row>
    <row r="293" spans="2:17" ht="15" customHeight="1">
      <c r="B293" s="76" t="s">
        <v>1051</v>
      </c>
      <c r="C293" s="1838" t="s">
        <v>1052</v>
      </c>
      <c r="D293" s="1882"/>
      <c r="E293" s="1882"/>
      <c r="F293" s="1882"/>
      <c r="G293" s="1882"/>
      <c r="H293" s="1882"/>
      <c r="I293" s="1882"/>
      <c r="J293" s="1882"/>
      <c r="K293" s="1883"/>
      <c r="L293" s="849"/>
      <c r="M293" s="858"/>
      <c r="N293" s="844"/>
      <c r="O293" s="844"/>
      <c r="P293" s="844"/>
      <c r="Q293" s="844"/>
    </row>
    <row r="294" spans="2:17" ht="15" customHeight="1">
      <c r="B294" s="816" t="s">
        <v>1053</v>
      </c>
      <c r="C294" s="813"/>
      <c r="D294" s="814"/>
      <c r="E294" s="814"/>
      <c r="F294" s="814"/>
      <c r="G294" s="814"/>
      <c r="H294" s="814"/>
      <c r="I294" s="814"/>
      <c r="J294" s="814"/>
      <c r="K294" s="815"/>
      <c r="L294" s="849"/>
      <c r="M294" s="858"/>
      <c r="N294" s="844"/>
      <c r="O294" s="844"/>
      <c r="P294" s="844"/>
      <c r="Q294" s="844"/>
    </row>
    <row r="295" spans="2:17" ht="30" customHeight="1">
      <c r="B295" s="76" t="s">
        <v>1054</v>
      </c>
      <c r="C295" s="1838" t="s">
        <v>1055</v>
      </c>
      <c r="D295" s="1882"/>
      <c r="E295" s="1882"/>
      <c r="F295" s="1882"/>
      <c r="G295" s="1882"/>
      <c r="H295" s="1882"/>
      <c r="I295" s="1882"/>
      <c r="J295" s="1882"/>
      <c r="K295" s="1883"/>
      <c r="L295" s="849"/>
      <c r="M295" s="858"/>
      <c r="N295" s="844"/>
      <c r="O295" s="844"/>
      <c r="P295" s="844"/>
      <c r="Q295" s="844"/>
    </row>
    <row r="296" spans="2:17" ht="30" customHeight="1">
      <c r="B296" s="76" t="s">
        <v>1056</v>
      </c>
      <c r="C296" s="1838" t="s">
        <v>1057</v>
      </c>
      <c r="D296" s="1882"/>
      <c r="E296" s="1882"/>
      <c r="F296" s="1882"/>
      <c r="G296" s="1882"/>
      <c r="H296" s="1882"/>
      <c r="I296" s="1882"/>
      <c r="J296" s="1882"/>
      <c r="K296" s="1883"/>
      <c r="L296" s="849"/>
      <c r="M296" s="858"/>
      <c r="N296" s="844"/>
      <c r="O296" s="844"/>
      <c r="P296" s="844"/>
      <c r="Q296" s="844"/>
    </row>
    <row r="297" spans="2:17" ht="15" customHeight="1">
      <c r="B297" s="76" t="s">
        <v>1058</v>
      </c>
      <c r="C297" s="1838" t="s">
        <v>1059</v>
      </c>
      <c r="D297" s="1882"/>
      <c r="E297" s="1882"/>
      <c r="F297" s="1882"/>
      <c r="G297" s="1882"/>
      <c r="H297" s="1882"/>
      <c r="I297" s="1882"/>
      <c r="J297" s="1882"/>
      <c r="K297" s="1883"/>
      <c r="L297" s="849"/>
      <c r="M297" s="858"/>
      <c r="N297" s="844"/>
      <c r="O297" s="844"/>
      <c r="P297" s="844"/>
      <c r="Q297" s="844"/>
    </row>
    <row r="298" spans="2:17" ht="15" customHeight="1">
      <c r="B298" s="809" t="s">
        <v>1060</v>
      </c>
      <c r="C298" s="810"/>
      <c r="D298" s="811"/>
      <c r="E298" s="811"/>
      <c r="F298" s="811"/>
      <c r="G298" s="811"/>
      <c r="H298" s="811"/>
      <c r="I298" s="811"/>
      <c r="J298" s="811"/>
      <c r="K298" s="812"/>
      <c r="L298" s="849"/>
      <c r="M298" s="858"/>
      <c r="N298" s="844"/>
      <c r="O298" s="844"/>
      <c r="P298" s="844"/>
      <c r="Q298" s="844"/>
    </row>
    <row r="299" spans="2:17" ht="30" customHeight="1">
      <c r="B299" s="118" t="s">
        <v>1061</v>
      </c>
      <c r="C299" s="1838" t="s">
        <v>1062</v>
      </c>
      <c r="D299" s="1882"/>
      <c r="E299" s="1882"/>
      <c r="F299" s="1882"/>
      <c r="G299" s="1882"/>
      <c r="H299" s="1882"/>
      <c r="I299" s="1882"/>
      <c r="J299" s="1882"/>
      <c r="K299" s="1883"/>
      <c r="L299" s="849"/>
      <c r="M299" s="858"/>
      <c r="N299" s="844"/>
      <c r="O299" s="844"/>
      <c r="P299" s="844"/>
      <c r="Q299" s="844"/>
    </row>
    <row r="300" spans="2:17" ht="15" customHeight="1">
      <c r="B300" s="809" t="s">
        <v>1063</v>
      </c>
      <c r="C300" s="810"/>
      <c r="D300" s="811"/>
      <c r="E300" s="811"/>
      <c r="F300" s="811"/>
      <c r="G300" s="811"/>
      <c r="H300" s="811"/>
      <c r="I300" s="811"/>
      <c r="J300" s="811"/>
      <c r="K300" s="812"/>
      <c r="L300" s="849"/>
      <c r="M300" s="858"/>
      <c r="N300" s="844"/>
      <c r="O300" s="844"/>
      <c r="P300" s="844"/>
      <c r="Q300" s="844"/>
    </row>
    <row r="301" spans="2:17" ht="60" customHeight="1">
      <c r="B301" s="118" t="s">
        <v>1064</v>
      </c>
      <c r="C301" s="1838" t="s">
        <v>1065</v>
      </c>
      <c r="D301" s="1890"/>
      <c r="E301" s="1890"/>
      <c r="F301" s="1890"/>
      <c r="G301" s="1890"/>
      <c r="H301" s="1890"/>
      <c r="I301" s="1890"/>
      <c r="J301" s="1890"/>
      <c r="K301" s="1891"/>
      <c r="L301" s="849"/>
      <c r="M301" s="858"/>
      <c r="N301" s="844"/>
      <c r="O301" s="844"/>
      <c r="P301" s="844"/>
      <c r="Q301" s="844"/>
    </row>
    <row r="302" spans="2:17" ht="60" customHeight="1">
      <c r="B302" s="118" t="s">
        <v>1066</v>
      </c>
      <c r="C302" s="1838" t="s">
        <v>1067</v>
      </c>
      <c r="D302" s="1882"/>
      <c r="E302" s="1882"/>
      <c r="F302" s="1882"/>
      <c r="G302" s="1882"/>
      <c r="H302" s="1882"/>
      <c r="I302" s="1882"/>
      <c r="J302" s="1882"/>
      <c r="K302" s="1883"/>
      <c r="L302" s="849"/>
      <c r="M302" s="858"/>
      <c r="N302" s="844"/>
      <c r="O302" s="844"/>
      <c r="P302" s="844"/>
      <c r="Q302" s="844"/>
    </row>
    <row r="303" spans="2:17" ht="60" customHeight="1">
      <c r="B303" s="118" t="s">
        <v>1068</v>
      </c>
      <c r="C303" s="1838" t="s">
        <v>1069</v>
      </c>
      <c r="D303" s="1882"/>
      <c r="E303" s="1882"/>
      <c r="F303" s="1882"/>
      <c r="G303" s="1882"/>
      <c r="H303" s="1882"/>
      <c r="I303" s="1882"/>
      <c r="J303" s="1882"/>
      <c r="K303" s="1883"/>
      <c r="L303" s="849"/>
      <c r="M303" s="858"/>
      <c r="N303" s="844"/>
      <c r="O303" s="844"/>
      <c r="P303" s="844"/>
      <c r="Q303" s="844"/>
    </row>
    <row r="304" spans="2:17" ht="60" customHeight="1">
      <c r="B304" s="118" t="s">
        <v>1070</v>
      </c>
      <c r="C304" s="1838" t="s">
        <v>1071</v>
      </c>
      <c r="D304" s="1882"/>
      <c r="E304" s="1882"/>
      <c r="F304" s="1882"/>
      <c r="G304" s="1882"/>
      <c r="H304" s="1882"/>
      <c r="I304" s="1882"/>
      <c r="J304" s="1882"/>
      <c r="K304" s="1883"/>
      <c r="L304" s="849"/>
      <c r="M304" s="858"/>
      <c r="N304" s="844"/>
      <c r="O304" s="844"/>
      <c r="P304" s="844"/>
      <c r="Q304" s="844"/>
    </row>
    <row r="305" spans="2:17" ht="15" customHeight="1">
      <c r="B305" s="118" t="s">
        <v>1072</v>
      </c>
      <c r="C305" s="1838" t="s">
        <v>1073</v>
      </c>
      <c r="D305" s="1882"/>
      <c r="E305" s="1882"/>
      <c r="F305" s="1882"/>
      <c r="G305" s="1882"/>
      <c r="H305" s="1882"/>
      <c r="I305" s="1882"/>
      <c r="J305" s="1882"/>
      <c r="K305" s="1883"/>
      <c r="L305" s="849"/>
      <c r="M305" s="858"/>
      <c r="P305" s="844"/>
      <c r="Q305" s="844"/>
    </row>
    <row r="306" spans="2:17" ht="45" customHeight="1">
      <c r="B306" s="118" t="s">
        <v>1074</v>
      </c>
      <c r="C306" s="1838" t="s">
        <v>1075</v>
      </c>
      <c r="D306" s="1882"/>
      <c r="E306" s="1882"/>
      <c r="F306" s="1882"/>
      <c r="G306" s="1882"/>
      <c r="H306" s="1882"/>
      <c r="I306" s="1882"/>
      <c r="J306" s="1882"/>
      <c r="K306" s="1883"/>
      <c r="L306" s="849"/>
      <c r="M306" s="844"/>
      <c r="P306" s="844"/>
      <c r="Q306" s="844"/>
    </row>
    <row r="307" spans="2:17" ht="15" customHeight="1">
      <c r="B307" s="809" t="s">
        <v>1076</v>
      </c>
      <c r="C307" s="810"/>
      <c r="D307" s="811"/>
      <c r="E307" s="811"/>
      <c r="F307" s="811"/>
      <c r="G307" s="811"/>
      <c r="H307" s="811"/>
      <c r="I307" s="811"/>
      <c r="J307" s="811"/>
      <c r="K307" s="812"/>
      <c r="L307" s="849"/>
      <c r="M307" s="858"/>
      <c r="P307" s="844"/>
      <c r="Q307" s="844"/>
    </row>
    <row r="308" spans="2:17" ht="45" customHeight="1">
      <c r="B308" s="118" t="s">
        <v>1077</v>
      </c>
      <c r="C308" s="1838" t="s">
        <v>1078</v>
      </c>
      <c r="D308" s="1882"/>
      <c r="E308" s="1882"/>
      <c r="F308" s="1882"/>
      <c r="G308" s="1882"/>
      <c r="H308" s="1882"/>
      <c r="I308" s="1882"/>
      <c r="J308" s="1882"/>
      <c r="K308" s="1883"/>
      <c r="L308" s="844"/>
      <c r="M308" s="858"/>
      <c r="P308" s="844"/>
      <c r="Q308" s="844"/>
    </row>
    <row r="309" spans="2:17" ht="45" customHeight="1">
      <c r="B309" s="146" t="s">
        <v>1079</v>
      </c>
      <c r="C309" s="1887" t="s">
        <v>1080</v>
      </c>
      <c r="D309" s="1888"/>
      <c r="E309" s="1888"/>
      <c r="F309" s="1888"/>
      <c r="G309" s="1888"/>
      <c r="H309" s="1888"/>
      <c r="I309" s="1888"/>
      <c r="J309" s="1888"/>
      <c r="K309" s="1889"/>
      <c r="L309" s="849"/>
      <c r="M309" s="858"/>
      <c r="P309" s="844"/>
      <c r="Q309" s="844"/>
    </row>
    <row r="310" spans="2:17" ht="15" customHeight="1">
      <c r="B310" s="817" t="s">
        <v>1081</v>
      </c>
      <c r="C310" s="814"/>
      <c r="D310" s="814"/>
      <c r="E310" s="814"/>
      <c r="F310" s="814"/>
      <c r="G310" s="814"/>
      <c r="H310" s="814"/>
      <c r="I310" s="814"/>
      <c r="J310" s="814"/>
      <c r="K310" s="815"/>
      <c r="L310" s="849"/>
      <c r="M310" s="858"/>
      <c r="P310" s="844"/>
      <c r="Q310" s="844"/>
    </row>
    <row r="311" spans="2:17" ht="30" customHeight="1">
      <c r="B311" s="118" t="s">
        <v>1082</v>
      </c>
      <c r="C311" s="1838" t="s">
        <v>1083</v>
      </c>
      <c r="D311" s="1882"/>
      <c r="E311" s="1882"/>
      <c r="F311" s="1882"/>
      <c r="G311" s="1882"/>
      <c r="H311" s="1882"/>
      <c r="I311" s="1882"/>
      <c r="J311" s="1882"/>
      <c r="K311" s="1883"/>
      <c r="L311" s="844"/>
      <c r="M311" s="844"/>
      <c r="P311" s="844"/>
      <c r="Q311" s="844"/>
    </row>
    <row r="312" spans="2:17" ht="30" customHeight="1">
      <c r="B312" s="118" t="s">
        <v>1084</v>
      </c>
      <c r="C312" s="1838" t="s">
        <v>1085</v>
      </c>
      <c r="D312" s="1882"/>
      <c r="E312" s="1882"/>
      <c r="F312" s="1882"/>
      <c r="G312" s="1882"/>
      <c r="H312" s="1882"/>
      <c r="I312" s="1882"/>
      <c r="J312" s="1882"/>
      <c r="K312" s="1883"/>
      <c r="L312" s="844"/>
      <c r="M312" s="844"/>
      <c r="P312" s="844"/>
      <c r="Q312" s="844"/>
    </row>
    <row r="313" spans="2:17" ht="30" customHeight="1">
      <c r="B313" s="118" t="s">
        <v>1086</v>
      </c>
      <c r="C313" s="1838" t="s">
        <v>1087</v>
      </c>
      <c r="D313" s="1882"/>
      <c r="E313" s="1882"/>
      <c r="F313" s="1882"/>
      <c r="G313" s="1882"/>
      <c r="H313" s="1882"/>
      <c r="I313" s="1882"/>
      <c r="J313" s="1882"/>
      <c r="K313" s="1883"/>
      <c r="L313" s="844"/>
      <c r="M313" s="844"/>
      <c r="P313" s="844"/>
      <c r="Q313" s="844"/>
    </row>
    <row r="314" spans="2:17" ht="30" customHeight="1">
      <c r="B314" s="118" t="s">
        <v>1088</v>
      </c>
      <c r="C314" s="1838" t="s">
        <v>1089</v>
      </c>
      <c r="D314" s="1882"/>
      <c r="E314" s="1882"/>
      <c r="F314" s="1882"/>
      <c r="G314" s="1882"/>
      <c r="H314" s="1882"/>
      <c r="I314" s="1882"/>
      <c r="J314" s="1882"/>
      <c r="K314" s="1883"/>
      <c r="L314" s="844"/>
      <c r="M314" s="844"/>
      <c r="P314" s="844"/>
      <c r="Q314" s="844"/>
    </row>
    <row r="315" spans="2:17" ht="15" customHeight="1">
      <c r="B315" s="118" t="s">
        <v>1090</v>
      </c>
      <c r="C315" s="1838" t="s">
        <v>1091</v>
      </c>
      <c r="D315" s="1882"/>
      <c r="E315" s="1882"/>
      <c r="F315" s="1882"/>
      <c r="G315" s="1882"/>
      <c r="H315" s="1882"/>
      <c r="I315" s="1882"/>
      <c r="J315" s="1882"/>
      <c r="K315" s="1883"/>
      <c r="L315" s="844"/>
      <c r="M315" s="844"/>
      <c r="P315" s="844"/>
      <c r="Q315" s="844"/>
    </row>
    <row r="316" spans="2:17" ht="15" customHeight="1">
      <c r="B316" s="817" t="s">
        <v>1412</v>
      </c>
      <c r="C316" s="818" t="str">
        <f>$C$127</f>
        <v>Tax rate</v>
      </c>
      <c r="D316" s="814"/>
      <c r="E316" s="814"/>
      <c r="F316" s="814"/>
      <c r="G316" s="814"/>
      <c r="H316" s="814"/>
      <c r="I316" s="814"/>
      <c r="J316" s="814"/>
      <c r="K316" s="815"/>
      <c r="L316" s="844"/>
      <c r="M316" s="844"/>
      <c r="P316" s="844"/>
      <c r="Q316" s="844"/>
    </row>
    <row r="317" spans="2:17" ht="15" customHeight="1" thickBot="1">
      <c r="B317" s="912" t="s">
        <v>1092</v>
      </c>
      <c r="C317" s="1884" t="s">
        <v>1093</v>
      </c>
      <c r="D317" s="1885"/>
      <c r="E317" s="1885"/>
      <c r="F317" s="1885"/>
      <c r="G317" s="1885"/>
      <c r="H317" s="1885"/>
      <c r="I317" s="1885"/>
      <c r="J317" s="1885"/>
      <c r="K317" s="1886"/>
      <c r="L317" s="844"/>
      <c r="M317" s="844"/>
      <c r="P317" s="844"/>
      <c r="Q317" s="844"/>
    </row>
    <row r="318" spans="2:17"/>
  </sheetData>
  <sheetProtection algorithmName="SHA-512" hashValue="8y5Pm9I1FYTPXTDxH3RDfCT8jA1z2qGoYuMzu22/ig5Y33ZweYQoPJt9aSnznmU3CTc7743QGBxEh6TfSm5mkg==" saltValue="OQzCQz0KqfgMGp5nxq1zoQ==" spinCount="100000" sheet="1" objects="1" scenarios="1" autoFilter="0"/>
  <autoFilter ref="N1:N317"/>
  <mergeCells count="55">
    <mergeCell ref="AA4:AE4"/>
    <mergeCell ref="C315:K315"/>
    <mergeCell ref="C280:K280"/>
    <mergeCell ref="C284:K284"/>
    <mergeCell ref="M1:P1"/>
    <mergeCell ref="C273:K273"/>
    <mergeCell ref="C290:K290"/>
    <mergeCell ref="C291:K291"/>
    <mergeCell ref="C292:K292"/>
    <mergeCell ref="C287:K287"/>
    <mergeCell ref="C272:K272"/>
    <mergeCell ref="C265:K265"/>
    <mergeCell ref="C271:K271"/>
    <mergeCell ref="C266:K266"/>
    <mergeCell ref="C267:K267"/>
    <mergeCell ref="C268:K268"/>
    <mergeCell ref="C269:K269"/>
    <mergeCell ref="C270:K270"/>
    <mergeCell ref="C263:K263"/>
    <mergeCell ref="B3:C3"/>
    <mergeCell ref="B5:F5"/>
    <mergeCell ref="G5:K5"/>
    <mergeCell ref="B259:K259"/>
    <mergeCell ref="B261:K261"/>
    <mergeCell ref="C274:K274"/>
    <mergeCell ref="C275:K275"/>
    <mergeCell ref="C277:K277"/>
    <mergeCell ref="C278:K278"/>
    <mergeCell ref="C281:K281"/>
    <mergeCell ref="C295:K295"/>
    <mergeCell ref="C299:K299"/>
    <mergeCell ref="C296:K296"/>
    <mergeCell ref="C279:K279"/>
    <mergeCell ref="C285:K285"/>
    <mergeCell ref="C286:K286"/>
    <mergeCell ref="C283:K283"/>
    <mergeCell ref="C282:K282"/>
    <mergeCell ref="C293:K293"/>
    <mergeCell ref="C297:K297"/>
    <mergeCell ref="T4:X4"/>
    <mergeCell ref="C314:K314"/>
    <mergeCell ref="C317:K317"/>
    <mergeCell ref="C305:K305"/>
    <mergeCell ref="C308:K308"/>
    <mergeCell ref="C309:K309"/>
    <mergeCell ref="C311:K311"/>
    <mergeCell ref="C313:K313"/>
    <mergeCell ref="C312:K312"/>
    <mergeCell ref="C301:K301"/>
    <mergeCell ref="C303:K303"/>
    <mergeCell ref="C302:K302"/>
    <mergeCell ref="C304:K304"/>
    <mergeCell ref="C306:K306"/>
    <mergeCell ref="C288:K288"/>
    <mergeCell ref="C289:K289"/>
  </mergeCells>
  <conditionalFormatting sqref="P6:Q129">
    <cfRule type="cellIs" dxfId="26" priority="33" operator="equal">
      <formula>0</formula>
    </cfRule>
  </conditionalFormatting>
  <dataValidations count="4">
    <dataValidation type="decimal" errorStyle="warning" operator="greaterThan" allowBlank="1" showInputMessage="1" showErrorMessage="1" error="Inputs should be positive" sqref="G8:K18">
      <formula1>0</formula1>
    </dataValidation>
    <dataValidation type="decimal" errorStyle="warning" operator="lessThan" allowBlank="1" showInputMessage="1" showErrorMessage="1" error="All inputs should be negative" sqref="G21:K31 G40:K40 G43:K43 G36:K36 G49:K49 G53:K54 G61:K61 G64:K64 G67:K67 G73:K73 G77:K77 G85:K85 G96:K101 G109:K111 G121:K125 G46:K46">
      <formula1>0</formula1>
    </dataValidation>
    <dataValidation type="decimal" errorStyle="warning" operator="greaterThan" allowBlank="1" showInputMessage="1" showErrorMessage="1" error="All inputs should be positive" sqref="G114:K118 G38:K39 G42:K42 G34:K35 G48:K48 G55:K55 G59:K59 G62:K62 G65:K65 G68:K68 G72:K72 G78:K78 G82:K82 G88:K93 G104:K106 G45:K45">
      <formula1>0</formula1>
    </dataValidation>
    <dataValidation type="whole" errorStyle="warning" operator="lessThan" allowBlank="1" showInputMessage="1" showErrorMessage="1" error="All inputs should be negative" sqref="G57:K58">
      <formula1>0</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rowBreaks count="2" manualBreakCount="2">
    <brk id="79" min="1" max="13" man="1"/>
    <brk id="293" min="1" max="10" man="1"/>
  </rowBreaks>
  <ignoredErrors>
    <ignoredError sqref="G163:K163 G167:K167 G170:K170 G173:K173 G182:K182 G186:K186 G189:K189 G192:K192" formula="1"/>
    <ignoredError sqref="B273" twoDigitTextYear="1"/>
  </ignoredErrors>
  <drawing r:id="rId2"/>
  <legacyDrawingHF r:id="rId3"/>
</worksheet>
</file>

<file path=xl/worksheets/sheet18.xml><?xml version="1.0" encoding="utf-8"?>
<worksheet xmlns="http://schemas.openxmlformats.org/spreadsheetml/2006/main" xmlns:r="http://schemas.openxmlformats.org/officeDocument/2006/relationships">
  <sheetPr codeName="Sheet41">
    <tabColor rgb="FFCA0083"/>
  </sheetPr>
  <dimension ref="A1:AJ241"/>
  <sheetViews>
    <sheetView topLeftCell="D106" workbookViewId="0">
      <selection activeCell="G127" sqref="G127"/>
    </sheetView>
  </sheetViews>
  <sheetFormatPr defaultColWidth="9.625" defaultRowHeight="14.25" zeroHeight="1"/>
  <cols>
    <col min="1" max="1" width="1.625" style="1" customWidth="1"/>
    <col min="2" max="2" width="6.625" style="1" customWidth="1"/>
    <col min="3" max="3" width="90.625" style="1" bestFit="1" customWidth="1"/>
    <col min="4" max="4" width="12.125" style="1" bestFit="1" customWidth="1"/>
    <col min="5" max="6" width="5.625" style="1" customWidth="1"/>
    <col min="7" max="12" width="9.625" style="1" customWidth="1"/>
    <col min="13" max="13" width="2.625" style="1" customWidth="1"/>
    <col min="14" max="14" width="28" style="1" bestFit="1" customWidth="1"/>
    <col min="15" max="15" width="34.625" style="1" bestFit="1" customWidth="1"/>
    <col min="16" max="16" width="2.625" style="1" customWidth="1"/>
    <col min="17" max="18" width="21.625" style="994" customWidth="1"/>
    <col min="19" max="19" width="3" style="994" customWidth="1"/>
    <col min="20" max="20" width="2.625" style="1014" hidden="1" customWidth="1"/>
    <col min="21" max="26" width="8.125" style="1014" hidden="1" customWidth="1"/>
    <col min="27" max="27" width="1.625" style="1014" hidden="1" customWidth="1"/>
    <col min="28" max="28" width="9.625" style="73" customWidth="1"/>
    <col min="29" max="29" width="2.625" style="1014" hidden="1" customWidth="1"/>
    <col min="30" max="35" width="8.125" style="1014" hidden="1" customWidth="1"/>
    <col min="36" max="36" width="1.625" style="1014" hidden="1" customWidth="1"/>
    <col min="37" max="16384" width="9.625" style="1"/>
  </cols>
  <sheetData>
    <row r="1" spans="1:36" ht="18.75">
      <c r="A1" s="1161"/>
      <c r="B1" s="149" t="s">
        <v>1095</v>
      </c>
      <c r="C1" s="149"/>
      <c r="D1" s="149"/>
      <c r="E1" s="149"/>
      <c r="F1" s="149"/>
      <c r="G1" s="149"/>
      <c r="H1" s="149"/>
      <c r="I1" s="149"/>
      <c r="J1" s="149"/>
      <c r="K1" s="149"/>
      <c r="L1" s="836" t="str">
        <f>AppValidation!$D$2</f>
        <v>South West Water</v>
      </c>
      <c r="M1" s="150"/>
      <c r="N1" s="1917" t="s">
        <v>377</v>
      </c>
      <c r="O1" s="1917"/>
      <c r="P1" s="1917"/>
      <c r="Q1" s="1917"/>
      <c r="R1" s="1917"/>
      <c r="T1" s="964"/>
      <c r="U1" s="963"/>
      <c r="V1" s="963"/>
      <c r="W1" s="963"/>
      <c r="X1" s="963"/>
      <c r="Y1" s="963"/>
      <c r="Z1" s="963"/>
      <c r="AA1" s="964"/>
      <c r="AB1" s="1"/>
      <c r="AC1" s="1005"/>
      <c r="AD1" s="1004"/>
      <c r="AE1" s="1004"/>
      <c r="AF1" s="1004"/>
      <c r="AG1" s="1004"/>
      <c r="AH1" s="1004"/>
      <c r="AI1" s="1004"/>
      <c r="AJ1" s="1005"/>
    </row>
    <row r="2" spans="1:36" ht="15" thickBot="1">
      <c r="B2" s="151"/>
      <c r="C2" s="151"/>
      <c r="D2" s="151"/>
      <c r="E2" s="151"/>
      <c r="F2" s="151"/>
      <c r="G2" s="151"/>
      <c r="H2" s="151"/>
      <c r="I2" s="151"/>
      <c r="J2" s="151"/>
      <c r="K2" s="151"/>
      <c r="L2" s="151"/>
      <c r="M2" s="152"/>
      <c r="N2" s="151"/>
      <c r="O2" s="151"/>
      <c r="T2" s="964"/>
      <c r="U2" s="963"/>
      <c r="V2" s="963"/>
      <c r="W2" s="963"/>
      <c r="X2" s="963"/>
      <c r="Y2" s="963"/>
      <c r="Z2" s="963"/>
      <c r="AA2" s="964"/>
      <c r="AB2" s="1"/>
      <c r="AC2" s="1005"/>
      <c r="AD2" s="1004"/>
      <c r="AE2" s="1004"/>
      <c r="AF2" s="1004"/>
      <c r="AG2" s="1004"/>
      <c r="AH2" s="1004"/>
      <c r="AI2" s="1004"/>
      <c r="AJ2" s="1005"/>
    </row>
    <row r="3" spans="1:36" ht="15" thickBot="1">
      <c r="B3" s="1912" t="s">
        <v>379</v>
      </c>
      <c r="C3" s="1913"/>
      <c r="D3" s="153" t="s">
        <v>380</v>
      </c>
      <c r="E3" s="154" t="s">
        <v>381</v>
      </c>
      <c r="F3" s="155" t="s">
        <v>382</v>
      </c>
      <c r="G3" s="156" t="s">
        <v>196</v>
      </c>
      <c r="H3" s="156" t="s">
        <v>197</v>
      </c>
      <c r="I3" s="156" t="s">
        <v>198</v>
      </c>
      <c r="J3" s="156" t="s">
        <v>199</v>
      </c>
      <c r="K3" s="156" t="s">
        <v>200</v>
      </c>
      <c r="L3" s="155" t="s">
        <v>201</v>
      </c>
      <c r="M3" s="157"/>
      <c r="N3" s="8" t="s">
        <v>391</v>
      </c>
      <c r="O3" s="158" t="s">
        <v>392</v>
      </c>
      <c r="Q3" s="1081" t="s">
        <v>1429</v>
      </c>
      <c r="R3" s="255" t="s">
        <v>314</v>
      </c>
      <c r="T3" s="964"/>
      <c r="U3" s="963"/>
      <c r="V3" s="963"/>
      <c r="W3" s="963"/>
      <c r="X3" s="963"/>
      <c r="Y3" s="963"/>
      <c r="Z3" s="963"/>
      <c r="AA3" s="964"/>
      <c r="AB3" s="1"/>
      <c r="AC3" s="1005"/>
      <c r="AD3" s="1004"/>
      <c r="AE3" s="1004"/>
      <c r="AF3" s="1004"/>
      <c r="AG3" s="1004"/>
      <c r="AH3" s="1004"/>
      <c r="AI3" s="1004"/>
      <c r="AJ3" s="1005"/>
    </row>
    <row r="4" spans="1:36" ht="15" thickBot="1">
      <c r="B4" s="151"/>
      <c r="C4" s="151"/>
      <c r="D4" s="151"/>
      <c r="E4" s="151"/>
      <c r="F4" s="151"/>
      <c r="G4" s="151"/>
      <c r="H4" s="151"/>
      <c r="I4" s="151"/>
      <c r="J4" s="151"/>
      <c r="K4" s="151"/>
      <c r="L4" s="151"/>
      <c r="M4" s="152"/>
      <c r="N4" s="151"/>
      <c r="O4" s="151"/>
      <c r="Q4" s="1080"/>
      <c r="R4" s="1080"/>
      <c r="T4" s="964"/>
      <c r="U4" s="1846" t="s">
        <v>1430</v>
      </c>
      <c r="V4" s="1846"/>
      <c r="W4" s="1846"/>
      <c r="X4" s="1846"/>
      <c r="Y4" s="1846"/>
      <c r="Z4" s="1846"/>
      <c r="AA4" s="964"/>
      <c r="AB4" s="1"/>
      <c r="AC4" s="1005"/>
      <c r="AD4" s="1846" t="s">
        <v>1433</v>
      </c>
      <c r="AE4" s="1846"/>
      <c r="AF4" s="1846"/>
      <c r="AG4" s="1846"/>
      <c r="AH4" s="1846"/>
      <c r="AI4" s="1846"/>
      <c r="AJ4" s="1005"/>
    </row>
    <row r="5" spans="1:36" ht="15" thickBot="1">
      <c r="B5" s="1895" t="s">
        <v>1094</v>
      </c>
      <c r="C5" s="1897"/>
      <c r="D5" s="1897"/>
      <c r="E5" s="1897"/>
      <c r="F5" s="1898"/>
      <c r="G5" s="1914" t="s">
        <v>530</v>
      </c>
      <c r="H5" s="1915"/>
      <c r="I5" s="1915"/>
      <c r="J5" s="1915"/>
      <c r="K5" s="1915"/>
      <c r="L5" s="1916"/>
      <c r="M5" s="152"/>
      <c r="N5" s="151"/>
      <c r="O5" s="151"/>
      <c r="T5" s="964"/>
      <c r="U5" s="965" t="s">
        <v>1431</v>
      </c>
      <c r="V5" s="966"/>
      <c r="W5" s="966"/>
      <c r="X5" s="966"/>
      <c r="Y5" s="966"/>
      <c r="Z5" s="966"/>
      <c r="AA5" s="964"/>
      <c r="AB5" s="1"/>
      <c r="AC5" s="1005"/>
      <c r="AD5" s="1006" t="s">
        <v>1434</v>
      </c>
      <c r="AE5" s="1007"/>
      <c r="AF5" s="1007"/>
      <c r="AG5" s="1007"/>
      <c r="AH5" s="1007"/>
      <c r="AI5" s="1007"/>
      <c r="AJ5" s="1005"/>
    </row>
    <row r="6" spans="1:36" ht="15" thickBot="1">
      <c r="B6" s="151"/>
      <c r="C6" s="151"/>
      <c r="D6" s="151"/>
      <c r="E6" s="151"/>
      <c r="F6" s="151"/>
      <c r="G6" s="151"/>
      <c r="H6" s="151"/>
      <c r="I6" s="151"/>
      <c r="J6" s="151"/>
      <c r="K6" s="151"/>
      <c r="L6" s="151"/>
      <c r="M6" s="152"/>
      <c r="N6" s="151"/>
      <c r="O6" s="151"/>
      <c r="Q6" s="1008"/>
      <c r="R6" s="1008">
        <f xml:space="preserve"> IF( SUM( U6:AA6 ) = 0, 0, $P$5 )</f>
        <v>0</v>
      </c>
      <c r="T6" s="964"/>
      <c r="U6" s="966"/>
      <c r="V6" s="966"/>
      <c r="W6" s="966"/>
      <c r="X6" s="966"/>
      <c r="Y6" s="966"/>
      <c r="Z6" s="966"/>
      <c r="AA6" s="964"/>
      <c r="AB6" s="1"/>
      <c r="AC6" s="1005"/>
      <c r="AD6" s="1007"/>
      <c r="AE6" s="1007"/>
      <c r="AF6" s="1007"/>
      <c r="AG6" s="1007"/>
      <c r="AH6" s="1007"/>
      <c r="AI6" s="1007"/>
      <c r="AJ6" s="1005"/>
    </row>
    <row r="7" spans="1:36" ht="15" thickBot="1">
      <c r="B7" s="159" t="s">
        <v>393</v>
      </c>
      <c r="C7" s="160" t="s">
        <v>1096</v>
      </c>
      <c r="D7" s="151"/>
      <c r="E7" s="151"/>
      <c r="F7" s="151"/>
      <c r="G7" s="151"/>
      <c r="H7" s="151"/>
      <c r="I7" s="151"/>
      <c r="J7" s="151"/>
      <c r="K7" s="151"/>
      <c r="L7" s="151"/>
      <c r="M7" s="152"/>
      <c r="N7" s="152"/>
      <c r="O7" s="152"/>
      <c r="Q7" s="1008"/>
      <c r="R7" s="1008"/>
      <c r="T7" s="964"/>
      <c r="U7" s="963"/>
      <c r="V7" s="963"/>
      <c r="W7" s="963"/>
      <c r="X7" s="963"/>
      <c r="Y7" s="963"/>
      <c r="Z7" s="963"/>
      <c r="AA7" s="964"/>
      <c r="AB7" s="1"/>
      <c r="AC7" s="1005"/>
      <c r="AD7" s="1004"/>
      <c r="AE7" s="1004"/>
      <c r="AF7" s="1004"/>
      <c r="AG7" s="1004"/>
      <c r="AH7" s="1004"/>
      <c r="AI7" s="1004"/>
      <c r="AJ7" s="1005"/>
    </row>
    <row r="8" spans="1:36">
      <c r="B8" s="161">
        <v>1</v>
      </c>
      <c r="C8" s="162" t="s">
        <v>1097</v>
      </c>
      <c r="D8" s="822" t="s">
        <v>1098</v>
      </c>
      <c r="E8" s="163" t="s">
        <v>43</v>
      </c>
      <c r="F8" s="164">
        <v>3</v>
      </c>
      <c r="G8" s="1174">
        <v>9.1270000000000007</v>
      </c>
      <c r="H8" s="151"/>
      <c r="I8" s="151"/>
      <c r="J8" s="151"/>
      <c r="K8" s="151"/>
      <c r="L8" s="151"/>
      <c r="M8" s="152"/>
      <c r="N8" s="165"/>
      <c r="O8" s="166"/>
      <c r="Q8" s="1008">
        <f xml:space="preserve"> IF( SUM( U8:Z8 ) = 0, 0,$U$5 )</f>
        <v>0</v>
      </c>
      <c r="R8" s="1008"/>
      <c r="T8" s="964"/>
      <c r="U8" s="968">
        <f xml:space="preserve"> IF( ISNUMBER(G8), 0, 1 )</f>
        <v>0</v>
      </c>
      <c r="V8" s="966"/>
      <c r="W8" s="966"/>
      <c r="X8" s="966"/>
      <c r="Y8" s="966"/>
      <c r="Z8" s="966"/>
      <c r="AA8" s="964"/>
      <c r="AB8" s="1"/>
      <c r="AC8" s="1005"/>
      <c r="AD8" s="1007"/>
      <c r="AE8" s="1007"/>
      <c r="AF8" s="1007"/>
      <c r="AG8" s="1007"/>
      <c r="AH8" s="1007"/>
      <c r="AI8" s="1007"/>
      <c r="AJ8" s="1005"/>
    </row>
    <row r="9" spans="1:36">
      <c r="B9" s="167">
        <f>B8+1</f>
        <v>2</v>
      </c>
      <c r="C9" s="168" t="s">
        <v>1099</v>
      </c>
      <c r="D9" s="823" t="s">
        <v>1100</v>
      </c>
      <c r="E9" s="169" t="s">
        <v>43</v>
      </c>
      <c r="F9" s="170">
        <v>3</v>
      </c>
      <c r="G9" s="1175">
        <v>91.266999999999996</v>
      </c>
      <c r="H9" s="151"/>
      <c r="I9" s="151"/>
      <c r="J9" s="151"/>
      <c r="K9" s="151"/>
      <c r="L9" s="171"/>
      <c r="M9" s="172"/>
      <c r="N9" s="173"/>
      <c r="O9" s="174"/>
      <c r="Q9" s="1008">
        <f xml:space="preserve"> IF( SUM( U9:Z9 ) = 0, 0,$U$5 )</f>
        <v>0</v>
      </c>
      <c r="R9" s="1008"/>
      <c r="T9" s="964"/>
      <c r="U9" s="968">
        <f xml:space="preserve"> IF( ISNUMBER(G9), 0, 1 )</f>
        <v>0</v>
      </c>
      <c r="V9" s="966"/>
      <c r="W9" s="966"/>
      <c r="X9" s="966"/>
      <c r="Y9" s="966"/>
      <c r="Z9" s="966"/>
      <c r="AA9" s="964"/>
      <c r="AB9" s="1"/>
      <c r="AC9" s="1005"/>
      <c r="AD9" s="1007"/>
      <c r="AE9" s="1007"/>
      <c r="AF9" s="1007"/>
      <c r="AG9" s="1007"/>
      <c r="AH9" s="1007"/>
      <c r="AI9" s="1007"/>
      <c r="AJ9" s="1005"/>
    </row>
    <row r="10" spans="1:36">
      <c r="B10" s="167">
        <f>B9+1</f>
        <v>3</v>
      </c>
      <c r="C10" s="168" t="s">
        <v>1101</v>
      </c>
      <c r="D10" s="823" t="s">
        <v>1102</v>
      </c>
      <c r="E10" s="169" t="s">
        <v>43</v>
      </c>
      <c r="F10" s="170">
        <v>3</v>
      </c>
      <c r="G10" s="1143">
        <v>105.276</v>
      </c>
      <c r="H10" s="151"/>
      <c r="I10" s="151"/>
      <c r="J10" s="151"/>
      <c r="K10" s="151"/>
      <c r="L10" s="171"/>
      <c r="M10" s="172"/>
      <c r="N10" s="175"/>
      <c r="O10" s="176"/>
      <c r="Q10" s="1008">
        <f xml:space="preserve"> IF( SUM( U10:Z10 ) = 0, 0,$U$5 )</f>
        <v>0</v>
      </c>
      <c r="R10" s="1008"/>
      <c r="T10" s="964"/>
      <c r="U10" s="968">
        <f>IF('Validation flags'!$H$3=1,0, IF( ISNUMBER(G10), 0, 1 ))</f>
        <v>0</v>
      </c>
      <c r="V10" s="966"/>
      <c r="W10" s="966"/>
      <c r="X10" s="966"/>
      <c r="Y10" s="966"/>
      <c r="Z10" s="966"/>
      <c r="AA10" s="964"/>
      <c r="AB10" s="1"/>
      <c r="AC10" s="1005"/>
      <c r="AD10" s="1007"/>
      <c r="AE10" s="1007"/>
      <c r="AF10" s="1007"/>
      <c r="AG10" s="1007"/>
      <c r="AH10" s="1007"/>
      <c r="AI10" s="1007"/>
      <c r="AJ10" s="1005"/>
    </row>
    <row r="11" spans="1:36">
      <c r="B11" s="167">
        <f>B10+1</f>
        <v>4</v>
      </c>
      <c r="C11" s="177" t="s">
        <v>1103</v>
      </c>
      <c r="D11" s="823" t="s">
        <v>1104</v>
      </c>
      <c r="E11" s="169" t="s">
        <v>43</v>
      </c>
      <c r="F11" s="170">
        <v>3</v>
      </c>
      <c r="G11" s="1143">
        <v>6.58</v>
      </c>
      <c r="H11" s="151"/>
      <c r="I11" s="151"/>
      <c r="J11" s="151"/>
      <c r="K11" s="151"/>
      <c r="L11" s="151"/>
      <c r="M11" s="152"/>
      <c r="N11" s="175"/>
      <c r="O11" s="176"/>
      <c r="Q11" s="1008">
        <f xml:space="preserve"> IF( SUM( U11:Z11 ) = 0, 0,$U$5 )</f>
        <v>0</v>
      </c>
      <c r="R11" s="1008"/>
      <c r="T11" s="964"/>
      <c r="U11" s="1009">
        <f>IF('Validation flags'!$H$3=1,0, IF( ISNUMBER(G11), 0, 1 ))</f>
        <v>0</v>
      </c>
      <c r="V11" s="966"/>
      <c r="W11" s="966"/>
      <c r="X11" s="966"/>
      <c r="Y11" s="966"/>
      <c r="Z11" s="966"/>
      <c r="AA11" s="964"/>
      <c r="AB11" s="1"/>
      <c r="AC11" s="1005"/>
      <c r="AD11" s="1007"/>
      <c r="AE11" s="1007"/>
      <c r="AF11" s="1007"/>
      <c r="AG11" s="1007"/>
      <c r="AH11" s="1007"/>
      <c r="AI11" s="1007"/>
      <c r="AJ11" s="1005"/>
    </row>
    <row r="12" spans="1:36" ht="15" thickBot="1">
      <c r="B12" s="686">
        <f>B11+1</f>
        <v>5</v>
      </c>
      <c r="C12" s="736" t="s">
        <v>1105</v>
      </c>
      <c r="D12" s="824" t="s">
        <v>1560</v>
      </c>
      <c r="E12" s="737" t="s">
        <v>43</v>
      </c>
      <c r="F12" s="738">
        <v>3</v>
      </c>
      <c r="G12" s="1142">
        <v>0</v>
      </c>
      <c r="H12" s="151"/>
      <c r="I12" s="151"/>
      <c r="J12" s="151"/>
      <c r="K12" s="151"/>
      <c r="L12" s="151"/>
      <c r="M12" s="152"/>
      <c r="N12" s="739"/>
      <c r="O12" s="740"/>
      <c r="Q12" s="1008">
        <f xml:space="preserve"> IF( SUM( U12:Z12 ) = 0, 0,$U$5 )</f>
        <v>0</v>
      </c>
      <c r="R12" s="1008"/>
      <c r="T12" s="964"/>
      <c r="U12" s="968">
        <f>IF('Validation flags'!$B$3="Thames Water", IF( ISNUMBER(G12), 0, 1 ),0)</f>
        <v>0</v>
      </c>
      <c r="V12" s="966"/>
      <c r="W12" s="966"/>
      <c r="X12" s="966"/>
      <c r="Y12" s="966"/>
      <c r="Z12" s="966"/>
      <c r="AA12" s="964"/>
      <c r="AB12" s="1"/>
      <c r="AC12" s="1005"/>
      <c r="AD12" s="1007"/>
      <c r="AE12" s="1007"/>
      <c r="AF12" s="1007"/>
      <c r="AG12" s="1007"/>
      <c r="AH12" s="1007"/>
      <c r="AI12" s="1007"/>
      <c r="AJ12" s="1005"/>
    </row>
    <row r="13" spans="1:36" ht="15" thickBot="1">
      <c r="B13" s="178">
        <f>B12+1</f>
        <v>6</v>
      </c>
      <c r="C13" s="179" t="s">
        <v>1106</v>
      </c>
      <c r="D13" s="825" t="s">
        <v>1107</v>
      </c>
      <c r="E13" s="180" t="s">
        <v>43</v>
      </c>
      <c r="F13" s="181">
        <v>3</v>
      </c>
      <c r="G13" s="182">
        <f>SUM(G8:G12)</f>
        <v>212.25</v>
      </c>
      <c r="H13" s="183"/>
      <c r="I13" s="183"/>
      <c r="J13" s="183"/>
      <c r="K13" s="183"/>
      <c r="L13" s="183"/>
      <c r="M13" s="183"/>
      <c r="N13" s="184" t="s">
        <v>538</v>
      </c>
      <c r="O13" s="185"/>
      <c r="Q13" s="1008"/>
      <c r="R13" s="1008"/>
      <c r="T13" s="964"/>
      <c r="U13" s="966"/>
      <c r="V13" s="966"/>
      <c r="W13" s="966"/>
      <c r="X13" s="966"/>
      <c r="Y13" s="966"/>
      <c r="Z13" s="966"/>
      <c r="AA13" s="964"/>
      <c r="AB13" s="1"/>
      <c r="AC13" s="1005"/>
      <c r="AD13" s="1007"/>
      <c r="AE13" s="1007"/>
      <c r="AF13" s="1007"/>
      <c r="AG13" s="1007"/>
      <c r="AH13" s="1007"/>
      <c r="AI13" s="1007"/>
      <c r="AJ13" s="1005"/>
    </row>
    <row r="14" spans="1:36" ht="15" thickBot="1">
      <c r="B14" s="151"/>
      <c r="C14" s="151"/>
      <c r="D14" s="151"/>
      <c r="E14" s="151"/>
      <c r="F14" s="151"/>
      <c r="G14" s="151"/>
      <c r="H14" s="152"/>
      <c r="I14" s="152"/>
      <c r="J14" s="152"/>
      <c r="K14" s="152"/>
      <c r="L14" s="152"/>
      <c r="M14" s="152"/>
      <c r="N14" s="171"/>
      <c r="O14" s="171"/>
      <c r="Q14" s="1008"/>
      <c r="R14" s="1008"/>
      <c r="T14" s="964"/>
      <c r="U14" s="966"/>
      <c r="V14" s="966"/>
      <c r="W14" s="966"/>
      <c r="X14" s="966"/>
      <c r="Y14" s="966"/>
      <c r="Z14" s="966"/>
      <c r="AA14" s="964"/>
      <c r="AB14" s="1"/>
      <c r="AC14" s="1005"/>
      <c r="AD14" s="1007"/>
      <c r="AE14" s="1007"/>
      <c r="AF14" s="1007"/>
      <c r="AG14" s="1007"/>
      <c r="AH14" s="1007"/>
      <c r="AI14" s="1007"/>
      <c r="AJ14" s="1005"/>
    </row>
    <row r="15" spans="1:36" ht="15" thickBot="1">
      <c r="B15" s="159" t="s">
        <v>435</v>
      </c>
      <c r="C15" s="160" t="s">
        <v>1879</v>
      </c>
      <c r="D15" s="151"/>
      <c r="E15" s="151"/>
      <c r="F15" s="151"/>
      <c r="G15" s="151"/>
      <c r="H15" s="152"/>
      <c r="I15" s="152"/>
      <c r="J15" s="152"/>
      <c r="K15" s="152"/>
      <c r="L15" s="152"/>
      <c r="M15" s="152"/>
      <c r="N15" s="171"/>
      <c r="O15" s="171"/>
      <c r="Q15" s="1008"/>
      <c r="R15" s="1008"/>
      <c r="T15" s="964"/>
      <c r="U15" s="966"/>
      <c r="V15" s="966"/>
      <c r="W15" s="966"/>
      <c r="X15" s="966"/>
      <c r="Y15" s="966"/>
      <c r="Z15" s="966"/>
      <c r="AA15" s="964"/>
      <c r="AB15" s="1"/>
      <c r="AC15" s="1005"/>
      <c r="AD15" s="1007"/>
      <c r="AE15" s="1007"/>
      <c r="AF15" s="1007"/>
      <c r="AG15" s="1007"/>
      <c r="AH15" s="1007"/>
      <c r="AI15" s="1007"/>
      <c r="AJ15" s="1005"/>
    </row>
    <row r="16" spans="1:36">
      <c r="B16" s="161">
        <v>7</v>
      </c>
      <c r="C16" s="162" t="s">
        <v>1880</v>
      </c>
      <c r="D16" s="822" t="s">
        <v>2056</v>
      </c>
      <c r="E16" s="163" t="s">
        <v>43</v>
      </c>
      <c r="F16" s="164">
        <v>3</v>
      </c>
      <c r="G16" s="1174">
        <v>15.941000000000001</v>
      </c>
      <c r="H16" s="152"/>
      <c r="I16" s="152"/>
      <c r="J16" s="152"/>
      <c r="K16" s="152"/>
      <c r="L16" s="152"/>
      <c r="M16" s="152"/>
      <c r="N16" s="165"/>
      <c r="O16" s="166"/>
      <c r="Q16" s="1008">
        <f xml:space="preserve"> IF( SUM( U16:Z16 ) = 0, 0,$U$5 )</f>
        <v>0</v>
      </c>
      <c r="R16" s="1008"/>
      <c r="T16" s="964"/>
      <c r="U16" s="968">
        <f xml:space="preserve"> IF( ISNUMBER(G16), 0, 1 )</f>
        <v>0</v>
      </c>
      <c r="V16" s="966"/>
      <c r="W16" s="966"/>
      <c r="X16" s="966"/>
      <c r="Y16" s="966"/>
      <c r="Z16" s="966"/>
      <c r="AA16" s="964"/>
      <c r="AB16" s="1"/>
      <c r="AC16" s="1005"/>
      <c r="AD16" s="1007"/>
      <c r="AE16" s="1007"/>
      <c r="AF16" s="1007"/>
      <c r="AG16" s="1007"/>
      <c r="AH16" s="1007"/>
      <c r="AI16" s="1007"/>
      <c r="AJ16" s="1005"/>
    </row>
    <row r="17" spans="2:36">
      <c r="B17" s="167">
        <f>B16+1</f>
        <v>8</v>
      </c>
      <c r="C17" s="168" t="s">
        <v>1881</v>
      </c>
      <c r="D17" s="823" t="s">
        <v>2057</v>
      </c>
      <c r="E17" s="169" t="s">
        <v>43</v>
      </c>
      <c r="F17" s="170">
        <v>3</v>
      </c>
      <c r="G17" s="1175">
        <v>159.40600000000001</v>
      </c>
      <c r="H17" s="152"/>
      <c r="I17" s="152"/>
      <c r="J17" s="152"/>
      <c r="K17" s="152"/>
      <c r="L17" s="172"/>
      <c r="M17" s="172"/>
      <c r="N17" s="173"/>
      <c r="O17" s="174"/>
      <c r="Q17" s="1008">
        <f xml:space="preserve"> IF( SUM( U17:Z17 ) = 0, 0,$U$5 )</f>
        <v>0</v>
      </c>
      <c r="R17" s="1008"/>
      <c r="T17" s="964"/>
      <c r="U17" s="968">
        <f xml:space="preserve"> IF( ISNUMBER(G17), 0, 1 )</f>
        <v>0</v>
      </c>
      <c r="V17" s="966"/>
      <c r="W17" s="966"/>
      <c r="X17" s="966"/>
      <c r="Y17" s="966"/>
      <c r="Z17" s="966"/>
      <c r="AA17" s="964"/>
      <c r="AB17" s="1"/>
      <c r="AC17" s="1005"/>
      <c r="AD17" s="1007"/>
      <c r="AE17" s="1007"/>
      <c r="AF17" s="1007"/>
      <c r="AG17" s="1007"/>
      <c r="AH17" s="1007"/>
      <c r="AI17" s="1007"/>
      <c r="AJ17" s="1005"/>
    </row>
    <row r="18" spans="2:36">
      <c r="B18" s="167">
        <f>B17+1</f>
        <v>9</v>
      </c>
      <c r="C18" s="168" t="s">
        <v>1882</v>
      </c>
      <c r="D18" s="823" t="s">
        <v>2058</v>
      </c>
      <c r="E18" s="169" t="s">
        <v>43</v>
      </c>
      <c r="F18" s="170">
        <v>3</v>
      </c>
      <c r="G18" s="1143">
        <v>183.87299999999999</v>
      </c>
      <c r="H18" s="152"/>
      <c r="I18" s="152"/>
      <c r="J18" s="152"/>
      <c r="K18" s="152"/>
      <c r="L18" s="172"/>
      <c r="M18" s="172"/>
      <c r="N18" s="175"/>
      <c r="O18" s="176"/>
      <c r="Q18" s="1008">
        <f xml:space="preserve"> IF( SUM( U18:Z18 ) = 0, 0,$U$5 )</f>
        <v>0</v>
      </c>
      <c r="R18" s="1008"/>
      <c r="T18" s="964"/>
      <c r="U18" s="1009">
        <f>IF('Validation flags'!$H$3=1,0, IF( ISNUMBER(G18), 0, 1 ))</f>
        <v>0</v>
      </c>
      <c r="V18" s="966"/>
      <c r="W18" s="966"/>
      <c r="X18" s="966"/>
      <c r="Y18" s="966"/>
      <c r="Z18" s="966"/>
      <c r="AA18" s="964"/>
      <c r="AB18" s="1"/>
      <c r="AC18" s="1005"/>
      <c r="AD18" s="1007"/>
      <c r="AE18" s="1007"/>
      <c r="AF18" s="1007"/>
      <c r="AG18" s="1007"/>
      <c r="AH18" s="1007"/>
      <c r="AI18" s="1007"/>
      <c r="AJ18" s="1005"/>
    </row>
    <row r="19" spans="2:36">
      <c r="B19" s="167">
        <f>B18+1</f>
        <v>10</v>
      </c>
      <c r="C19" s="177" t="s">
        <v>1883</v>
      </c>
      <c r="D19" s="823" t="s">
        <v>2059</v>
      </c>
      <c r="E19" s="169" t="s">
        <v>43</v>
      </c>
      <c r="F19" s="170">
        <v>3</v>
      </c>
      <c r="G19" s="1143">
        <v>11.492000000000001</v>
      </c>
      <c r="H19" s="152"/>
      <c r="I19" s="152"/>
      <c r="J19" s="152"/>
      <c r="K19" s="152"/>
      <c r="L19" s="152"/>
      <c r="M19" s="152"/>
      <c r="N19" s="175"/>
      <c r="O19" s="176"/>
      <c r="Q19" s="1008">
        <f xml:space="preserve"> IF( SUM( U19:Z19 ) = 0, 0,$U$5 )</f>
        <v>0</v>
      </c>
      <c r="R19" s="1008"/>
      <c r="T19" s="964"/>
      <c r="U19" s="1009">
        <f>IF('Validation flags'!$H$3=1,0, IF( ISNUMBER(G19), 0, 1 ))</f>
        <v>0</v>
      </c>
      <c r="V19" s="966"/>
      <c r="W19" s="966"/>
      <c r="X19" s="966"/>
      <c r="Y19" s="966"/>
      <c r="Z19" s="966"/>
      <c r="AA19" s="964"/>
      <c r="AB19" s="1"/>
      <c r="AC19" s="1005"/>
      <c r="AD19" s="1007"/>
      <c r="AE19" s="1007"/>
      <c r="AF19" s="1007"/>
      <c r="AG19" s="1007"/>
      <c r="AH19" s="1007"/>
      <c r="AI19" s="1007"/>
      <c r="AJ19" s="1005"/>
    </row>
    <row r="20" spans="2:36" ht="15" thickBot="1">
      <c r="B20" s="686">
        <f>B19+1</f>
        <v>11</v>
      </c>
      <c r="C20" s="736" t="s">
        <v>1884</v>
      </c>
      <c r="D20" s="824" t="s">
        <v>2060</v>
      </c>
      <c r="E20" s="737" t="s">
        <v>43</v>
      </c>
      <c r="F20" s="738">
        <v>3</v>
      </c>
      <c r="G20" s="1142">
        <v>0</v>
      </c>
      <c r="H20" s="152"/>
      <c r="I20" s="152"/>
      <c r="J20" s="152"/>
      <c r="K20" s="152"/>
      <c r="L20" s="152"/>
      <c r="M20" s="152"/>
      <c r="N20" s="739"/>
      <c r="O20" s="740"/>
      <c r="Q20" s="1008">
        <f xml:space="preserve"> IF( SUM( U20:Z20 ) = 0, 0,$U$5 )</f>
        <v>0</v>
      </c>
      <c r="R20" s="1008"/>
      <c r="T20" s="964"/>
      <c r="U20" s="1009">
        <f>IF('Validation flags'!$B$3="Thames Water", IF( ISNUMBER(G20), 0, 1 ),0)</f>
        <v>0</v>
      </c>
      <c r="V20" s="966"/>
      <c r="W20" s="966"/>
      <c r="X20" s="966"/>
      <c r="Y20" s="966"/>
      <c r="Z20" s="966"/>
      <c r="AA20" s="964"/>
      <c r="AB20" s="1"/>
      <c r="AC20" s="1005"/>
      <c r="AD20" s="1007"/>
      <c r="AE20" s="1007"/>
      <c r="AF20" s="1007"/>
      <c r="AG20" s="1007"/>
      <c r="AH20" s="1007"/>
      <c r="AI20" s="1007"/>
      <c r="AJ20" s="1005"/>
    </row>
    <row r="21" spans="2:36" ht="15" thickBot="1">
      <c r="B21" s="178">
        <f>B20+1</f>
        <v>12</v>
      </c>
      <c r="C21" s="179" t="s">
        <v>1885</v>
      </c>
      <c r="D21" s="825" t="s">
        <v>2061</v>
      </c>
      <c r="E21" s="180" t="s">
        <v>43</v>
      </c>
      <c r="F21" s="181">
        <v>3</v>
      </c>
      <c r="G21" s="182">
        <f>SUM(G16:G20)</f>
        <v>370.71200000000005</v>
      </c>
      <c r="H21" s="183"/>
      <c r="I21" s="183"/>
      <c r="J21" s="183"/>
      <c r="K21" s="183"/>
      <c r="L21" s="183"/>
      <c r="M21" s="183"/>
      <c r="N21" s="184" t="s">
        <v>548</v>
      </c>
      <c r="O21" s="185"/>
      <c r="Q21" s="1008"/>
      <c r="R21" s="1008"/>
      <c r="T21" s="964"/>
      <c r="U21" s="966"/>
      <c r="V21" s="966"/>
      <c r="W21" s="966"/>
      <c r="X21" s="966"/>
      <c r="Y21" s="966"/>
      <c r="Z21" s="966"/>
      <c r="AA21" s="964"/>
      <c r="AB21" s="1"/>
      <c r="AC21" s="1005"/>
      <c r="AD21" s="1007"/>
      <c r="AE21" s="1007"/>
      <c r="AF21" s="1007"/>
      <c r="AG21" s="1007"/>
      <c r="AH21" s="1007"/>
      <c r="AI21" s="1007"/>
      <c r="AJ21" s="1005"/>
    </row>
    <row r="22" spans="2:36" ht="15" thickBot="1">
      <c r="B22" s="151"/>
      <c r="C22" s="151"/>
      <c r="D22" s="151"/>
      <c r="E22" s="151"/>
      <c r="F22" s="151"/>
      <c r="G22" s="151"/>
      <c r="H22" s="151"/>
      <c r="I22" s="151"/>
      <c r="J22" s="151"/>
      <c r="K22" s="151"/>
      <c r="L22" s="151"/>
      <c r="M22" s="152"/>
      <c r="N22" s="171"/>
      <c r="O22" s="171"/>
      <c r="Q22" s="1008"/>
      <c r="R22" s="1008"/>
      <c r="T22" s="964"/>
      <c r="U22" s="966"/>
      <c r="V22" s="966"/>
      <c r="W22" s="966"/>
      <c r="X22" s="966"/>
      <c r="Y22" s="966"/>
      <c r="Z22" s="966"/>
      <c r="AA22" s="964"/>
      <c r="AB22" s="1"/>
      <c r="AC22" s="1005"/>
      <c r="AD22" s="1007"/>
      <c r="AE22" s="1007"/>
      <c r="AF22" s="1007"/>
      <c r="AG22" s="1007"/>
      <c r="AH22" s="1007"/>
      <c r="AI22" s="1007"/>
      <c r="AJ22" s="1005"/>
    </row>
    <row r="23" spans="2:36" s="1299" customFormat="1" ht="15" thickBot="1">
      <c r="B23" s="159" t="s">
        <v>532</v>
      </c>
      <c r="C23" s="160" t="s">
        <v>2005</v>
      </c>
      <c r="D23" s="151"/>
      <c r="E23" s="151"/>
      <c r="F23" s="151"/>
      <c r="G23" s="151"/>
      <c r="H23" s="152"/>
      <c r="I23" s="152"/>
      <c r="J23" s="152"/>
      <c r="K23" s="152"/>
      <c r="L23" s="152"/>
      <c r="M23" s="152"/>
      <c r="N23" s="171"/>
      <c r="O23" s="171"/>
      <c r="Q23" s="1301"/>
      <c r="R23" s="1301"/>
      <c r="S23" s="1298"/>
      <c r="T23" s="1005"/>
      <c r="U23" s="1300"/>
      <c r="V23" s="1300"/>
      <c r="W23" s="1300"/>
      <c r="X23" s="1300"/>
      <c r="Y23" s="1300"/>
      <c r="Z23" s="1300"/>
      <c r="AA23" s="1005"/>
      <c r="AC23" s="1005"/>
      <c r="AD23" s="1300"/>
      <c r="AE23" s="1300"/>
      <c r="AF23" s="1300"/>
      <c r="AG23" s="1300"/>
      <c r="AH23" s="1300"/>
      <c r="AI23" s="1300"/>
      <c r="AJ23" s="1005"/>
    </row>
    <row r="24" spans="2:36" s="1299" customFormat="1">
      <c r="B24" s="161">
        <v>13</v>
      </c>
      <c r="C24" s="162" t="s">
        <v>2006</v>
      </c>
      <c r="D24" s="1321" t="s">
        <v>2042</v>
      </c>
      <c r="E24" s="163" t="s">
        <v>43</v>
      </c>
      <c r="F24" s="164">
        <v>3</v>
      </c>
      <c r="G24" s="1174">
        <v>0.29599999999999999</v>
      </c>
      <c r="H24" s="152"/>
      <c r="I24" s="152"/>
      <c r="J24" s="152"/>
      <c r="K24" s="152"/>
      <c r="L24" s="152"/>
      <c r="M24" s="152"/>
      <c r="N24" s="165"/>
      <c r="O24" s="166"/>
      <c r="Q24" s="1301">
        <f xml:space="preserve"> IF( SUM( U24:Z24 ) = 0, 0,$U$5 )</f>
        <v>0</v>
      </c>
      <c r="R24" s="1301"/>
      <c r="S24" s="1298"/>
      <c r="T24" s="1005"/>
      <c r="U24" s="1009">
        <f xml:space="preserve"> IF( ISNUMBER(G24), 0, 1 )</f>
        <v>0</v>
      </c>
      <c r="V24" s="1300"/>
      <c r="W24" s="1300"/>
      <c r="X24" s="1300"/>
      <c r="Y24" s="1300"/>
      <c r="Z24" s="1300"/>
      <c r="AA24" s="1005"/>
      <c r="AC24" s="1005"/>
      <c r="AD24" s="1300"/>
      <c r="AE24" s="1300"/>
      <c r="AF24" s="1300"/>
      <c r="AG24" s="1300"/>
      <c r="AH24" s="1300"/>
      <c r="AI24" s="1300"/>
      <c r="AJ24" s="1005"/>
    </row>
    <row r="25" spans="2:36" s="1299" customFormat="1">
      <c r="B25" s="167">
        <v>14</v>
      </c>
      <c r="C25" s="168" t="s">
        <v>2007</v>
      </c>
      <c r="D25" s="1322" t="s">
        <v>2043</v>
      </c>
      <c r="E25" s="169" t="s">
        <v>43</v>
      </c>
      <c r="F25" s="170">
        <v>3</v>
      </c>
      <c r="G25" s="1175">
        <v>2.9590000000000001</v>
      </c>
      <c r="H25" s="152"/>
      <c r="I25" s="152"/>
      <c r="J25" s="152"/>
      <c r="K25" s="152"/>
      <c r="L25" s="172"/>
      <c r="M25" s="172"/>
      <c r="N25" s="173"/>
      <c r="O25" s="174"/>
      <c r="Q25" s="1301">
        <f xml:space="preserve"> IF( SUM( U25:Z25 ) = 0, 0,$U$5 )</f>
        <v>0</v>
      </c>
      <c r="R25" s="1301"/>
      <c r="S25" s="1298"/>
      <c r="T25" s="1005"/>
      <c r="U25" s="1009">
        <f xml:space="preserve"> IF( ISNUMBER(G25), 0, 1 )</f>
        <v>0</v>
      </c>
      <c r="V25" s="1300"/>
      <c r="W25" s="1300"/>
      <c r="X25" s="1300"/>
      <c r="Y25" s="1300"/>
      <c r="Z25" s="1300"/>
      <c r="AA25" s="1005"/>
      <c r="AC25" s="1005"/>
      <c r="AD25" s="1300"/>
      <c r="AE25" s="1300"/>
      <c r="AF25" s="1300"/>
      <c r="AG25" s="1300"/>
      <c r="AH25" s="1300"/>
      <c r="AI25" s="1300"/>
      <c r="AJ25" s="1005"/>
    </row>
    <row r="26" spans="2:36" s="1299" customFormat="1">
      <c r="B26" s="167">
        <v>15</v>
      </c>
      <c r="C26" s="168" t="s">
        <v>2008</v>
      </c>
      <c r="D26" s="1322" t="s">
        <v>2044</v>
      </c>
      <c r="E26" s="169" t="s">
        <v>43</v>
      </c>
      <c r="F26" s="170">
        <v>3</v>
      </c>
      <c r="G26" s="1143">
        <v>3.4129999999999998</v>
      </c>
      <c r="H26" s="152"/>
      <c r="I26" s="152"/>
      <c r="J26" s="152"/>
      <c r="K26" s="152"/>
      <c r="L26" s="172"/>
      <c r="M26" s="172"/>
      <c r="N26" s="175"/>
      <c r="O26" s="176"/>
      <c r="Q26" s="1301">
        <f xml:space="preserve"> IF( SUM( U26:Z26 ) = 0, 0,$U$5 )</f>
        <v>0</v>
      </c>
      <c r="R26" s="1301"/>
      <c r="S26" s="1298"/>
      <c r="T26" s="1005"/>
      <c r="U26" s="1009">
        <f>IF('Validation flags'!$H$3=1,0, IF( ISNUMBER(G26), 0, 1 ))</f>
        <v>0</v>
      </c>
      <c r="V26" s="1300"/>
      <c r="W26" s="1300"/>
      <c r="X26" s="1300"/>
      <c r="Y26" s="1300"/>
      <c r="Z26" s="1300"/>
      <c r="AA26" s="1005"/>
      <c r="AC26" s="1005"/>
      <c r="AD26" s="1300"/>
      <c r="AE26" s="1300"/>
      <c r="AF26" s="1300"/>
      <c r="AG26" s="1300"/>
      <c r="AH26" s="1300"/>
      <c r="AI26" s="1300"/>
      <c r="AJ26" s="1005"/>
    </row>
    <row r="27" spans="2:36" s="1299" customFormat="1">
      <c r="B27" s="167">
        <v>16</v>
      </c>
      <c r="C27" s="177" t="s">
        <v>2009</v>
      </c>
      <c r="D27" s="1322" t="s">
        <v>2045</v>
      </c>
      <c r="E27" s="169" t="s">
        <v>43</v>
      </c>
      <c r="F27" s="170">
        <v>3</v>
      </c>
      <c r="G27" s="1143">
        <v>0.21299999999999999</v>
      </c>
      <c r="H27" s="152"/>
      <c r="I27" s="152"/>
      <c r="J27" s="152"/>
      <c r="K27" s="152"/>
      <c r="L27" s="152"/>
      <c r="M27" s="152"/>
      <c r="N27" s="175"/>
      <c r="O27" s="176"/>
      <c r="Q27" s="1301">
        <f xml:space="preserve"> IF( SUM( U27:Z27 ) = 0, 0,$U$5 )</f>
        <v>0</v>
      </c>
      <c r="R27" s="1301"/>
      <c r="S27" s="1298"/>
      <c r="T27" s="1005"/>
      <c r="U27" s="1009">
        <f>IF('Validation flags'!$H$3=1,0, IF( ISNUMBER(G27), 0, 1 ))</f>
        <v>0</v>
      </c>
      <c r="V27" s="1300"/>
      <c r="W27" s="1300"/>
      <c r="X27" s="1300"/>
      <c r="Y27" s="1300"/>
      <c r="Z27" s="1300"/>
      <c r="AA27" s="1005"/>
      <c r="AC27" s="1005"/>
      <c r="AD27" s="1300"/>
      <c r="AE27" s="1300"/>
      <c r="AF27" s="1300"/>
      <c r="AG27" s="1300"/>
      <c r="AH27" s="1300"/>
      <c r="AI27" s="1300"/>
      <c r="AJ27" s="1005"/>
    </row>
    <row r="28" spans="2:36" s="1299" customFormat="1" ht="15" thickBot="1">
      <c r="B28" s="686">
        <v>17</v>
      </c>
      <c r="C28" s="736" t="s">
        <v>2010</v>
      </c>
      <c r="D28" s="1323" t="s">
        <v>2046</v>
      </c>
      <c r="E28" s="737" t="s">
        <v>43</v>
      </c>
      <c r="F28" s="738">
        <v>3</v>
      </c>
      <c r="G28" s="1142">
        <v>0</v>
      </c>
      <c r="H28" s="152"/>
      <c r="I28" s="152"/>
      <c r="J28" s="152"/>
      <c r="K28" s="152"/>
      <c r="L28" s="152"/>
      <c r="M28" s="152"/>
      <c r="N28" s="739"/>
      <c r="O28" s="740"/>
      <c r="Q28" s="1301">
        <f xml:space="preserve"> IF( SUM( U28:Z28 ) = 0, 0,$U$5 )</f>
        <v>0</v>
      </c>
      <c r="R28" s="1301"/>
      <c r="S28" s="1298"/>
      <c r="T28" s="1005"/>
      <c r="U28" s="1009">
        <f>IF('Validation flags'!$B$3="Thames Water", IF( ISNUMBER(G28), 0, 1 ),0)</f>
        <v>0</v>
      </c>
      <c r="V28" s="1300"/>
      <c r="W28" s="1300"/>
      <c r="X28" s="1300"/>
      <c r="Y28" s="1300"/>
      <c r="Z28" s="1300"/>
      <c r="AA28" s="1005"/>
      <c r="AC28" s="1005"/>
      <c r="AD28" s="1300"/>
      <c r="AE28" s="1300"/>
      <c r="AF28" s="1300"/>
      <c r="AG28" s="1300"/>
      <c r="AH28" s="1300"/>
      <c r="AI28" s="1300"/>
      <c r="AJ28" s="1005"/>
    </row>
    <row r="29" spans="2:36" s="1299" customFormat="1" ht="15" thickBot="1">
      <c r="B29" s="178">
        <v>18</v>
      </c>
      <c r="C29" s="179" t="s">
        <v>2011</v>
      </c>
      <c r="D29" s="1324" t="s">
        <v>2050</v>
      </c>
      <c r="E29" s="180" t="s">
        <v>43</v>
      </c>
      <c r="F29" s="181">
        <v>3</v>
      </c>
      <c r="G29" s="182">
        <f>SUM(G24:G28)</f>
        <v>6.8809999999999993</v>
      </c>
      <c r="H29" s="183"/>
      <c r="I29" s="183"/>
      <c r="J29" s="183"/>
      <c r="K29" s="183"/>
      <c r="L29" s="183"/>
      <c r="M29" s="183"/>
      <c r="N29" s="184" t="s">
        <v>549</v>
      </c>
      <c r="O29" s="185"/>
      <c r="Q29" s="1301"/>
      <c r="R29" s="1301"/>
      <c r="S29" s="1298"/>
      <c r="T29" s="1005"/>
      <c r="U29" s="1300"/>
      <c r="V29" s="1300"/>
      <c r="W29" s="1300"/>
      <c r="X29" s="1300"/>
      <c r="Y29" s="1300"/>
      <c r="Z29" s="1300"/>
      <c r="AA29" s="1005"/>
      <c r="AC29" s="1005"/>
      <c r="AD29" s="1300"/>
      <c r="AE29" s="1300"/>
      <c r="AF29" s="1300"/>
      <c r="AG29" s="1300"/>
      <c r="AH29" s="1300"/>
      <c r="AI29" s="1300"/>
      <c r="AJ29" s="1005"/>
    </row>
    <row r="30" spans="2:36" s="1299" customFormat="1" ht="15" thickBot="1">
      <c r="B30" s="151"/>
      <c r="C30" s="151"/>
      <c r="D30" s="151"/>
      <c r="E30" s="151"/>
      <c r="F30" s="151"/>
      <c r="G30" s="151"/>
      <c r="H30" s="151"/>
      <c r="I30" s="151"/>
      <c r="J30" s="151"/>
      <c r="K30" s="151"/>
      <c r="L30" s="151"/>
      <c r="M30" s="152"/>
      <c r="N30" s="171"/>
      <c r="O30" s="171"/>
      <c r="Q30" s="1301"/>
      <c r="R30" s="1301"/>
      <c r="S30" s="1298"/>
      <c r="T30" s="1005"/>
      <c r="U30" s="1300"/>
      <c r="V30" s="1300"/>
      <c r="W30" s="1300"/>
      <c r="X30" s="1300"/>
      <c r="Y30" s="1300"/>
      <c r="Z30" s="1300"/>
      <c r="AA30" s="1005"/>
      <c r="AC30" s="1005"/>
      <c r="AD30" s="1300"/>
      <c r="AE30" s="1300"/>
      <c r="AF30" s="1300"/>
      <c r="AG30" s="1300"/>
      <c r="AH30" s="1300"/>
      <c r="AI30" s="1300"/>
      <c r="AJ30" s="1005"/>
    </row>
    <row r="31" spans="2:36" ht="15" thickBot="1">
      <c r="B31" s="159" t="s">
        <v>454</v>
      </c>
      <c r="C31" s="160" t="s">
        <v>1108</v>
      </c>
      <c r="D31" s="151"/>
      <c r="E31" s="151"/>
      <c r="F31" s="151"/>
      <c r="G31" s="151"/>
      <c r="H31" s="151"/>
      <c r="I31" s="151"/>
      <c r="J31" s="151"/>
      <c r="K31" s="151"/>
      <c r="L31" s="151"/>
      <c r="M31" s="152"/>
      <c r="N31" s="171"/>
      <c r="O31" s="171"/>
      <c r="Q31" s="1008"/>
      <c r="R31" s="1008"/>
      <c r="T31" s="964"/>
      <c r="U31" s="966"/>
      <c r="V31" s="966"/>
      <c r="W31" s="966"/>
      <c r="X31" s="966"/>
      <c r="Y31" s="966"/>
      <c r="Z31" s="966"/>
      <c r="AA31" s="964"/>
      <c r="AB31" s="1"/>
      <c r="AC31" s="1005"/>
      <c r="AD31" s="1007"/>
      <c r="AE31" s="1007"/>
      <c r="AF31" s="1007"/>
      <c r="AG31" s="1007"/>
      <c r="AH31" s="1007"/>
      <c r="AI31" s="1007"/>
      <c r="AJ31" s="1005"/>
    </row>
    <row r="32" spans="2:36">
      <c r="B32" s="161">
        <v>19</v>
      </c>
      <c r="C32" s="162" t="s">
        <v>1109</v>
      </c>
      <c r="D32" s="822" t="s">
        <v>1110</v>
      </c>
      <c r="E32" s="163" t="s">
        <v>28</v>
      </c>
      <c r="F32" s="186">
        <v>2</v>
      </c>
      <c r="G32" s="172"/>
      <c r="H32" s="1176">
        <v>0.21779999999999999</v>
      </c>
      <c r="I32" s="1177">
        <v>0.21740000000000001</v>
      </c>
      <c r="J32" s="1177">
        <v>0.1837</v>
      </c>
      <c r="K32" s="1177">
        <v>0.20599999999999999</v>
      </c>
      <c r="L32" s="1178">
        <v>0.21940000000000001</v>
      </c>
      <c r="M32" s="172"/>
      <c r="N32" s="165"/>
      <c r="O32" s="166"/>
      <c r="Q32" s="1008">
        <f t="shared" ref="Q32:Q37" si="0" xml:space="preserve"> IF( SUM( U32:Z32 ) = 0, 0,$U$5 )</f>
        <v>0</v>
      </c>
      <c r="R32" s="1008"/>
      <c r="T32" s="964"/>
      <c r="U32" s="966"/>
      <c r="V32" s="968">
        <f t="shared" ref="V32:Z37" si="1" xml:space="preserve"> IF( ISNUMBER(H32), 0, 1 )</f>
        <v>0</v>
      </c>
      <c r="W32" s="968">
        <f t="shared" si="1"/>
        <v>0</v>
      </c>
      <c r="X32" s="968">
        <f t="shared" si="1"/>
        <v>0</v>
      </c>
      <c r="Y32" s="968">
        <f t="shared" si="1"/>
        <v>0</v>
      </c>
      <c r="Z32" s="968">
        <f t="shared" si="1"/>
        <v>0</v>
      </c>
      <c r="AA32" s="969"/>
      <c r="AB32" s="1"/>
      <c r="AC32" s="1005"/>
      <c r="AD32" s="1007"/>
      <c r="AE32" s="1007"/>
      <c r="AF32" s="1007"/>
      <c r="AG32" s="1007"/>
      <c r="AH32" s="1007"/>
      <c r="AI32" s="1007"/>
      <c r="AJ32" s="1010"/>
    </row>
    <row r="33" spans="2:36">
      <c r="B33" s="167">
        <v>20</v>
      </c>
      <c r="C33" s="168" t="s">
        <v>2012</v>
      </c>
      <c r="D33" s="823" t="s">
        <v>2073</v>
      </c>
      <c r="E33" s="169" t="s">
        <v>28</v>
      </c>
      <c r="F33" s="187">
        <v>2</v>
      </c>
      <c r="G33" s="172"/>
      <c r="H33" s="1179">
        <v>7.0400000000000004E-2</v>
      </c>
      <c r="I33" s="1180">
        <v>6.9800000000000001E-2</v>
      </c>
      <c r="J33" s="1180">
        <v>6.9000000000000006E-2</v>
      </c>
      <c r="K33" s="1180">
        <v>7.7600000000000002E-2</v>
      </c>
      <c r="L33" s="1181">
        <v>0.1048</v>
      </c>
      <c r="M33" s="172"/>
      <c r="N33" s="188"/>
      <c r="O33" s="189"/>
      <c r="Q33" s="1008">
        <f t="shared" si="0"/>
        <v>0</v>
      </c>
      <c r="R33" s="1008"/>
      <c r="T33" s="964"/>
      <c r="U33" s="966"/>
      <c r="V33" s="968">
        <f t="shared" si="1"/>
        <v>0</v>
      </c>
      <c r="W33" s="968">
        <f t="shared" si="1"/>
        <v>0</v>
      </c>
      <c r="X33" s="968">
        <f t="shared" si="1"/>
        <v>0</v>
      </c>
      <c r="Y33" s="968">
        <f t="shared" si="1"/>
        <v>0</v>
      </c>
      <c r="Z33" s="968">
        <f t="shared" si="1"/>
        <v>0</v>
      </c>
      <c r="AA33" s="969"/>
      <c r="AB33" s="1"/>
      <c r="AC33" s="1005"/>
      <c r="AD33" s="1007"/>
      <c r="AE33" s="1007"/>
      <c r="AF33" s="1007"/>
      <c r="AG33" s="1007"/>
      <c r="AH33" s="1007"/>
      <c r="AI33" s="1007"/>
      <c r="AJ33" s="1010"/>
    </row>
    <row r="34" spans="2:36" s="1299" customFormat="1">
      <c r="B34" s="167">
        <v>21</v>
      </c>
      <c r="C34" s="1325" t="s">
        <v>2017</v>
      </c>
      <c r="D34" s="1326" t="s">
        <v>2067</v>
      </c>
      <c r="E34" s="169" t="s">
        <v>28</v>
      </c>
      <c r="F34" s="187">
        <v>2</v>
      </c>
      <c r="G34" s="172"/>
      <c r="H34" s="1179">
        <v>1.38E-2</v>
      </c>
      <c r="I34" s="1180">
        <v>1.9400000000000001E-2</v>
      </c>
      <c r="J34" s="1180">
        <v>1.52E-2</v>
      </c>
      <c r="K34" s="1180">
        <v>1.7100000000000001E-2</v>
      </c>
      <c r="L34" s="1181">
        <v>1.7299999999999999E-2</v>
      </c>
      <c r="M34" s="172"/>
      <c r="N34" s="188"/>
      <c r="O34" s="189"/>
      <c r="Q34" s="1301">
        <f t="shared" si="0"/>
        <v>0</v>
      </c>
      <c r="R34" s="1301"/>
      <c r="S34" s="1298"/>
      <c r="T34" s="1005"/>
      <c r="U34" s="1300"/>
      <c r="V34" s="1009">
        <f xml:space="preserve"> IF( ISNUMBER(H34), 0, 1 )</f>
        <v>0</v>
      </c>
      <c r="W34" s="1009">
        <f xml:space="preserve"> IF( ISNUMBER(I34), 0, 1 )</f>
        <v>0</v>
      </c>
      <c r="X34" s="1009">
        <f xml:space="preserve"> IF( ISNUMBER(J34), 0, 1 )</f>
        <v>0</v>
      </c>
      <c r="Y34" s="1009">
        <f xml:space="preserve"> IF( ISNUMBER(K34), 0, 1 )</f>
        <v>0</v>
      </c>
      <c r="Z34" s="1009">
        <f xml:space="preserve"> IF( ISNUMBER(L34), 0, 1 )</f>
        <v>0</v>
      </c>
      <c r="AA34" s="1010"/>
      <c r="AC34" s="1005"/>
      <c r="AD34" s="1300"/>
      <c r="AE34" s="1300"/>
      <c r="AF34" s="1300"/>
      <c r="AG34" s="1300"/>
      <c r="AH34" s="1300"/>
      <c r="AI34" s="1300"/>
      <c r="AJ34" s="1010"/>
    </row>
    <row r="35" spans="2:36">
      <c r="B35" s="167">
        <v>22</v>
      </c>
      <c r="C35" s="1325" t="s">
        <v>1111</v>
      </c>
      <c r="D35" s="1326" t="s">
        <v>1112</v>
      </c>
      <c r="E35" s="169" t="s">
        <v>28</v>
      </c>
      <c r="F35" s="187">
        <v>2</v>
      </c>
      <c r="G35" s="172"/>
      <c r="H35" s="1179">
        <v>1.6999999999999999E-3</v>
      </c>
      <c r="I35" s="1180">
        <v>2.3999999999999998E-3</v>
      </c>
      <c r="J35" s="1180">
        <v>1.9E-3</v>
      </c>
      <c r="K35" s="1180">
        <v>2.0999999999999999E-3</v>
      </c>
      <c r="L35" s="1181">
        <v>2.0999999999999999E-3</v>
      </c>
      <c r="M35" s="172"/>
      <c r="N35" s="188"/>
      <c r="O35" s="189"/>
      <c r="Q35" s="1008">
        <f t="shared" si="0"/>
        <v>0</v>
      </c>
      <c r="R35" s="1008"/>
      <c r="T35" s="964"/>
      <c r="U35" s="966"/>
      <c r="V35" s="968">
        <f t="shared" si="1"/>
        <v>0</v>
      </c>
      <c r="W35" s="968">
        <f t="shared" si="1"/>
        <v>0</v>
      </c>
      <c r="X35" s="968">
        <f t="shared" si="1"/>
        <v>0</v>
      </c>
      <c r="Y35" s="968">
        <f t="shared" si="1"/>
        <v>0</v>
      </c>
      <c r="Z35" s="968">
        <f t="shared" si="1"/>
        <v>0</v>
      </c>
      <c r="AA35" s="969"/>
      <c r="AB35" s="1"/>
      <c r="AC35" s="1005"/>
      <c r="AD35" s="1007"/>
      <c r="AE35" s="1007"/>
      <c r="AF35" s="1007"/>
      <c r="AG35" s="1007"/>
      <c r="AH35" s="1007"/>
      <c r="AI35" s="1007"/>
      <c r="AJ35" s="1010"/>
    </row>
    <row r="36" spans="2:36">
      <c r="B36" s="167">
        <v>23</v>
      </c>
      <c r="C36" s="1325" t="s">
        <v>1113</v>
      </c>
      <c r="D36" s="1326" t="s">
        <v>1114</v>
      </c>
      <c r="E36" s="169" t="s">
        <v>28</v>
      </c>
      <c r="F36" s="187">
        <v>2</v>
      </c>
      <c r="G36" s="172"/>
      <c r="H36" s="1179">
        <v>0</v>
      </c>
      <c r="I36" s="1180">
        <v>0</v>
      </c>
      <c r="J36" s="1180">
        <v>0</v>
      </c>
      <c r="K36" s="1180">
        <v>0</v>
      </c>
      <c r="L36" s="1181">
        <v>0</v>
      </c>
      <c r="M36" s="172"/>
      <c r="N36" s="188"/>
      <c r="O36" s="189"/>
      <c r="Q36" s="1008">
        <f t="shared" si="0"/>
        <v>0</v>
      </c>
      <c r="R36" s="1008"/>
      <c r="T36" s="964"/>
      <c r="U36" s="966"/>
      <c r="V36" s="968">
        <f t="shared" si="1"/>
        <v>0</v>
      </c>
      <c r="W36" s="968">
        <f t="shared" si="1"/>
        <v>0</v>
      </c>
      <c r="X36" s="968">
        <f t="shared" si="1"/>
        <v>0</v>
      </c>
      <c r="Y36" s="968">
        <f t="shared" si="1"/>
        <v>0</v>
      </c>
      <c r="Z36" s="968">
        <f t="shared" si="1"/>
        <v>0</v>
      </c>
      <c r="AA36" s="964"/>
      <c r="AB36" s="1"/>
      <c r="AC36" s="1005"/>
      <c r="AD36" s="1007"/>
      <c r="AE36" s="1007"/>
      <c r="AF36" s="1007"/>
      <c r="AG36" s="1007"/>
      <c r="AH36" s="1007"/>
      <c r="AI36" s="1007"/>
      <c r="AJ36" s="1005"/>
    </row>
    <row r="37" spans="2:36">
      <c r="B37" s="167">
        <v>24</v>
      </c>
      <c r="C37" s="1325" t="s">
        <v>1115</v>
      </c>
      <c r="D37" s="1326" t="s">
        <v>1116</v>
      </c>
      <c r="E37" s="169" t="s">
        <v>28</v>
      </c>
      <c r="F37" s="187">
        <v>2</v>
      </c>
      <c r="G37" s="172"/>
      <c r="H37" s="1179">
        <v>0.69630000000000003</v>
      </c>
      <c r="I37" s="1180">
        <v>0.69099999999999995</v>
      </c>
      <c r="J37" s="1180">
        <v>0.73019999999999996</v>
      </c>
      <c r="K37" s="1180">
        <v>0.69720000000000004</v>
      </c>
      <c r="L37" s="1181">
        <v>0.65639999999999998</v>
      </c>
      <c r="M37" s="172"/>
      <c r="N37" s="188"/>
      <c r="O37" s="189"/>
      <c r="Q37" s="1008">
        <f t="shared" si="0"/>
        <v>0</v>
      </c>
      <c r="R37" s="1008"/>
      <c r="T37" s="964"/>
      <c r="U37" s="966"/>
      <c r="V37" s="968">
        <f t="shared" si="1"/>
        <v>0</v>
      </c>
      <c r="W37" s="968">
        <f t="shared" si="1"/>
        <v>0</v>
      </c>
      <c r="X37" s="968">
        <f t="shared" si="1"/>
        <v>0</v>
      </c>
      <c r="Y37" s="968">
        <f t="shared" si="1"/>
        <v>0</v>
      </c>
      <c r="Z37" s="968">
        <f t="shared" si="1"/>
        <v>0</v>
      </c>
      <c r="AA37" s="964"/>
      <c r="AB37" s="1"/>
      <c r="AC37" s="1005"/>
      <c r="AD37" s="1007"/>
      <c r="AE37" s="1007"/>
      <c r="AF37" s="1007"/>
      <c r="AG37" s="1007"/>
      <c r="AH37" s="1007"/>
      <c r="AI37" s="1007"/>
      <c r="AJ37" s="1005"/>
    </row>
    <row r="38" spans="2:36" ht="15" thickBot="1">
      <c r="B38" s="167">
        <v>25</v>
      </c>
      <c r="C38" s="1325" t="s">
        <v>1117</v>
      </c>
      <c r="D38" s="1326" t="s">
        <v>1118</v>
      </c>
      <c r="E38" s="169" t="s">
        <v>28</v>
      </c>
      <c r="F38" s="187">
        <v>2</v>
      </c>
      <c r="G38" s="172"/>
      <c r="H38" s="819">
        <f>SUM(H32:H37)</f>
        <v>1</v>
      </c>
      <c r="I38" s="820">
        <f>SUM(I32:I37)</f>
        <v>1</v>
      </c>
      <c r="J38" s="820">
        <f>SUM(J32:J37)</f>
        <v>1</v>
      </c>
      <c r="K38" s="820">
        <f>SUM(K32:K37)</f>
        <v>1</v>
      </c>
      <c r="L38" s="821">
        <f>SUM(L32:L37)</f>
        <v>1</v>
      </c>
      <c r="M38" s="172"/>
      <c r="N38" s="188" t="s">
        <v>2022</v>
      </c>
      <c r="O38" s="189" t="s">
        <v>1119</v>
      </c>
      <c r="Q38" s="1008"/>
      <c r="R38" s="1008">
        <f xml:space="preserve"> IF( SUM( AD38:AI38 ) = 0, 0,$AD$5 )</f>
        <v>0</v>
      </c>
      <c r="T38" s="964"/>
      <c r="U38" s="966"/>
      <c r="V38" s="966"/>
      <c r="W38" s="966"/>
      <c r="X38" s="966"/>
      <c r="Y38" s="966"/>
      <c r="Z38" s="966"/>
      <c r="AA38" s="964"/>
      <c r="AB38" s="1"/>
      <c r="AC38" s="1005"/>
      <c r="AD38" s="1007"/>
      <c r="AE38" s="1009">
        <f xml:space="preserve"> IF( H38 = 1, 0, 1)</f>
        <v>0</v>
      </c>
      <c r="AF38" s="1009">
        <f xml:space="preserve"> IF( I38 = 1, 0, 1)</f>
        <v>0</v>
      </c>
      <c r="AG38" s="1009">
        <f xml:space="preserve"> IF( J38 = 1, 0, 1)</f>
        <v>0</v>
      </c>
      <c r="AH38" s="1009">
        <f xml:space="preserve"> IF( K38 = 1, 0, 1)</f>
        <v>0</v>
      </c>
      <c r="AI38" s="1009">
        <f xml:space="preserve"> IF( L38 = 1, 0, 1)</f>
        <v>0</v>
      </c>
      <c r="AJ38" s="1005"/>
    </row>
    <row r="39" spans="2:36" ht="15" thickBot="1">
      <c r="B39" s="167">
        <v>26</v>
      </c>
      <c r="C39" s="1325" t="s">
        <v>1120</v>
      </c>
      <c r="D39" s="1326" t="s">
        <v>1121</v>
      </c>
      <c r="E39" s="169" t="s">
        <v>28</v>
      </c>
      <c r="F39" s="187">
        <v>2</v>
      </c>
      <c r="G39" s="172"/>
      <c r="H39" s="1742">
        <v>0.38390000000000002</v>
      </c>
      <c r="I39" s="1742">
        <v>0.4108</v>
      </c>
      <c r="J39" s="1742">
        <v>0.43230000000000002</v>
      </c>
      <c r="K39" s="1742">
        <v>0.42009999999999997</v>
      </c>
      <c r="L39" s="1742">
        <v>0.43</v>
      </c>
      <c r="M39" s="172"/>
      <c r="N39" s="188"/>
      <c r="O39" s="189"/>
      <c r="Q39" s="1008">
        <f t="shared" ref="Q39:Q44" si="2" xml:space="preserve"> IF( SUM( U39:Z39 ) = 0, 0,$U$5 )</f>
        <v>0</v>
      </c>
      <c r="R39" s="1008"/>
      <c r="T39" s="964"/>
      <c r="U39" s="966"/>
      <c r="V39" s="968">
        <f t="shared" ref="V39:Z44" si="3" xml:space="preserve"> IF( ISNUMBER(H39), 0, 1 )</f>
        <v>0</v>
      </c>
      <c r="W39" s="968">
        <f t="shared" si="3"/>
        <v>0</v>
      </c>
      <c r="X39" s="968">
        <f t="shared" si="3"/>
        <v>0</v>
      </c>
      <c r="Y39" s="968">
        <f t="shared" si="3"/>
        <v>0</v>
      </c>
      <c r="Z39" s="968">
        <f t="shared" si="3"/>
        <v>0</v>
      </c>
      <c r="AA39" s="964"/>
      <c r="AB39" s="1"/>
      <c r="AC39" s="1005"/>
      <c r="AD39" s="1007"/>
      <c r="AE39" s="1007"/>
      <c r="AF39" s="1007"/>
      <c r="AG39" s="1007"/>
      <c r="AH39" s="1007"/>
      <c r="AI39" s="1007"/>
      <c r="AJ39" s="1005"/>
    </row>
    <row r="40" spans="2:36" ht="15" thickBot="1">
      <c r="B40" s="167">
        <v>27</v>
      </c>
      <c r="C40" s="1325" t="s">
        <v>2013</v>
      </c>
      <c r="D40" s="1326" t="s">
        <v>2074</v>
      </c>
      <c r="E40" s="169" t="s">
        <v>28</v>
      </c>
      <c r="F40" s="187">
        <v>2</v>
      </c>
      <c r="G40" s="172"/>
      <c r="H40" s="1742">
        <v>0.24110000000000001</v>
      </c>
      <c r="I40" s="1742">
        <v>0.25219999999999998</v>
      </c>
      <c r="J40" s="1742">
        <v>0.30640000000000001</v>
      </c>
      <c r="K40" s="1742">
        <v>0.33090000000000003</v>
      </c>
      <c r="L40" s="1742">
        <v>0.31830000000000003</v>
      </c>
      <c r="M40" s="172"/>
      <c r="N40" s="188"/>
      <c r="O40" s="189"/>
      <c r="Q40" s="1008">
        <f t="shared" si="2"/>
        <v>0</v>
      </c>
      <c r="R40" s="1008"/>
      <c r="T40" s="964"/>
      <c r="U40" s="966"/>
      <c r="V40" s="968">
        <f t="shared" si="3"/>
        <v>0</v>
      </c>
      <c r="W40" s="968">
        <f t="shared" si="3"/>
        <v>0</v>
      </c>
      <c r="X40" s="968">
        <f t="shared" si="3"/>
        <v>0</v>
      </c>
      <c r="Y40" s="968">
        <f t="shared" si="3"/>
        <v>0</v>
      </c>
      <c r="Z40" s="968">
        <f t="shared" si="3"/>
        <v>0</v>
      </c>
      <c r="AA40" s="969"/>
      <c r="AB40" s="1"/>
      <c r="AC40" s="1005"/>
      <c r="AD40" s="1007"/>
      <c r="AE40" s="1007"/>
      <c r="AF40" s="1007"/>
      <c r="AG40" s="1007"/>
      <c r="AH40" s="1007"/>
      <c r="AI40" s="1007"/>
      <c r="AJ40" s="1010"/>
    </row>
    <row r="41" spans="2:36" s="1299" customFormat="1" ht="15" thickBot="1">
      <c r="B41" s="167">
        <v>28</v>
      </c>
      <c r="C41" s="1325" t="s">
        <v>2018</v>
      </c>
      <c r="D41" s="1326" t="s">
        <v>2068</v>
      </c>
      <c r="E41" s="169" t="s">
        <v>28</v>
      </c>
      <c r="F41" s="187">
        <v>2</v>
      </c>
      <c r="G41" s="172"/>
      <c r="H41" s="1742">
        <v>4.4999999999999998E-2</v>
      </c>
      <c r="I41" s="1742">
        <v>6.4899999999999999E-2</v>
      </c>
      <c r="J41" s="1742">
        <v>4.3400000000000001E-2</v>
      </c>
      <c r="K41" s="1742">
        <v>4.7199999999999999E-2</v>
      </c>
      <c r="L41" s="1742">
        <v>4.9500000000000002E-2</v>
      </c>
      <c r="M41" s="172"/>
      <c r="N41" s="188"/>
      <c r="O41" s="189"/>
      <c r="Q41" s="1301">
        <f t="shared" si="2"/>
        <v>0</v>
      </c>
      <c r="R41" s="1301"/>
      <c r="S41" s="1298"/>
      <c r="T41" s="1005"/>
      <c r="U41" s="1300"/>
      <c r="V41" s="1009">
        <f t="shared" si="3"/>
        <v>0</v>
      </c>
      <c r="W41" s="1009">
        <f t="shared" si="3"/>
        <v>0</v>
      </c>
      <c r="X41" s="1009">
        <f t="shared" si="3"/>
        <v>0</v>
      </c>
      <c r="Y41" s="1009">
        <f t="shared" si="3"/>
        <v>0</v>
      </c>
      <c r="Z41" s="1009">
        <f t="shared" si="3"/>
        <v>0</v>
      </c>
      <c r="AA41" s="1010"/>
      <c r="AC41" s="1005"/>
      <c r="AD41" s="1300"/>
      <c r="AE41" s="1300"/>
      <c r="AF41" s="1300"/>
      <c r="AG41" s="1300"/>
      <c r="AH41" s="1300"/>
      <c r="AI41" s="1300"/>
      <c r="AJ41" s="1010"/>
    </row>
    <row r="42" spans="2:36">
      <c r="B42" s="167">
        <v>29</v>
      </c>
      <c r="C42" s="1325" t="s">
        <v>1122</v>
      </c>
      <c r="D42" s="1326" t="s">
        <v>1123</v>
      </c>
      <c r="E42" s="169" t="s">
        <v>28</v>
      </c>
      <c r="F42" s="187">
        <v>2</v>
      </c>
      <c r="G42" s="172"/>
      <c r="H42" s="1179">
        <v>5.5999999999999999E-3</v>
      </c>
      <c r="I42" s="1179">
        <v>8.0000000000000002E-3</v>
      </c>
      <c r="J42" s="1179">
        <v>5.4000000000000003E-3</v>
      </c>
      <c r="K42" s="1179">
        <v>5.7999999999999996E-3</v>
      </c>
      <c r="L42" s="1179">
        <v>6.1000000000000004E-3</v>
      </c>
      <c r="M42" s="172"/>
      <c r="N42" s="188"/>
      <c r="O42" s="189"/>
      <c r="Q42" s="1008">
        <f t="shared" si="2"/>
        <v>0</v>
      </c>
      <c r="R42" s="1008"/>
      <c r="T42" s="964"/>
      <c r="U42" s="966"/>
      <c r="V42" s="968">
        <f t="shared" si="3"/>
        <v>0</v>
      </c>
      <c r="W42" s="968">
        <f t="shared" si="3"/>
        <v>0</v>
      </c>
      <c r="X42" s="968">
        <f t="shared" si="3"/>
        <v>0</v>
      </c>
      <c r="Y42" s="968">
        <f t="shared" si="3"/>
        <v>0</v>
      </c>
      <c r="Z42" s="968">
        <f t="shared" si="3"/>
        <v>0</v>
      </c>
      <c r="AA42" s="964"/>
      <c r="AB42" s="1"/>
      <c r="AC42" s="1005"/>
      <c r="AD42" s="1007"/>
      <c r="AE42" s="1007"/>
      <c r="AF42" s="1007"/>
      <c r="AG42" s="1007"/>
      <c r="AH42" s="1007"/>
      <c r="AI42" s="1007"/>
      <c r="AJ42" s="1005"/>
    </row>
    <row r="43" spans="2:36" ht="15" thickBot="1">
      <c r="B43" s="167">
        <v>30</v>
      </c>
      <c r="C43" s="1325" t="s">
        <v>1124</v>
      </c>
      <c r="D43" s="1326" t="s">
        <v>1125</v>
      </c>
      <c r="E43" s="169" t="s">
        <v>28</v>
      </c>
      <c r="F43" s="187">
        <v>2</v>
      </c>
      <c r="G43" s="172"/>
      <c r="H43" s="1182">
        <v>0</v>
      </c>
      <c r="I43" s="1182">
        <v>0</v>
      </c>
      <c r="J43" s="1182">
        <v>0</v>
      </c>
      <c r="K43" s="1182">
        <v>0</v>
      </c>
      <c r="L43" s="1182">
        <v>0</v>
      </c>
      <c r="M43" s="172"/>
      <c r="N43" s="188"/>
      <c r="O43" s="189"/>
      <c r="Q43" s="1008">
        <f t="shared" si="2"/>
        <v>0</v>
      </c>
      <c r="R43" s="1008"/>
      <c r="T43" s="964"/>
      <c r="U43" s="966"/>
      <c r="V43" s="968">
        <f t="shared" si="3"/>
        <v>0</v>
      </c>
      <c r="W43" s="968">
        <f t="shared" si="3"/>
        <v>0</v>
      </c>
      <c r="X43" s="968">
        <f t="shared" si="3"/>
        <v>0</v>
      </c>
      <c r="Y43" s="968">
        <f t="shared" si="3"/>
        <v>0</v>
      </c>
      <c r="Z43" s="968">
        <f t="shared" si="3"/>
        <v>0</v>
      </c>
      <c r="AA43" s="964"/>
      <c r="AB43" s="1"/>
      <c r="AC43" s="1005"/>
      <c r="AD43" s="1007"/>
      <c r="AE43" s="1007"/>
      <c r="AF43" s="1007"/>
      <c r="AG43" s="1007"/>
      <c r="AH43" s="1007"/>
      <c r="AI43" s="1007"/>
      <c r="AJ43" s="1005"/>
    </row>
    <row r="44" spans="2:36" ht="15" thickBot="1">
      <c r="B44" s="167">
        <v>31</v>
      </c>
      <c r="C44" s="1325" t="s">
        <v>1126</v>
      </c>
      <c r="D44" s="1326" t="s">
        <v>1127</v>
      </c>
      <c r="E44" s="169" t="s">
        <v>28</v>
      </c>
      <c r="F44" s="187">
        <v>2</v>
      </c>
      <c r="G44" s="172"/>
      <c r="H44" s="1742">
        <v>0.32440000000000002</v>
      </c>
      <c r="I44" s="1742">
        <v>0.2641</v>
      </c>
      <c r="J44" s="1742">
        <v>0.21249999999999999</v>
      </c>
      <c r="K44" s="1742">
        <v>0.19600000000000001</v>
      </c>
      <c r="L44" s="1742">
        <v>0.1961</v>
      </c>
      <c r="M44" s="172"/>
      <c r="N44" s="188"/>
      <c r="O44" s="189"/>
      <c r="Q44" s="1008">
        <f t="shared" si="2"/>
        <v>0</v>
      </c>
      <c r="R44" s="1008"/>
      <c r="T44" s="964"/>
      <c r="U44" s="966"/>
      <c r="V44" s="968">
        <f t="shared" si="3"/>
        <v>0</v>
      </c>
      <c r="W44" s="968">
        <f t="shared" si="3"/>
        <v>0</v>
      </c>
      <c r="X44" s="968">
        <f t="shared" si="3"/>
        <v>0</v>
      </c>
      <c r="Y44" s="968">
        <f t="shared" si="3"/>
        <v>0</v>
      </c>
      <c r="Z44" s="968">
        <f t="shared" si="3"/>
        <v>0</v>
      </c>
      <c r="AA44" s="964"/>
      <c r="AB44" s="1"/>
      <c r="AC44" s="1005"/>
      <c r="AD44" s="1007"/>
      <c r="AE44" s="1007"/>
      <c r="AF44" s="1007"/>
      <c r="AG44" s="1007"/>
      <c r="AH44" s="1007"/>
      <c r="AI44" s="1007"/>
      <c r="AJ44" s="1005"/>
    </row>
    <row r="45" spans="2:36" ht="15" thickBot="1">
      <c r="B45" s="167">
        <v>32</v>
      </c>
      <c r="C45" s="1325" t="s">
        <v>1128</v>
      </c>
      <c r="D45" s="1326" t="s">
        <v>1129</v>
      </c>
      <c r="E45" s="169" t="s">
        <v>28</v>
      </c>
      <c r="F45" s="187">
        <v>2</v>
      </c>
      <c r="G45" s="172"/>
      <c r="H45" s="819">
        <f>SUM(H39:H44)</f>
        <v>1</v>
      </c>
      <c r="I45" s="820">
        <f>SUM(I39:I44)</f>
        <v>1</v>
      </c>
      <c r="J45" s="820">
        <f>SUM(J39:J44)</f>
        <v>1</v>
      </c>
      <c r="K45" s="820">
        <f>SUM(K39:K44)</f>
        <v>1</v>
      </c>
      <c r="L45" s="821">
        <f>SUM(L39:L44)</f>
        <v>1</v>
      </c>
      <c r="M45" s="172"/>
      <c r="N45" s="188" t="s">
        <v>2023</v>
      </c>
      <c r="O45" s="189" t="s">
        <v>1119</v>
      </c>
      <c r="Q45" s="1008"/>
      <c r="R45" s="1008">
        <f xml:space="preserve"> IF( SUM( AD45:AI45 ) = 0, 0,$AD$5 )</f>
        <v>0</v>
      </c>
      <c r="T45" s="964"/>
      <c r="U45" s="966"/>
      <c r="V45" s="966"/>
      <c r="W45" s="966"/>
      <c r="X45" s="966"/>
      <c r="Y45" s="966"/>
      <c r="Z45" s="966"/>
      <c r="AA45" s="964"/>
      <c r="AB45" s="1"/>
      <c r="AC45" s="1005"/>
      <c r="AD45" s="1007"/>
      <c r="AE45" s="1009">
        <f xml:space="preserve"> IF( H45 = 1, 0, 1)</f>
        <v>0</v>
      </c>
      <c r="AF45" s="1009">
        <f xml:space="preserve"> IF( I45 = 1, 0, 1)</f>
        <v>0</v>
      </c>
      <c r="AG45" s="1009">
        <f xml:space="preserve"> IF( J45 = 1, 0, 1)</f>
        <v>0</v>
      </c>
      <c r="AH45" s="1009">
        <f xml:space="preserve"> IF( K45 = 1, 0, 1)</f>
        <v>0</v>
      </c>
      <c r="AI45" s="1009">
        <f xml:space="preserve"> IF( L45 = 1, 0, 1)</f>
        <v>0</v>
      </c>
      <c r="AJ45" s="1005"/>
    </row>
    <row r="46" spans="2:36" ht="15" thickBot="1">
      <c r="B46" s="167">
        <v>33</v>
      </c>
      <c r="C46" s="1325" t="s">
        <v>1130</v>
      </c>
      <c r="D46" s="1326" t="s">
        <v>1131</v>
      </c>
      <c r="E46" s="169" t="s">
        <v>28</v>
      </c>
      <c r="F46" s="187">
        <v>2</v>
      </c>
      <c r="G46" s="172"/>
      <c r="H46" s="1742">
        <v>0.32490000000000002</v>
      </c>
      <c r="I46" s="1742">
        <v>0.31740000000000002</v>
      </c>
      <c r="J46" s="1742">
        <v>0.29859999999999998</v>
      </c>
      <c r="K46" s="1742">
        <v>0.29780000000000001</v>
      </c>
      <c r="L46" s="1742">
        <v>0.29420000000000002</v>
      </c>
      <c r="M46" s="172"/>
      <c r="N46" s="188"/>
      <c r="O46" s="189"/>
      <c r="Q46" s="1008">
        <f t="shared" ref="Q46:Q58" si="4" xml:space="preserve"> IF( SUM( U46:Z46 ) = 0, 0,$U$5 )</f>
        <v>0</v>
      </c>
      <c r="R46" s="1008"/>
      <c r="T46" s="964"/>
      <c r="U46" s="966"/>
      <c r="V46" s="1009">
        <f>IF('Validation flags'!$H$3=1,0, IF( ISNUMBER(H46), 0, 1 ))</f>
        <v>0</v>
      </c>
      <c r="W46" s="1009">
        <f>IF('Validation flags'!$H$3=1,0, IF( ISNUMBER(I46), 0, 1 ))</f>
        <v>0</v>
      </c>
      <c r="X46" s="1009">
        <f>IF('Validation flags'!$H$3=1,0, IF( ISNUMBER(J46), 0, 1 ))</f>
        <v>0</v>
      </c>
      <c r="Y46" s="1009">
        <f>IF('Validation flags'!$H$3=1,0, IF( ISNUMBER(K46), 0, 1 ))</f>
        <v>0</v>
      </c>
      <c r="Z46" s="1009">
        <f>IF('Validation flags'!$H$3=1,0, IF( ISNUMBER(L46), 0, 1 ))</f>
        <v>0</v>
      </c>
      <c r="AA46" s="964"/>
      <c r="AB46" s="1"/>
      <c r="AC46" s="1005"/>
      <c r="AD46" s="1007"/>
      <c r="AE46" s="1007"/>
      <c r="AF46" s="1007"/>
      <c r="AG46" s="1007"/>
      <c r="AH46" s="1007"/>
      <c r="AI46" s="1007"/>
      <c r="AJ46" s="1005"/>
    </row>
    <row r="47" spans="2:36" ht="15" thickBot="1">
      <c r="B47" s="167">
        <v>34</v>
      </c>
      <c r="C47" s="1325" t="s">
        <v>2014</v>
      </c>
      <c r="D47" s="1326" t="s">
        <v>2075</v>
      </c>
      <c r="E47" s="169" t="s">
        <v>28</v>
      </c>
      <c r="F47" s="187">
        <v>2</v>
      </c>
      <c r="G47" s="172"/>
      <c r="H47" s="1742">
        <v>0.45069999999999999</v>
      </c>
      <c r="I47" s="1742">
        <v>0.44019999999999998</v>
      </c>
      <c r="J47" s="1742">
        <v>0.4461</v>
      </c>
      <c r="K47" s="1742">
        <v>0.44900000000000001</v>
      </c>
      <c r="L47" s="1742">
        <v>0.4194</v>
      </c>
      <c r="M47" s="172"/>
      <c r="N47" s="188"/>
      <c r="O47" s="189"/>
      <c r="Q47" s="1008">
        <f t="shared" si="4"/>
        <v>0</v>
      </c>
      <c r="R47" s="1008"/>
      <c r="T47" s="964"/>
      <c r="U47" s="966"/>
      <c r="V47" s="1009">
        <f>IF('Validation flags'!$H$3=1,0, IF( ISNUMBER(H47), 0, 1 ))</f>
        <v>0</v>
      </c>
      <c r="W47" s="1009">
        <f>IF('Validation flags'!$H$3=1,0, IF( ISNUMBER(I47), 0, 1 ))</f>
        <v>0</v>
      </c>
      <c r="X47" s="1009">
        <f>IF('Validation flags'!$H$3=1,0, IF( ISNUMBER(J47), 0, 1 ))</f>
        <v>0</v>
      </c>
      <c r="Y47" s="1009">
        <f>IF('Validation flags'!$H$3=1,0, IF( ISNUMBER(K47), 0, 1 ))</f>
        <v>0</v>
      </c>
      <c r="Z47" s="1009">
        <f>IF('Validation flags'!$H$3=1,0, IF( ISNUMBER(L47), 0, 1 ))</f>
        <v>0</v>
      </c>
      <c r="AA47" s="971"/>
      <c r="AB47" s="1"/>
      <c r="AC47" s="1005"/>
      <c r="AD47" s="1007"/>
      <c r="AE47" s="1007"/>
      <c r="AF47" s="1007"/>
      <c r="AG47" s="1007"/>
      <c r="AH47" s="1007"/>
      <c r="AI47" s="1007"/>
      <c r="AJ47" s="1011"/>
    </row>
    <row r="48" spans="2:36" s="1299" customFormat="1">
      <c r="B48" s="167">
        <v>35</v>
      </c>
      <c r="C48" s="1325" t="s">
        <v>2019</v>
      </c>
      <c r="D48" s="1326" t="s">
        <v>2069</v>
      </c>
      <c r="E48" s="169" t="s">
        <v>28</v>
      </c>
      <c r="F48" s="187">
        <v>2</v>
      </c>
      <c r="G48" s="172"/>
      <c r="H48" s="1743">
        <v>4.2299999999999997E-2</v>
      </c>
      <c r="I48" s="1743">
        <v>6.0600000000000001E-2</v>
      </c>
      <c r="J48" s="1743">
        <v>4.58E-2</v>
      </c>
      <c r="K48" s="1743">
        <v>4.6399999999999997E-2</v>
      </c>
      <c r="L48" s="1743">
        <v>5.11E-2</v>
      </c>
      <c r="M48" s="172"/>
      <c r="N48" s="188"/>
      <c r="O48" s="189"/>
      <c r="Q48" s="1301">
        <f t="shared" si="4"/>
        <v>0</v>
      </c>
      <c r="R48" s="1301"/>
      <c r="S48" s="1298"/>
      <c r="T48" s="1005"/>
      <c r="U48" s="1300"/>
      <c r="V48" s="1009">
        <f xml:space="preserve"> IF( ISNUMBER(H48), 0, 1 )</f>
        <v>0</v>
      </c>
      <c r="W48" s="1009">
        <f xml:space="preserve"> IF( ISNUMBER(I48), 0, 1 )</f>
        <v>0</v>
      </c>
      <c r="X48" s="1009">
        <f xml:space="preserve"> IF( ISNUMBER(J48), 0, 1 )</f>
        <v>0</v>
      </c>
      <c r="Y48" s="1009">
        <f xml:space="preserve"> IF( ISNUMBER(K48), 0, 1 )</f>
        <v>0</v>
      </c>
      <c r="Z48" s="1009">
        <f xml:space="preserve"> IF( ISNUMBER(L48), 0, 1 )</f>
        <v>0</v>
      </c>
      <c r="AA48" s="1011"/>
      <c r="AC48" s="1005"/>
      <c r="AD48" s="1300"/>
      <c r="AE48" s="1300"/>
      <c r="AF48" s="1300"/>
      <c r="AG48" s="1300"/>
      <c r="AH48" s="1300"/>
      <c r="AI48" s="1300"/>
      <c r="AJ48" s="1011"/>
    </row>
    <row r="49" spans="2:36">
      <c r="B49" s="167">
        <v>36</v>
      </c>
      <c r="C49" s="1325" t="s">
        <v>1132</v>
      </c>
      <c r="D49" s="1326" t="s">
        <v>1133</v>
      </c>
      <c r="E49" s="169" t="s">
        <v>28</v>
      </c>
      <c r="F49" s="187">
        <v>2</v>
      </c>
      <c r="G49" s="172"/>
      <c r="H49" s="1743">
        <v>5.1999999999999998E-3</v>
      </c>
      <c r="I49" s="1743">
        <v>7.4999999999999997E-3</v>
      </c>
      <c r="J49" s="1743">
        <v>5.7000000000000002E-3</v>
      </c>
      <c r="K49" s="1743">
        <v>5.7000000000000002E-3</v>
      </c>
      <c r="L49" s="1743">
        <v>6.3E-3</v>
      </c>
      <c r="M49" s="172"/>
      <c r="N49" s="188"/>
      <c r="O49" s="189"/>
      <c r="Q49" s="1008">
        <f t="shared" si="4"/>
        <v>0</v>
      </c>
      <c r="R49" s="1008"/>
      <c r="T49" s="964"/>
      <c r="U49" s="966"/>
      <c r="V49" s="1009">
        <f>IF('Validation flags'!$H$3=1,0, IF( ISNUMBER(H49), 0, 1 ))</f>
        <v>0</v>
      </c>
      <c r="W49" s="1009">
        <f>IF('Validation flags'!$H$3=1,0, IF( ISNUMBER(I49), 0, 1 ))</f>
        <v>0</v>
      </c>
      <c r="X49" s="1009">
        <f>IF('Validation flags'!$H$3=1,0, IF( ISNUMBER(J49), 0, 1 ))</f>
        <v>0</v>
      </c>
      <c r="Y49" s="1009">
        <f>IF('Validation flags'!$H$3=1,0, IF( ISNUMBER(K49), 0, 1 ))</f>
        <v>0</v>
      </c>
      <c r="Z49" s="1009">
        <f>IF('Validation flags'!$H$3=1,0, IF( ISNUMBER(L49), 0, 1 ))</f>
        <v>0</v>
      </c>
      <c r="AA49" s="971"/>
      <c r="AB49" s="1"/>
      <c r="AC49" s="1005"/>
      <c r="AD49" s="1007"/>
      <c r="AE49" s="1007"/>
      <c r="AF49" s="1007"/>
      <c r="AG49" s="1007"/>
      <c r="AH49" s="1007"/>
      <c r="AI49" s="1007"/>
      <c r="AJ49" s="1011"/>
    </row>
    <row r="50" spans="2:36" ht="15" thickBot="1">
      <c r="B50" s="167">
        <v>37</v>
      </c>
      <c r="C50" s="1325" t="s">
        <v>1134</v>
      </c>
      <c r="D50" s="1326" t="s">
        <v>1135</v>
      </c>
      <c r="E50" s="169" t="s">
        <v>28</v>
      </c>
      <c r="F50" s="187">
        <v>2</v>
      </c>
      <c r="G50" s="172"/>
      <c r="H50" s="1743">
        <v>0</v>
      </c>
      <c r="I50" s="1743">
        <v>0</v>
      </c>
      <c r="J50" s="1743">
        <v>0</v>
      </c>
      <c r="K50" s="1743">
        <v>0</v>
      </c>
      <c r="L50" s="1743">
        <v>0</v>
      </c>
      <c r="M50" s="172"/>
      <c r="N50" s="188"/>
      <c r="O50" s="189"/>
      <c r="Q50" s="1008">
        <f t="shared" si="4"/>
        <v>0</v>
      </c>
      <c r="R50" s="1008"/>
      <c r="T50" s="964"/>
      <c r="U50" s="966"/>
      <c r="V50" s="1009">
        <f>IF('Validation flags'!$H$3=1,0, IF( ISNUMBER(H50), 0, 1 ))</f>
        <v>0</v>
      </c>
      <c r="W50" s="1009">
        <f>IF('Validation flags'!$H$3=1,0, IF( ISNUMBER(I50), 0, 1 ))</f>
        <v>0</v>
      </c>
      <c r="X50" s="1009">
        <f>IF('Validation flags'!$H$3=1,0, IF( ISNUMBER(J50), 0, 1 ))</f>
        <v>0</v>
      </c>
      <c r="Y50" s="1009">
        <f>IF('Validation flags'!$H$3=1,0, IF( ISNUMBER(K50), 0, 1 ))</f>
        <v>0</v>
      </c>
      <c r="Z50" s="1009">
        <f>IF('Validation flags'!$H$3=1,0, IF( ISNUMBER(L50), 0, 1 ))</f>
        <v>0</v>
      </c>
      <c r="AA50" s="971"/>
      <c r="AB50" s="1"/>
      <c r="AC50" s="1005"/>
      <c r="AD50" s="1007"/>
      <c r="AE50" s="1007"/>
      <c r="AF50" s="1007"/>
      <c r="AG50" s="1007"/>
      <c r="AH50" s="1007"/>
      <c r="AI50" s="1007"/>
      <c r="AJ50" s="1011"/>
    </row>
    <row r="51" spans="2:36" ht="15" thickBot="1">
      <c r="B51" s="167">
        <v>38</v>
      </c>
      <c r="C51" s="1325" t="s">
        <v>1136</v>
      </c>
      <c r="D51" s="1326" t="s">
        <v>1137</v>
      </c>
      <c r="E51" s="169" t="s">
        <v>28</v>
      </c>
      <c r="F51" s="187">
        <v>2</v>
      </c>
      <c r="G51" s="172"/>
      <c r="H51" s="1742">
        <v>0.1769</v>
      </c>
      <c r="I51" s="1742">
        <v>0.17430000000000001</v>
      </c>
      <c r="J51" s="1742">
        <v>0.20380000000000001</v>
      </c>
      <c r="K51" s="1742">
        <v>0.2011</v>
      </c>
      <c r="L51" s="1742">
        <v>0.22900000000000001</v>
      </c>
      <c r="M51" s="172"/>
      <c r="N51" s="188"/>
      <c r="O51" s="189"/>
      <c r="Q51" s="1008">
        <f t="shared" si="4"/>
        <v>0</v>
      </c>
      <c r="R51" s="1008"/>
      <c r="T51" s="964"/>
      <c r="U51" s="966"/>
      <c r="V51" s="1009">
        <f>IF('Validation flags'!$H$3=1,0, IF( ISNUMBER(H51), 0, 1 ))</f>
        <v>0</v>
      </c>
      <c r="W51" s="1009">
        <f>IF('Validation flags'!$H$3=1,0, IF( ISNUMBER(I51), 0, 1 ))</f>
        <v>0</v>
      </c>
      <c r="X51" s="1009">
        <f>IF('Validation flags'!$H$3=1,0, IF( ISNUMBER(J51), 0, 1 ))</f>
        <v>0</v>
      </c>
      <c r="Y51" s="1009">
        <f>IF('Validation flags'!$H$3=1,0, IF( ISNUMBER(K51), 0, 1 ))</f>
        <v>0</v>
      </c>
      <c r="Z51" s="1009">
        <f>IF('Validation flags'!$H$3=1,0, IF( ISNUMBER(L51), 0, 1 ))</f>
        <v>0</v>
      </c>
      <c r="AA51" s="971"/>
      <c r="AB51" s="1"/>
      <c r="AC51" s="1005"/>
      <c r="AD51" s="1007"/>
      <c r="AE51" s="1007"/>
      <c r="AF51" s="1007"/>
      <c r="AG51" s="1007"/>
      <c r="AH51" s="1007"/>
      <c r="AI51" s="1007"/>
      <c r="AJ51" s="1011"/>
    </row>
    <row r="52" spans="2:36" ht="15" thickBot="1">
      <c r="B52" s="167">
        <v>39</v>
      </c>
      <c r="C52" s="1325" t="s">
        <v>1138</v>
      </c>
      <c r="D52" s="1326" t="s">
        <v>1139</v>
      </c>
      <c r="E52" s="169" t="s">
        <v>28</v>
      </c>
      <c r="F52" s="187">
        <v>2</v>
      </c>
      <c r="G52" s="172"/>
      <c r="H52" s="819">
        <f>SUM(H46:H51)</f>
        <v>1</v>
      </c>
      <c r="I52" s="820">
        <f>SUM(I46:I51)</f>
        <v>1</v>
      </c>
      <c r="J52" s="820">
        <f>SUM(J46:J51)</f>
        <v>0.99999999999999989</v>
      </c>
      <c r="K52" s="820">
        <f>SUM(K46:K51)</f>
        <v>1</v>
      </c>
      <c r="L52" s="821">
        <f>SUM(L46:L51)</f>
        <v>1</v>
      </c>
      <c r="M52" s="172"/>
      <c r="N52" s="188" t="s">
        <v>2024</v>
      </c>
      <c r="O52" s="189" t="s">
        <v>1140</v>
      </c>
      <c r="Q52" s="1301">
        <f t="shared" si="4"/>
        <v>0</v>
      </c>
      <c r="R52" s="1008">
        <f xml:space="preserve"> IF( SUM( AD52:AI52 ) = 0, 0,$AD$5 )</f>
        <v>0</v>
      </c>
      <c r="T52" s="971"/>
      <c r="U52" s="966"/>
      <c r="V52" s="966"/>
      <c r="W52" s="966"/>
      <c r="X52" s="966"/>
      <c r="Y52" s="966"/>
      <c r="Z52" s="966"/>
      <c r="AA52" s="971"/>
      <c r="AB52" s="1"/>
      <c r="AC52" s="1011"/>
      <c r="AD52" s="1007"/>
      <c r="AE52" s="1009">
        <f xml:space="preserve"> IF('Validation flags'!$H$3=0,IF( H52 = 1, 0, 1), 0)</f>
        <v>0</v>
      </c>
      <c r="AF52" s="1009">
        <f xml:space="preserve"> IF('Validation flags'!$H$3=0,IF( I52 = 1, 0, 1), 0)</f>
        <v>0</v>
      </c>
      <c r="AG52" s="1009">
        <f xml:space="preserve"> IF('Validation flags'!$H$3=0,IF( J52 = 1, 0, 1), 0)</f>
        <v>0</v>
      </c>
      <c r="AH52" s="1009">
        <f xml:space="preserve"> IF('Validation flags'!$H$3=0,IF( K52 = 1, 0, 1), 0)</f>
        <v>0</v>
      </c>
      <c r="AI52" s="1009">
        <f xml:space="preserve"> IF('Validation flags'!$H$3=0,IF( L52 = 1, 0, 1), 0)</f>
        <v>0</v>
      </c>
      <c r="AJ52" s="1011"/>
    </row>
    <row r="53" spans="2:36" ht="15" thickBot="1">
      <c r="B53" s="167">
        <v>40</v>
      </c>
      <c r="C53" s="1325" t="s">
        <v>1141</v>
      </c>
      <c r="D53" s="1326" t="s">
        <v>1142</v>
      </c>
      <c r="E53" s="169" t="s">
        <v>28</v>
      </c>
      <c r="F53" s="187">
        <v>2</v>
      </c>
      <c r="G53" s="172"/>
      <c r="H53" s="1742">
        <v>0.32569999999999999</v>
      </c>
      <c r="I53" s="1742">
        <v>0.3246</v>
      </c>
      <c r="J53" s="1742">
        <v>0.32029999999999997</v>
      </c>
      <c r="K53" s="1742">
        <v>0.31809999999999999</v>
      </c>
      <c r="L53" s="1742">
        <v>0.32869999999999999</v>
      </c>
      <c r="M53" s="172"/>
      <c r="N53" s="188"/>
      <c r="O53" s="189"/>
      <c r="Q53" s="1008">
        <f t="shared" si="4"/>
        <v>0</v>
      </c>
      <c r="R53" s="1008"/>
      <c r="T53" s="964"/>
      <c r="U53" s="966"/>
      <c r="V53" s="1009">
        <f>IF('Validation flags'!$H$3=1,0, IF( ISNUMBER(H53), 0, 1 ))</f>
        <v>0</v>
      </c>
      <c r="W53" s="1009">
        <f>IF('Validation flags'!$H$3=1,0, IF( ISNUMBER(I53), 0, 1 ))</f>
        <v>0</v>
      </c>
      <c r="X53" s="1009">
        <f>IF('Validation flags'!$H$3=1,0, IF( ISNUMBER(J53), 0, 1 ))</f>
        <v>0</v>
      </c>
      <c r="Y53" s="1009">
        <f>IF('Validation flags'!$H$3=1,0, IF( ISNUMBER(K53), 0, 1 ))</f>
        <v>0</v>
      </c>
      <c r="Z53" s="1009">
        <f>IF('Validation flags'!$H$3=1,0, IF( ISNUMBER(L53), 0, 1 ))</f>
        <v>0</v>
      </c>
      <c r="AA53" s="971"/>
      <c r="AB53" s="1"/>
      <c r="AC53" s="1005"/>
      <c r="AD53" s="1007"/>
      <c r="AE53" s="1007"/>
      <c r="AF53" s="1007"/>
      <c r="AG53" s="1007"/>
      <c r="AH53" s="1007"/>
      <c r="AI53" s="1007"/>
      <c r="AJ53" s="1011"/>
    </row>
    <row r="54" spans="2:36" ht="15" thickBot="1">
      <c r="B54" s="167">
        <v>41</v>
      </c>
      <c r="C54" s="1325" t="s">
        <v>2015</v>
      </c>
      <c r="D54" s="1326" t="s">
        <v>2076</v>
      </c>
      <c r="E54" s="169" t="s">
        <v>28</v>
      </c>
      <c r="F54" s="187">
        <v>2</v>
      </c>
      <c r="G54" s="172"/>
      <c r="H54" s="1742">
        <v>6.0000000000000001E-3</v>
      </c>
      <c r="I54" s="1742">
        <v>5.7999999999999996E-3</v>
      </c>
      <c r="J54" s="1742">
        <v>6.1000000000000004E-3</v>
      </c>
      <c r="K54" s="1742">
        <v>6.1999999999999998E-3</v>
      </c>
      <c r="L54" s="1742">
        <v>6.0000000000000001E-3</v>
      </c>
      <c r="M54" s="172"/>
      <c r="N54" s="188"/>
      <c r="O54" s="189"/>
      <c r="Q54" s="1008">
        <f t="shared" si="4"/>
        <v>0</v>
      </c>
      <c r="R54" s="1008"/>
      <c r="T54" s="964"/>
      <c r="U54" s="966"/>
      <c r="V54" s="1009">
        <f>IF('Validation flags'!$H$3=1,0, IF( ISNUMBER(H54), 0, 1 ))</f>
        <v>0</v>
      </c>
      <c r="W54" s="1009">
        <f>IF('Validation flags'!$H$3=1,0, IF( ISNUMBER(I54), 0, 1 ))</f>
        <v>0</v>
      </c>
      <c r="X54" s="1009">
        <f>IF('Validation flags'!$H$3=1,0, IF( ISNUMBER(J54), 0, 1 ))</f>
        <v>0</v>
      </c>
      <c r="Y54" s="1009">
        <f>IF('Validation flags'!$H$3=1,0, IF( ISNUMBER(K54), 0, 1 ))</f>
        <v>0</v>
      </c>
      <c r="Z54" s="1009">
        <f>IF('Validation flags'!$H$3=1,0, IF( ISNUMBER(L54), 0, 1 ))</f>
        <v>0</v>
      </c>
      <c r="AA54" s="971"/>
      <c r="AB54" s="1"/>
      <c r="AC54" s="1005"/>
      <c r="AD54" s="1007"/>
      <c r="AE54" s="1007"/>
      <c r="AF54" s="1007"/>
      <c r="AG54" s="1007"/>
      <c r="AH54" s="1007"/>
      <c r="AI54" s="1007"/>
      <c r="AJ54" s="1011"/>
    </row>
    <row r="55" spans="2:36" s="1299" customFormat="1">
      <c r="B55" s="167">
        <v>42</v>
      </c>
      <c r="C55" s="1327" t="s">
        <v>2020</v>
      </c>
      <c r="D55" s="1326" t="s">
        <v>2070</v>
      </c>
      <c r="E55" s="169" t="s">
        <v>28</v>
      </c>
      <c r="F55" s="187">
        <v>2</v>
      </c>
      <c r="G55" s="172"/>
      <c r="H55" s="1743">
        <v>6.1199999999999997E-2</v>
      </c>
      <c r="I55" s="1743">
        <v>8.6499999999999994E-2</v>
      </c>
      <c r="J55" s="1743">
        <v>6.2100000000000002E-2</v>
      </c>
      <c r="K55" s="1743">
        <v>6.25E-2</v>
      </c>
      <c r="L55" s="1743">
        <v>6.2600000000000003E-2</v>
      </c>
      <c r="M55" s="172"/>
      <c r="N55" s="188"/>
      <c r="O55" s="189"/>
      <c r="Q55" s="1301">
        <f t="shared" si="4"/>
        <v>0</v>
      </c>
      <c r="R55" s="1301"/>
      <c r="S55" s="1298"/>
      <c r="T55" s="1005"/>
      <c r="U55" s="1300"/>
      <c r="V55" s="1009">
        <f xml:space="preserve"> IF( ISNUMBER(H55), 0, 1 )</f>
        <v>0</v>
      </c>
      <c r="W55" s="1009">
        <f xml:space="preserve"> IF( ISNUMBER(I55), 0, 1 )</f>
        <v>0</v>
      </c>
      <c r="X55" s="1009">
        <f xml:space="preserve"> IF( ISNUMBER(J55), 0, 1 )</f>
        <v>0</v>
      </c>
      <c r="Y55" s="1009">
        <f xml:space="preserve"> IF( ISNUMBER(K55), 0, 1 )</f>
        <v>0</v>
      </c>
      <c r="Z55" s="1009">
        <f xml:space="preserve"> IF( ISNUMBER(L55), 0, 1 )</f>
        <v>0</v>
      </c>
      <c r="AA55" s="1011"/>
      <c r="AC55" s="1005"/>
      <c r="AD55" s="1300"/>
      <c r="AE55" s="1300"/>
      <c r="AF55" s="1300"/>
      <c r="AG55" s="1300"/>
      <c r="AH55" s="1300"/>
      <c r="AI55" s="1300"/>
      <c r="AJ55" s="1011"/>
    </row>
    <row r="56" spans="2:36">
      <c r="B56" s="167">
        <v>43</v>
      </c>
      <c r="C56" s="1327" t="s">
        <v>1143</v>
      </c>
      <c r="D56" s="1326" t="s">
        <v>1144</v>
      </c>
      <c r="E56" s="169" t="s">
        <v>28</v>
      </c>
      <c r="F56" s="187">
        <v>2</v>
      </c>
      <c r="G56" s="172"/>
      <c r="H56" s="1743">
        <v>7.6E-3</v>
      </c>
      <c r="I56" s="1743">
        <v>1.0699999999999999E-2</v>
      </c>
      <c r="J56" s="1743">
        <v>7.7000000000000002E-3</v>
      </c>
      <c r="K56" s="1743">
        <v>7.7000000000000002E-3</v>
      </c>
      <c r="L56" s="1743">
        <v>7.7000000000000002E-3</v>
      </c>
      <c r="M56" s="172"/>
      <c r="N56" s="188"/>
      <c r="O56" s="189"/>
      <c r="Q56" s="1008">
        <f t="shared" si="4"/>
        <v>0</v>
      </c>
      <c r="R56" s="1008"/>
      <c r="T56" s="964"/>
      <c r="U56" s="966"/>
      <c r="V56" s="1009">
        <f>IF('Validation flags'!$H$3=1,0, IF( ISNUMBER(H56), 0, 1 ))</f>
        <v>0</v>
      </c>
      <c r="W56" s="1009">
        <f>IF('Validation flags'!$H$3=1,0, IF( ISNUMBER(I56), 0, 1 ))</f>
        <v>0</v>
      </c>
      <c r="X56" s="1009">
        <f>IF('Validation flags'!$H$3=1,0, IF( ISNUMBER(J56), 0, 1 ))</f>
        <v>0</v>
      </c>
      <c r="Y56" s="1009">
        <f>IF('Validation flags'!$H$3=1,0, IF( ISNUMBER(K56), 0, 1 ))</f>
        <v>0</v>
      </c>
      <c r="Z56" s="1009">
        <f>IF('Validation flags'!$H$3=1,0, IF( ISNUMBER(L56), 0, 1 ))</f>
        <v>0</v>
      </c>
      <c r="AA56" s="971"/>
      <c r="AB56" s="1"/>
      <c r="AC56" s="1005"/>
      <c r="AD56" s="1007"/>
      <c r="AE56" s="1007"/>
      <c r="AF56" s="1007"/>
      <c r="AG56" s="1007"/>
      <c r="AH56" s="1007"/>
      <c r="AI56" s="1007"/>
      <c r="AJ56" s="1011"/>
    </row>
    <row r="57" spans="2:36" ht="15" thickBot="1">
      <c r="B57" s="167">
        <v>44</v>
      </c>
      <c r="C57" s="1327" t="s">
        <v>1145</v>
      </c>
      <c r="D57" s="1326" t="s">
        <v>1146</v>
      </c>
      <c r="E57" s="169" t="s">
        <v>28</v>
      </c>
      <c r="F57" s="187">
        <v>2</v>
      </c>
      <c r="G57" s="172"/>
      <c r="H57" s="1743">
        <v>0</v>
      </c>
      <c r="I57" s="1743">
        <v>0</v>
      </c>
      <c r="J57" s="1743">
        <v>0</v>
      </c>
      <c r="K57" s="1743">
        <v>0</v>
      </c>
      <c r="L57" s="1743">
        <v>0</v>
      </c>
      <c r="M57" s="172"/>
      <c r="N57" s="188"/>
      <c r="O57" s="189"/>
      <c r="Q57" s="1008">
        <f t="shared" si="4"/>
        <v>0</v>
      </c>
      <c r="R57" s="1008"/>
      <c r="T57" s="964"/>
      <c r="U57" s="966"/>
      <c r="V57" s="1009">
        <f>IF('Validation flags'!$H$3=1,0, IF( ISNUMBER(H57), 0, 1 ))</f>
        <v>0</v>
      </c>
      <c r="W57" s="1009">
        <f>IF('Validation flags'!$H$3=1,0, IF( ISNUMBER(I57), 0, 1 ))</f>
        <v>0</v>
      </c>
      <c r="X57" s="1009">
        <f>IF('Validation flags'!$H$3=1,0, IF( ISNUMBER(J57), 0, 1 ))</f>
        <v>0</v>
      </c>
      <c r="Y57" s="1009">
        <f>IF('Validation flags'!$H$3=1,0, IF( ISNUMBER(K57), 0, 1 ))</f>
        <v>0</v>
      </c>
      <c r="Z57" s="1009">
        <f>IF('Validation flags'!$H$3=1,0, IF( ISNUMBER(L57), 0, 1 ))</f>
        <v>0</v>
      </c>
      <c r="AA57" s="969"/>
      <c r="AB57" s="1"/>
      <c r="AC57" s="1005"/>
      <c r="AD57" s="1007"/>
      <c r="AE57" s="1007"/>
      <c r="AF57" s="1007"/>
      <c r="AG57" s="1007"/>
      <c r="AH57" s="1007"/>
      <c r="AI57" s="1007"/>
      <c r="AJ57" s="1010"/>
    </row>
    <row r="58" spans="2:36" ht="15" thickBot="1">
      <c r="B58" s="167">
        <v>45</v>
      </c>
      <c r="C58" s="1325" t="s">
        <v>1147</v>
      </c>
      <c r="D58" s="1326" t="s">
        <v>1148</v>
      </c>
      <c r="E58" s="169" t="s">
        <v>28</v>
      </c>
      <c r="F58" s="187">
        <v>2</v>
      </c>
      <c r="G58" s="172"/>
      <c r="H58" s="1742">
        <v>0.59950000000000003</v>
      </c>
      <c r="I58" s="1742">
        <v>0.57240000000000002</v>
      </c>
      <c r="J58" s="1742">
        <v>0.6038</v>
      </c>
      <c r="K58" s="1742">
        <v>0.60550000000000004</v>
      </c>
      <c r="L58" s="1742">
        <v>0.59499999999999997</v>
      </c>
      <c r="M58" s="172"/>
      <c r="N58" s="687"/>
      <c r="O58" s="189"/>
      <c r="Q58" s="1008">
        <f t="shared" si="4"/>
        <v>0</v>
      </c>
      <c r="R58" s="1008"/>
      <c r="T58" s="964"/>
      <c r="U58" s="966"/>
      <c r="V58" s="1009">
        <f>IF('Validation flags'!$H$3=1,0, IF( ISNUMBER(H58), 0, 1 ))</f>
        <v>0</v>
      </c>
      <c r="W58" s="1009">
        <f>IF('Validation flags'!$H$3=1,0, IF( ISNUMBER(I58), 0, 1 ))</f>
        <v>0</v>
      </c>
      <c r="X58" s="1009">
        <f>IF('Validation flags'!$H$3=1,0, IF( ISNUMBER(J58), 0, 1 ))</f>
        <v>0</v>
      </c>
      <c r="Y58" s="1009">
        <f>IF('Validation flags'!$H$3=1,0, IF( ISNUMBER(K58), 0, 1 ))</f>
        <v>0</v>
      </c>
      <c r="Z58" s="1009">
        <f>IF('Validation flags'!$H$3=1,0, IF( ISNUMBER(L58), 0, 1 ))</f>
        <v>0</v>
      </c>
      <c r="AA58" s="969"/>
      <c r="AB58" s="1"/>
      <c r="AC58" s="1005"/>
      <c r="AD58" s="1007"/>
      <c r="AE58" s="1007"/>
      <c r="AF58" s="1007"/>
      <c r="AG58" s="1007"/>
      <c r="AH58" s="1007"/>
      <c r="AI58" s="1007"/>
      <c r="AJ58" s="1010"/>
    </row>
    <row r="59" spans="2:36">
      <c r="B59" s="686">
        <v>46</v>
      </c>
      <c r="C59" s="1325" t="s">
        <v>1149</v>
      </c>
      <c r="D59" s="1326" t="s">
        <v>1150</v>
      </c>
      <c r="E59" s="169" t="s">
        <v>28</v>
      </c>
      <c r="F59" s="187">
        <v>2</v>
      </c>
      <c r="G59" s="172"/>
      <c r="H59" s="819">
        <f>SUM(H53:H58)</f>
        <v>1</v>
      </c>
      <c r="I59" s="820">
        <f>SUM(I53:I58)</f>
        <v>1</v>
      </c>
      <c r="J59" s="820">
        <f>SUM(J53:J58)</f>
        <v>1</v>
      </c>
      <c r="K59" s="820">
        <f>SUM(K53:K58)</f>
        <v>1</v>
      </c>
      <c r="L59" s="821">
        <f>SUM(L53:L58)</f>
        <v>1</v>
      </c>
      <c r="M59" s="172"/>
      <c r="N59" s="188" t="s">
        <v>2025</v>
      </c>
      <c r="O59" s="189" t="s">
        <v>1140</v>
      </c>
      <c r="Q59" s="1008"/>
      <c r="R59" s="1008">
        <f xml:space="preserve"> IF( SUM( AD59:AI59 ) = 0, 0,$AD$5 )</f>
        <v>0</v>
      </c>
      <c r="T59" s="969"/>
      <c r="U59" s="966"/>
      <c r="V59" s="966"/>
      <c r="W59" s="966"/>
      <c r="X59" s="966"/>
      <c r="Y59" s="966"/>
      <c r="Z59" s="966"/>
      <c r="AA59" s="969"/>
      <c r="AB59" s="1"/>
      <c r="AC59" s="1010"/>
      <c r="AD59" s="1007"/>
      <c r="AE59" s="1009">
        <f xml:space="preserve"> IF('Validation flags'!$H$3=0,IF( H59 = 1, 0, 1), 0)</f>
        <v>0</v>
      </c>
      <c r="AF59" s="1009">
        <f xml:space="preserve"> IF('Validation flags'!$H$3=0,IF( I59 = 1, 0, 1), 0)</f>
        <v>0</v>
      </c>
      <c r="AG59" s="1009">
        <f xml:space="preserve"> IF('Validation flags'!$H$3=0,IF( J59 = 1, 0, 1), 0)</f>
        <v>0</v>
      </c>
      <c r="AH59" s="1009">
        <f xml:space="preserve"> IF('Validation flags'!$H$3=0,IF( K59 = 1, 0, 1), 0)</f>
        <v>0</v>
      </c>
      <c r="AI59" s="1009">
        <f xml:space="preserve"> IF('Validation flags'!$H$3=0,IF( L59 = 1, 0, 1), 0)</f>
        <v>0</v>
      </c>
      <c r="AJ59" s="1010"/>
    </row>
    <row r="60" spans="2:36">
      <c r="B60" s="167">
        <v>47</v>
      </c>
      <c r="C60" s="1325" t="s">
        <v>1151</v>
      </c>
      <c r="D60" s="1326" t="s">
        <v>1152</v>
      </c>
      <c r="E60" s="169" t="s">
        <v>28</v>
      </c>
      <c r="F60" s="187">
        <v>2</v>
      </c>
      <c r="G60" s="172"/>
      <c r="H60" s="1743">
        <v>0</v>
      </c>
      <c r="I60" s="1744">
        <v>0</v>
      </c>
      <c r="J60" s="1744">
        <v>0</v>
      </c>
      <c r="K60" s="1744">
        <v>0</v>
      </c>
      <c r="L60" s="1745">
        <v>0</v>
      </c>
      <c r="M60" s="172"/>
      <c r="N60" s="188"/>
      <c r="O60" s="189"/>
      <c r="Q60" s="1008">
        <f t="shared" ref="Q60:Q65" si="5" xml:space="preserve"> IF( SUM( U60:Z60 ) = 0, 0,$U$5 )</f>
        <v>0</v>
      </c>
      <c r="R60" s="1008"/>
      <c r="T60" s="964"/>
      <c r="U60" s="966"/>
      <c r="V60" s="1009">
        <f>IF('Validation flags'!$B$3="Thames Water", IF( ISNUMBER(H60), 0, 1 ),0)</f>
        <v>0</v>
      </c>
      <c r="W60" s="1009">
        <f>IF('Validation flags'!$B$3="Thames Water", IF( ISNUMBER(I60), 0, 1 ),0)</f>
        <v>0</v>
      </c>
      <c r="X60" s="1009">
        <f>IF('Validation flags'!$B$3="Thames Water", IF( ISNUMBER(J60), 0, 1 ),0)</f>
        <v>0</v>
      </c>
      <c r="Y60" s="1009">
        <f>IF('Validation flags'!$B$3="Thames Water", IF( ISNUMBER(K60), 0, 1 ),0)</f>
        <v>0</v>
      </c>
      <c r="Z60" s="1009">
        <f>IF('Validation flags'!$B$3="Thames Water", IF( ISNUMBER(L60), 0, 1 ),0)</f>
        <v>0</v>
      </c>
      <c r="AA60" s="978"/>
      <c r="AB60" s="1"/>
      <c r="AC60" s="1005"/>
      <c r="AD60" s="1007"/>
      <c r="AE60" s="1007"/>
      <c r="AF60" s="1007"/>
      <c r="AG60" s="1007"/>
      <c r="AH60" s="1007"/>
      <c r="AI60" s="1007"/>
      <c r="AJ60" s="1012"/>
    </row>
    <row r="61" spans="2:36">
      <c r="B61" s="167">
        <v>48</v>
      </c>
      <c r="C61" s="1325" t="s">
        <v>2016</v>
      </c>
      <c r="D61" s="1326" t="s">
        <v>2077</v>
      </c>
      <c r="E61" s="169" t="s">
        <v>28</v>
      </c>
      <c r="F61" s="187">
        <v>2</v>
      </c>
      <c r="G61" s="172"/>
      <c r="H61" s="1743">
        <v>0</v>
      </c>
      <c r="I61" s="1744">
        <v>0</v>
      </c>
      <c r="J61" s="1744">
        <v>0</v>
      </c>
      <c r="K61" s="1744">
        <v>0</v>
      </c>
      <c r="L61" s="1745">
        <v>0</v>
      </c>
      <c r="M61" s="172"/>
      <c r="N61" s="188"/>
      <c r="O61" s="189"/>
      <c r="Q61" s="1008">
        <f t="shared" si="5"/>
        <v>0</v>
      </c>
      <c r="R61" s="1008"/>
      <c r="T61" s="964"/>
      <c r="U61" s="966"/>
      <c r="V61" s="1009">
        <f>IF('Validation flags'!$B$3="Thames Water", IF( ISNUMBER(H61), 0, 1 ),0)</f>
        <v>0</v>
      </c>
      <c r="W61" s="1009">
        <f>IF('Validation flags'!$B$3="Thames Water", IF( ISNUMBER(I61), 0, 1 ),0)</f>
        <v>0</v>
      </c>
      <c r="X61" s="1009">
        <f>IF('Validation flags'!$B$3="Thames Water", IF( ISNUMBER(J61), 0, 1 ),0)</f>
        <v>0</v>
      </c>
      <c r="Y61" s="1009">
        <f>IF('Validation flags'!$B$3="Thames Water", IF( ISNUMBER(K61), 0, 1 ),0)</f>
        <v>0</v>
      </c>
      <c r="Z61" s="1009">
        <f>IF('Validation flags'!$B$3="Thames Water", IF( ISNUMBER(L61), 0, 1 ),0)</f>
        <v>0</v>
      </c>
      <c r="AA61" s="978"/>
      <c r="AB61" s="1"/>
      <c r="AC61" s="1005"/>
      <c r="AD61" s="1007"/>
      <c r="AE61" s="1007"/>
      <c r="AF61" s="1007"/>
      <c r="AG61" s="1007"/>
      <c r="AH61" s="1007"/>
      <c r="AI61" s="1007"/>
      <c r="AJ61" s="1012"/>
    </row>
    <row r="62" spans="2:36" s="1299" customFormat="1">
      <c r="B62" s="167">
        <v>49</v>
      </c>
      <c r="C62" s="1327" t="s">
        <v>2021</v>
      </c>
      <c r="D62" s="1326" t="s">
        <v>2071</v>
      </c>
      <c r="E62" s="169" t="s">
        <v>28</v>
      </c>
      <c r="F62" s="187">
        <v>2</v>
      </c>
      <c r="G62" s="172"/>
      <c r="H62" s="1743">
        <v>0</v>
      </c>
      <c r="I62" s="1744">
        <v>0</v>
      </c>
      <c r="J62" s="1744">
        <v>0</v>
      </c>
      <c r="K62" s="1744">
        <v>0</v>
      </c>
      <c r="L62" s="1745">
        <v>0</v>
      </c>
      <c r="M62" s="172"/>
      <c r="N62" s="188"/>
      <c r="O62" s="189"/>
      <c r="Q62" s="1301">
        <f t="shared" si="5"/>
        <v>0</v>
      </c>
      <c r="R62" s="1301"/>
      <c r="S62" s="1298"/>
      <c r="T62" s="1005"/>
      <c r="U62" s="1300"/>
      <c r="V62" s="1009">
        <f>IF('Validation flags'!$B$3="Thames Water", IF( ISNUMBER(H62), 0, 1 ),0)</f>
        <v>0</v>
      </c>
      <c r="W62" s="1009">
        <f>IF('Validation flags'!$B$3="Thames Water", IF( ISNUMBER(I62), 0, 1 ),0)</f>
        <v>0</v>
      </c>
      <c r="X62" s="1009">
        <f>IF('Validation flags'!$B$3="Thames Water", IF( ISNUMBER(J62), 0, 1 ),0)</f>
        <v>0</v>
      </c>
      <c r="Y62" s="1009">
        <f>IF('Validation flags'!$B$3="Thames Water", IF( ISNUMBER(K62), 0, 1 ),0)</f>
        <v>0</v>
      </c>
      <c r="Z62" s="1009">
        <f>IF('Validation flags'!$B$3="Thames Water", IF( ISNUMBER(L62), 0, 1 ),0)</f>
        <v>0</v>
      </c>
      <c r="AA62" s="1012"/>
      <c r="AC62" s="1005"/>
      <c r="AD62" s="1300"/>
      <c r="AE62" s="1300"/>
      <c r="AF62" s="1300"/>
      <c r="AG62" s="1300"/>
      <c r="AH62" s="1300"/>
      <c r="AI62" s="1300"/>
      <c r="AJ62" s="1012"/>
    </row>
    <row r="63" spans="2:36">
      <c r="B63" s="167">
        <v>50</v>
      </c>
      <c r="C63" s="1327" t="s">
        <v>1153</v>
      </c>
      <c r="D63" s="1326" t="s">
        <v>1154</v>
      </c>
      <c r="E63" s="169" t="s">
        <v>28</v>
      </c>
      <c r="F63" s="187">
        <v>2</v>
      </c>
      <c r="G63" s="172"/>
      <c r="H63" s="1743">
        <v>0</v>
      </c>
      <c r="I63" s="1744">
        <v>0</v>
      </c>
      <c r="J63" s="1744">
        <v>0</v>
      </c>
      <c r="K63" s="1744">
        <v>0</v>
      </c>
      <c r="L63" s="1745">
        <v>0</v>
      </c>
      <c r="M63" s="172"/>
      <c r="N63" s="188"/>
      <c r="O63" s="189"/>
      <c r="Q63" s="1008">
        <f t="shared" si="5"/>
        <v>0</v>
      </c>
      <c r="R63" s="1008"/>
      <c r="T63" s="964"/>
      <c r="U63" s="966"/>
      <c r="V63" s="1009">
        <f>IF('Validation flags'!$B$3="Thames Water", IF( ISNUMBER(H63), 0, 1 ),0)</f>
        <v>0</v>
      </c>
      <c r="W63" s="1009">
        <f>IF('Validation flags'!$B$3="Thames Water", IF( ISNUMBER(I63), 0, 1 ),0)</f>
        <v>0</v>
      </c>
      <c r="X63" s="1009">
        <f>IF('Validation flags'!$B$3="Thames Water", IF( ISNUMBER(J63), 0, 1 ),0)</f>
        <v>0</v>
      </c>
      <c r="Y63" s="1009">
        <f>IF('Validation flags'!$B$3="Thames Water", IF( ISNUMBER(K63), 0, 1 ),0)</f>
        <v>0</v>
      </c>
      <c r="Z63" s="1009">
        <f>IF('Validation flags'!$B$3="Thames Water", IF( ISNUMBER(L63), 0, 1 ),0)</f>
        <v>0</v>
      </c>
      <c r="AA63" s="978"/>
      <c r="AB63" s="1"/>
      <c r="AC63" s="1005"/>
      <c r="AD63" s="1007"/>
      <c r="AE63" s="1007"/>
      <c r="AF63" s="1007"/>
      <c r="AG63" s="1007"/>
      <c r="AH63" s="1007"/>
      <c r="AI63" s="1007"/>
      <c r="AJ63" s="1012"/>
    </row>
    <row r="64" spans="2:36">
      <c r="B64" s="167">
        <v>51</v>
      </c>
      <c r="C64" s="177" t="s">
        <v>1155</v>
      </c>
      <c r="D64" s="823" t="s">
        <v>1156</v>
      </c>
      <c r="E64" s="169" t="s">
        <v>28</v>
      </c>
      <c r="F64" s="187">
        <v>2</v>
      </c>
      <c r="G64" s="172"/>
      <c r="H64" s="1743">
        <v>0</v>
      </c>
      <c r="I64" s="1744">
        <v>0</v>
      </c>
      <c r="J64" s="1744">
        <v>0</v>
      </c>
      <c r="K64" s="1744">
        <v>0</v>
      </c>
      <c r="L64" s="1745">
        <v>0</v>
      </c>
      <c r="M64" s="172"/>
      <c r="N64" s="188"/>
      <c r="O64" s="189"/>
      <c r="Q64" s="1008">
        <f t="shared" si="5"/>
        <v>0</v>
      </c>
      <c r="R64" s="1008"/>
      <c r="T64" s="964"/>
      <c r="U64" s="966"/>
      <c r="V64" s="1009">
        <f>IF('Validation flags'!$B$3="Thames Water", IF( ISNUMBER(H64), 0, 1 ),0)</f>
        <v>0</v>
      </c>
      <c r="W64" s="1009">
        <f>IF('Validation flags'!$B$3="Thames Water", IF( ISNUMBER(I64), 0, 1 ),0)</f>
        <v>0</v>
      </c>
      <c r="X64" s="1009">
        <f>IF('Validation flags'!$B$3="Thames Water", IF( ISNUMBER(J64), 0, 1 ),0)</f>
        <v>0</v>
      </c>
      <c r="Y64" s="1009">
        <f>IF('Validation flags'!$B$3="Thames Water", IF( ISNUMBER(K64), 0, 1 ),0)</f>
        <v>0</v>
      </c>
      <c r="Z64" s="1009">
        <f>IF('Validation flags'!$B$3="Thames Water", IF( ISNUMBER(L64), 0, 1 ),0)</f>
        <v>0</v>
      </c>
      <c r="AA64" s="978"/>
      <c r="AB64" s="1"/>
      <c r="AC64" s="1005"/>
      <c r="AD64" s="1007"/>
      <c r="AE64" s="1007"/>
      <c r="AF64" s="1007"/>
      <c r="AG64" s="1007"/>
      <c r="AH64" s="1007"/>
      <c r="AI64" s="1007"/>
      <c r="AJ64" s="1012"/>
    </row>
    <row r="65" spans="2:36">
      <c r="B65" s="686">
        <v>52</v>
      </c>
      <c r="C65" s="743" t="s">
        <v>1157</v>
      </c>
      <c r="D65" s="826" t="s">
        <v>1158</v>
      </c>
      <c r="E65" s="744" t="s">
        <v>28</v>
      </c>
      <c r="F65" s="745">
        <v>2</v>
      </c>
      <c r="G65" s="172"/>
      <c r="H65" s="1743">
        <v>0</v>
      </c>
      <c r="I65" s="1744">
        <v>0</v>
      </c>
      <c r="J65" s="1744">
        <v>0</v>
      </c>
      <c r="K65" s="1744">
        <v>0</v>
      </c>
      <c r="L65" s="1745">
        <v>0</v>
      </c>
      <c r="M65" s="172"/>
      <c r="N65" s="687"/>
      <c r="O65" s="741"/>
      <c r="Q65" s="1008">
        <f t="shared" si="5"/>
        <v>0</v>
      </c>
      <c r="R65" s="1008"/>
      <c r="T65" s="964"/>
      <c r="U65" s="966"/>
      <c r="V65" s="1009">
        <f>IF('Validation flags'!$B$3="Thames Water", IF( ISNUMBER(H65), 0, 1 ),0)</f>
        <v>0</v>
      </c>
      <c r="W65" s="1009">
        <f>IF('Validation flags'!$B$3="Thames Water", IF( ISNUMBER(I65), 0, 1 ),0)</f>
        <v>0</v>
      </c>
      <c r="X65" s="1009">
        <f>IF('Validation flags'!$B$3="Thames Water", IF( ISNUMBER(J65), 0, 1 ),0)</f>
        <v>0</v>
      </c>
      <c r="Y65" s="1009">
        <f>IF('Validation flags'!$B$3="Thames Water", IF( ISNUMBER(K65), 0, 1 ),0)</f>
        <v>0</v>
      </c>
      <c r="Z65" s="1009">
        <f>IF('Validation flags'!$B$3="Thames Water", IF( ISNUMBER(L65), 0, 1 ),0)</f>
        <v>0</v>
      </c>
      <c r="AA65" s="978"/>
      <c r="AB65" s="1"/>
      <c r="AC65" s="1005"/>
      <c r="AD65" s="1007"/>
      <c r="AE65" s="1007"/>
      <c r="AF65" s="1007"/>
      <c r="AG65" s="1007"/>
      <c r="AH65" s="1007"/>
      <c r="AI65" s="1007"/>
      <c r="AJ65" s="1012"/>
    </row>
    <row r="66" spans="2:36" ht="15" thickBot="1">
      <c r="B66" s="191">
        <v>53</v>
      </c>
      <c r="C66" s="192" t="s">
        <v>1159</v>
      </c>
      <c r="D66" s="827" t="s">
        <v>1160</v>
      </c>
      <c r="E66" s="193" t="s">
        <v>28</v>
      </c>
      <c r="F66" s="194">
        <v>2</v>
      </c>
      <c r="G66" s="172"/>
      <c r="H66" s="1134">
        <f>SUM(H60:H65)</f>
        <v>0</v>
      </c>
      <c r="I66" s="1135">
        <f>SUM(I60:I65)</f>
        <v>0</v>
      </c>
      <c r="J66" s="1135">
        <f>SUM(J60:J65)</f>
        <v>0</v>
      </c>
      <c r="K66" s="1135">
        <f>SUM(K60:K65)</f>
        <v>0</v>
      </c>
      <c r="L66" s="1136">
        <f>SUM(L60:L65)</f>
        <v>0</v>
      </c>
      <c r="M66" s="172"/>
      <c r="N66" s="184" t="s">
        <v>2026</v>
      </c>
      <c r="O66" s="185" t="s">
        <v>1161</v>
      </c>
      <c r="Q66" s="1008"/>
      <c r="R66" s="1008">
        <f xml:space="preserve"> IF( SUM( AD66:AI66 ) = 0, 0,$AD$5 )</f>
        <v>0</v>
      </c>
      <c r="T66" s="978"/>
      <c r="U66" s="966"/>
      <c r="V66" s="966"/>
      <c r="W66" s="966"/>
      <c r="X66" s="966"/>
      <c r="Y66" s="966"/>
      <c r="Z66" s="966"/>
      <c r="AA66" s="978"/>
      <c r="AB66" s="1"/>
      <c r="AC66" s="1012"/>
      <c r="AD66" s="1007"/>
      <c r="AE66" s="1009">
        <f>IF('Validation flags'!$B$3="Thames Water", IF( H66 = 1, 0, 1),0)</f>
        <v>0</v>
      </c>
      <c r="AF66" s="1009">
        <f>IF('Validation flags'!$B$3="Thames Water", IF( I66 = 1, 0, 1),0)</f>
        <v>0</v>
      </c>
      <c r="AG66" s="1009">
        <f>IF('Validation flags'!$B$3="Thames Water", IF( J66 = 1, 0, 1),0)</f>
        <v>0</v>
      </c>
      <c r="AH66" s="1009">
        <f>IF('Validation flags'!$B$3="Thames Water", IF( K66 = 1, 0, 1),0)</f>
        <v>0</v>
      </c>
      <c r="AI66" s="1009">
        <f>IF('Validation flags'!$B$3="Thames Water", IF( L66 = 1, 0, 1),0)</f>
        <v>0</v>
      </c>
      <c r="AJ66" s="1012"/>
    </row>
    <row r="67" spans="2:36" ht="15" thickBot="1">
      <c r="B67" s="151"/>
      <c r="C67" s="151"/>
      <c r="D67" s="151"/>
      <c r="E67" s="151"/>
      <c r="F67" s="151"/>
      <c r="G67" s="152"/>
      <c r="H67" s="151"/>
      <c r="I67" s="151"/>
      <c r="J67" s="151"/>
      <c r="K67" s="151"/>
      <c r="L67" s="151"/>
      <c r="M67" s="152"/>
      <c r="N67" s="171"/>
      <c r="O67" s="171"/>
      <c r="Q67" s="1008"/>
      <c r="R67" s="1008"/>
      <c r="T67" s="982"/>
      <c r="U67" s="966"/>
      <c r="V67" s="966"/>
      <c r="W67" s="966"/>
      <c r="X67" s="966"/>
      <c r="Y67" s="966"/>
      <c r="Z67" s="966"/>
      <c r="AA67" s="982"/>
      <c r="AB67" s="1"/>
      <c r="AC67" s="1013"/>
      <c r="AD67" s="1007"/>
      <c r="AE67" s="1007"/>
      <c r="AF67" s="1007"/>
      <c r="AG67" s="1007"/>
      <c r="AH67" s="1007"/>
      <c r="AI67" s="1007"/>
      <c r="AJ67" s="1013"/>
    </row>
    <row r="68" spans="2:36" ht="15" thickBot="1">
      <c r="B68" s="159" t="s">
        <v>458</v>
      </c>
      <c r="C68" s="160" t="s">
        <v>1162</v>
      </c>
      <c r="D68" s="151"/>
      <c r="E68" s="151"/>
      <c r="F68" s="151"/>
      <c r="G68" s="152"/>
      <c r="H68" s="151"/>
      <c r="I68" s="151"/>
      <c r="J68" s="151"/>
      <c r="K68" s="151"/>
      <c r="L68" s="151"/>
      <c r="M68" s="152"/>
      <c r="N68" s="171"/>
      <c r="O68" s="171"/>
      <c r="Q68" s="1008"/>
      <c r="R68" s="1008"/>
      <c r="T68" s="982"/>
      <c r="U68" s="966"/>
      <c r="V68" s="966"/>
      <c r="W68" s="966"/>
      <c r="X68" s="966"/>
      <c r="Y68" s="966"/>
      <c r="Z68" s="966"/>
      <c r="AA68" s="982"/>
      <c r="AB68" s="1"/>
      <c r="AC68" s="1013"/>
      <c r="AD68" s="1007"/>
      <c r="AE68" s="1007"/>
      <c r="AF68" s="1007"/>
      <c r="AG68" s="1007"/>
      <c r="AH68" s="1007"/>
      <c r="AI68" s="1007"/>
      <c r="AJ68" s="1013"/>
    </row>
    <row r="69" spans="2:36">
      <c r="B69" s="161">
        <v>54</v>
      </c>
      <c r="C69" s="190" t="s">
        <v>1163</v>
      </c>
      <c r="D69" s="822" t="s">
        <v>1164</v>
      </c>
      <c r="E69" s="163" t="s">
        <v>43</v>
      </c>
      <c r="F69" s="186">
        <v>3</v>
      </c>
      <c r="G69" s="172"/>
      <c r="H69" s="1183">
        <v>1E-3</v>
      </c>
      <c r="I69" s="1184">
        <v>1E-3</v>
      </c>
      <c r="J69" s="1184">
        <v>1E-3</v>
      </c>
      <c r="K69" s="1184">
        <v>1E-3</v>
      </c>
      <c r="L69" s="1185">
        <v>2E-3</v>
      </c>
      <c r="M69" s="172"/>
      <c r="N69" s="165"/>
      <c r="O69" s="166"/>
      <c r="Q69" s="1008">
        <f xml:space="preserve"> IF( SUM( U69:Z69 ) = 0, 0,$U$5 )</f>
        <v>0</v>
      </c>
      <c r="R69" s="1008"/>
      <c r="T69" s="964"/>
      <c r="U69" s="966"/>
      <c r="V69" s="968">
        <f xml:space="preserve"> IF( ISNUMBER(H69), 0, 1 )</f>
        <v>0</v>
      </c>
      <c r="W69" s="968">
        <f xml:space="preserve"> IF( ISNUMBER(I69), 0, 1 )</f>
        <v>0</v>
      </c>
      <c r="X69" s="968">
        <f xml:space="preserve"> IF( ISNUMBER(J69), 0, 1 )</f>
        <v>0</v>
      </c>
      <c r="Y69" s="968">
        <f xml:space="preserve"> IF( ISNUMBER(K69), 0, 1 )</f>
        <v>0</v>
      </c>
      <c r="Z69" s="968">
        <f xml:space="preserve"> IF( ISNUMBER(L69), 0, 1 )</f>
        <v>0</v>
      </c>
      <c r="AA69" s="982"/>
      <c r="AB69" s="1"/>
      <c r="AC69" s="1005"/>
      <c r="AD69" s="1007"/>
      <c r="AE69" s="1007"/>
      <c r="AF69" s="1007"/>
      <c r="AG69" s="1007"/>
      <c r="AH69" s="1007"/>
      <c r="AI69" s="1007"/>
      <c r="AJ69" s="1013"/>
    </row>
    <row r="70" spans="2:36">
      <c r="B70" s="167">
        <v>55</v>
      </c>
      <c r="C70" s="168" t="s">
        <v>1165</v>
      </c>
      <c r="D70" s="823" t="s">
        <v>1497</v>
      </c>
      <c r="E70" s="169" t="s">
        <v>43</v>
      </c>
      <c r="F70" s="187">
        <v>3</v>
      </c>
      <c r="G70" s="172"/>
      <c r="H70" s="1186">
        <v>1.4E-2</v>
      </c>
      <c r="I70" s="1187">
        <v>1.4E-2</v>
      </c>
      <c r="J70" s="1187">
        <v>1.4999999999999999E-2</v>
      </c>
      <c r="K70" s="1187">
        <v>1.4999999999999999E-2</v>
      </c>
      <c r="L70" s="1188">
        <v>1.4999999999999999E-2</v>
      </c>
      <c r="M70" s="172"/>
      <c r="N70" s="188"/>
      <c r="O70" s="189"/>
      <c r="Q70" s="1008">
        <f t="shared" ref="Q70:Q83" si="6" xml:space="preserve"> IF( SUM( U70:Z70 ) = 0, 0,$U$5 )</f>
        <v>0</v>
      </c>
      <c r="R70" s="1008"/>
      <c r="T70" s="964"/>
      <c r="U70" s="966"/>
      <c r="V70" s="968">
        <f t="shared" ref="V70:V80" si="7" xml:space="preserve"> IF( ISNUMBER(H70), 0, 1 )</f>
        <v>0</v>
      </c>
      <c r="W70" s="968">
        <f t="shared" ref="W70:W80" si="8" xml:space="preserve"> IF( ISNUMBER(I70), 0, 1 )</f>
        <v>0</v>
      </c>
      <c r="X70" s="968">
        <f t="shared" ref="X70:X80" si="9" xml:space="preserve"> IF( ISNUMBER(J70), 0, 1 )</f>
        <v>0</v>
      </c>
      <c r="Y70" s="968">
        <f t="shared" ref="Y70:Y80" si="10" xml:space="preserve"> IF( ISNUMBER(K70), 0, 1 )</f>
        <v>0</v>
      </c>
      <c r="Z70" s="968">
        <f t="shared" ref="Z70:Z80" si="11" xml:space="preserve"> IF( ISNUMBER(L70), 0, 1 )</f>
        <v>0</v>
      </c>
      <c r="AA70" s="982"/>
      <c r="AB70" s="1"/>
      <c r="AC70" s="1005"/>
      <c r="AD70" s="1007"/>
      <c r="AE70" s="1007"/>
      <c r="AF70" s="1007"/>
      <c r="AG70" s="1007"/>
      <c r="AH70" s="1007"/>
      <c r="AI70" s="1007"/>
      <c r="AJ70" s="1013"/>
    </row>
    <row r="71" spans="2:36">
      <c r="B71" s="167">
        <v>56</v>
      </c>
      <c r="C71" s="168" t="s">
        <v>1166</v>
      </c>
      <c r="D71" s="823" t="s">
        <v>1498</v>
      </c>
      <c r="E71" s="169" t="s">
        <v>43</v>
      </c>
      <c r="F71" s="187">
        <v>3</v>
      </c>
      <c r="G71" s="172"/>
      <c r="H71" s="1746">
        <v>1.6E-2</v>
      </c>
      <c r="I71" s="1747">
        <v>1.6E-2</v>
      </c>
      <c r="J71" s="1747">
        <v>1.7000000000000001E-2</v>
      </c>
      <c r="K71" s="1747">
        <v>1.7000000000000001E-2</v>
      </c>
      <c r="L71" s="1748">
        <v>1.7000000000000001E-2</v>
      </c>
      <c r="M71" s="172"/>
      <c r="N71" s="188"/>
      <c r="O71" s="189"/>
      <c r="Q71" s="1008">
        <f t="shared" si="6"/>
        <v>0</v>
      </c>
      <c r="R71" s="1008"/>
      <c r="T71" s="964"/>
      <c r="U71" s="966"/>
      <c r="V71" s="1009">
        <f>IF('Validation flags'!$H$3=1,0, IF( ISNUMBER(H71), 0, 1 ))</f>
        <v>0</v>
      </c>
      <c r="W71" s="1009">
        <f>IF('Validation flags'!$H$3=1,0, IF( ISNUMBER(I71), 0, 1 ))</f>
        <v>0</v>
      </c>
      <c r="X71" s="1009">
        <f>IF('Validation flags'!$H$3=1,0, IF( ISNUMBER(J71), 0, 1 ))</f>
        <v>0</v>
      </c>
      <c r="Y71" s="1009">
        <f>IF('Validation flags'!$H$3=1,0, IF( ISNUMBER(K71), 0, 1 ))</f>
        <v>0</v>
      </c>
      <c r="Z71" s="1009">
        <f>IF('Validation flags'!$H$3=1,0, IF( ISNUMBER(L71), 0, 1 ))</f>
        <v>0</v>
      </c>
      <c r="AA71" s="982"/>
      <c r="AB71" s="1"/>
      <c r="AC71" s="1005"/>
      <c r="AD71" s="1007"/>
      <c r="AE71" s="1007"/>
      <c r="AF71" s="1007"/>
      <c r="AG71" s="1007"/>
      <c r="AH71" s="1007"/>
      <c r="AI71" s="1007"/>
      <c r="AJ71" s="1013"/>
    </row>
    <row r="72" spans="2:36">
      <c r="B72" s="167">
        <v>57</v>
      </c>
      <c r="C72" s="168" t="s">
        <v>1167</v>
      </c>
      <c r="D72" s="823" t="s">
        <v>1168</v>
      </c>
      <c r="E72" s="169" t="s">
        <v>43</v>
      </c>
      <c r="F72" s="187">
        <v>3</v>
      </c>
      <c r="G72" s="172"/>
      <c r="H72" s="1746">
        <v>1E-3</v>
      </c>
      <c r="I72" s="1747">
        <v>1E-3</v>
      </c>
      <c r="J72" s="1747">
        <v>1E-3</v>
      </c>
      <c r="K72" s="1747">
        <v>1E-3</v>
      </c>
      <c r="L72" s="1748">
        <v>1E-3</v>
      </c>
      <c r="M72" s="172"/>
      <c r="N72" s="188"/>
      <c r="O72" s="189"/>
      <c r="Q72" s="1008">
        <f t="shared" si="6"/>
        <v>0</v>
      </c>
      <c r="R72" s="1008"/>
      <c r="T72" s="964"/>
      <c r="U72" s="966"/>
      <c r="V72" s="1009">
        <f>IF('Validation flags'!$H$3=1,0, IF( ISNUMBER(H72), 0, 1 ))</f>
        <v>0</v>
      </c>
      <c r="W72" s="1009">
        <f>IF('Validation flags'!$H$3=1,0, IF( ISNUMBER(I72), 0, 1 ))</f>
        <v>0</v>
      </c>
      <c r="X72" s="1009">
        <f>IF('Validation flags'!$H$3=1,0, IF( ISNUMBER(J72), 0, 1 ))</f>
        <v>0</v>
      </c>
      <c r="Y72" s="1009">
        <f>IF('Validation flags'!$H$3=1,0, IF( ISNUMBER(K72), 0, 1 ))</f>
        <v>0</v>
      </c>
      <c r="Z72" s="1009">
        <f>IF('Validation flags'!$H$3=1,0, IF( ISNUMBER(L72), 0, 1 ))</f>
        <v>0</v>
      </c>
      <c r="AA72" s="982"/>
      <c r="AB72" s="1"/>
      <c r="AC72" s="1005"/>
      <c r="AD72" s="1007"/>
      <c r="AE72" s="1007"/>
      <c r="AF72" s="1007"/>
      <c r="AG72" s="1007"/>
      <c r="AH72" s="1007"/>
      <c r="AI72" s="1007"/>
      <c r="AJ72" s="1013"/>
    </row>
    <row r="73" spans="2:36">
      <c r="B73" s="167">
        <v>58</v>
      </c>
      <c r="C73" s="168" t="s">
        <v>1169</v>
      </c>
      <c r="D73" s="823" t="s">
        <v>1170</v>
      </c>
      <c r="E73" s="169" t="s">
        <v>43</v>
      </c>
      <c r="F73" s="187">
        <v>3</v>
      </c>
      <c r="G73" s="172"/>
      <c r="H73" s="1746">
        <v>0</v>
      </c>
      <c r="I73" s="1747">
        <v>0</v>
      </c>
      <c r="J73" s="1747">
        <v>0</v>
      </c>
      <c r="K73" s="1747">
        <v>0</v>
      </c>
      <c r="L73" s="1748">
        <v>0</v>
      </c>
      <c r="M73" s="172"/>
      <c r="N73" s="188"/>
      <c r="O73" s="189"/>
      <c r="Q73" s="1008">
        <f t="shared" si="6"/>
        <v>0</v>
      </c>
      <c r="R73" s="1008"/>
      <c r="T73" s="964"/>
      <c r="U73" s="966"/>
      <c r="V73" s="1009">
        <f>IF('Validation flags'!$B$3="Thames Water", IF( ISNUMBER(H73), 0, 1 ),0)</f>
        <v>0</v>
      </c>
      <c r="W73" s="1009">
        <f>IF('Validation flags'!$B$3="Thames Water", IF( ISNUMBER(I73), 0, 1 ),0)</f>
        <v>0</v>
      </c>
      <c r="X73" s="1009">
        <f>IF('Validation flags'!$B$3="Thames Water", IF( ISNUMBER(J73), 0, 1 ),0)</f>
        <v>0</v>
      </c>
      <c r="Y73" s="1009">
        <f>IF('Validation flags'!$B$3="Thames Water", IF( ISNUMBER(K73), 0, 1 ),0)</f>
        <v>0</v>
      </c>
      <c r="Z73" s="1009">
        <f>IF('Validation flags'!$B$3="Thames Water", IF( ISNUMBER(L73), 0, 1 ),0)</f>
        <v>0</v>
      </c>
      <c r="AA73" s="982"/>
      <c r="AB73" s="1"/>
      <c r="AC73" s="1005"/>
      <c r="AD73" s="1007"/>
      <c r="AE73" s="1007"/>
      <c r="AF73" s="1007"/>
      <c r="AG73" s="1007"/>
      <c r="AH73" s="1007"/>
      <c r="AI73" s="1007"/>
      <c r="AJ73" s="1013"/>
    </row>
    <row r="74" spans="2:36">
      <c r="B74" s="167">
        <v>59</v>
      </c>
      <c r="C74" s="177" t="s">
        <v>1171</v>
      </c>
      <c r="D74" s="823" t="s">
        <v>1172</v>
      </c>
      <c r="E74" s="169" t="s">
        <v>43</v>
      </c>
      <c r="F74" s="187">
        <v>3</v>
      </c>
      <c r="G74" s="172"/>
      <c r="H74" s="1186">
        <v>0</v>
      </c>
      <c r="I74" s="1187">
        <v>0</v>
      </c>
      <c r="J74" s="1187">
        <v>0</v>
      </c>
      <c r="K74" s="1187">
        <v>0</v>
      </c>
      <c r="L74" s="1188">
        <v>0</v>
      </c>
      <c r="M74" s="172"/>
      <c r="N74" s="188"/>
      <c r="O74" s="189"/>
      <c r="Q74" s="1008">
        <f t="shared" si="6"/>
        <v>0</v>
      </c>
      <c r="R74" s="1008"/>
      <c r="T74" s="964"/>
      <c r="U74" s="966"/>
      <c r="V74" s="968">
        <f t="shared" si="7"/>
        <v>0</v>
      </c>
      <c r="W74" s="968">
        <f t="shared" si="8"/>
        <v>0</v>
      </c>
      <c r="X74" s="968">
        <f t="shared" si="9"/>
        <v>0</v>
      </c>
      <c r="Y74" s="968">
        <f t="shared" si="10"/>
        <v>0</v>
      </c>
      <c r="Z74" s="968">
        <f t="shared" si="11"/>
        <v>0</v>
      </c>
      <c r="AA74" s="982"/>
      <c r="AB74" s="1"/>
      <c r="AC74" s="1005"/>
      <c r="AD74" s="1007"/>
      <c r="AE74" s="1007"/>
      <c r="AF74" s="1007"/>
      <c r="AG74" s="1007"/>
      <c r="AH74" s="1007"/>
      <c r="AI74" s="1007"/>
      <c r="AJ74" s="1013"/>
    </row>
    <row r="75" spans="2:36">
      <c r="B75" s="167">
        <v>60</v>
      </c>
      <c r="C75" s="168" t="s">
        <v>1173</v>
      </c>
      <c r="D75" s="823" t="s">
        <v>1174</v>
      </c>
      <c r="E75" s="169" t="s">
        <v>43</v>
      </c>
      <c r="F75" s="187">
        <v>3</v>
      </c>
      <c r="G75" s="172"/>
      <c r="H75" s="1186">
        <v>0</v>
      </c>
      <c r="I75" s="1187">
        <v>0</v>
      </c>
      <c r="J75" s="1187">
        <v>0</v>
      </c>
      <c r="K75" s="1187">
        <v>0</v>
      </c>
      <c r="L75" s="1188">
        <v>0</v>
      </c>
      <c r="M75" s="172"/>
      <c r="N75" s="188"/>
      <c r="O75" s="189"/>
      <c r="Q75" s="1008">
        <f t="shared" si="6"/>
        <v>0</v>
      </c>
      <c r="R75" s="1008"/>
      <c r="T75" s="964"/>
      <c r="U75" s="966"/>
      <c r="V75" s="968">
        <f t="shared" si="7"/>
        <v>0</v>
      </c>
      <c r="W75" s="968">
        <f t="shared" si="8"/>
        <v>0</v>
      </c>
      <c r="X75" s="968">
        <f t="shared" si="9"/>
        <v>0</v>
      </c>
      <c r="Y75" s="968">
        <f t="shared" si="10"/>
        <v>0</v>
      </c>
      <c r="Z75" s="968">
        <f t="shared" si="11"/>
        <v>0</v>
      </c>
      <c r="AA75" s="982"/>
      <c r="AB75" s="1"/>
      <c r="AC75" s="1005"/>
      <c r="AD75" s="1007"/>
      <c r="AE75" s="1007"/>
      <c r="AF75" s="1007"/>
      <c r="AG75" s="1007"/>
      <c r="AH75" s="1007"/>
      <c r="AI75" s="1007"/>
      <c r="AJ75" s="1013"/>
    </row>
    <row r="76" spans="2:36">
      <c r="B76" s="167">
        <v>61</v>
      </c>
      <c r="C76" s="168" t="s">
        <v>1175</v>
      </c>
      <c r="D76" s="823" t="s">
        <v>1176</v>
      </c>
      <c r="E76" s="169" t="s">
        <v>43</v>
      </c>
      <c r="F76" s="187">
        <v>3</v>
      </c>
      <c r="G76" s="172"/>
      <c r="H76" s="1746">
        <v>0</v>
      </c>
      <c r="I76" s="1747">
        <v>0</v>
      </c>
      <c r="J76" s="1747">
        <v>0</v>
      </c>
      <c r="K76" s="1747">
        <v>0</v>
      </c>
      <c r="L76" s="1748">
        <v>0</v>
      </c>
      <c r="M76" s="172"/>
      <c r="N76" s="188"/>
      <c r="O76" s="189"/>
      <c r="Q76" s="1008">
        <f t="shared" si="6"/>
        <v>0</v>
      </c>
      <c r="R76" s="1008"/>
      <c r="T76" s="964"/>
      <c r="U76" s="966"/>
      <c r="V76" s="1009">
        <f>IF('Validation flags'!$H$3=1,0, IF( ISNUMBER(H76), 0, 1 ))</f>
        <v>0</v>
      </c>
      <c r="W76" s="1009">
        <f>IF('Validation flags'!$H$3=1,0, IF( ISNUMBER(I76), 0, 1 ))</f>
        <v>0</v>
      </c>
      <c r="X76" s="1009">
        <f>IF('Validation flags'!$H$3=1,0, IF( ISNUMBER(J76), 0, 1 ))</f>
        <v>0</v>
      </c>
      <c r="Y76" s="1009">
        <f>IF('Validation flags'!$H$3=1,0, IF( ISNUMBER(K76), 0, 1 ))</f>
        <v>0</v>
      </c>
      <c r="Z76" s="1009">
        <f>IF('Validation flags'!$H$3=1,0, IF( ISNUMBER(L76), 0, 1 ))</f>
        <v>0</v>
      </c>
      <c r="AA76" s="982"/>
      <c r="AB76" s="1"/>
      <c r="AC76" s="1005"/>
      <c r="AD76" s="1007"/>
      <c r="AE76" s="1007"/>
      <c r="AF76" s="1007"/>
      <c r="AG76" s="1007"/>
      <c r="AH76" s="1007"/>
      <c r="AI76" s="1007"/>
      <c r="AJ76" s="1013"/>
    </row>
    <row r="77" spans="2:36">
      <c r="B77" s="167">
        <v>62</v>
      </c>
      <c r="C77" s="168" t="s">
        <v>1177</v>
      </c>
      <c r="D77" s="823" t="s">
        <v>1178</v>
      </c>
      <c r="E77" s="169" t="s">
        <v>43</v>
      </c>
      <c r="F77" s="187">
        <v>3</v>
      </c>
      <c r="G77" s="172"/>
      <c r="H77" s="1746">
        <v>0</v>
      </c>
      <c r="I77" s="1747">
        <v>0</v>
      </c>
      <c r="J77" s="1747">
        <v>0</v>
      </c>
      <c r="K77" s="1747">
        <v>0</v>
      </c>
      <c r="L77" s="1748">
        <v>0</v>
      </c>
      <c r="M77" s="172"/>
      <c r="N77" s="188"/>
      <c r="O77" s="189"/>
      <c r="Q77" s="1008">
        <f t="shared" si="6"/>
        <v>0</v>
      </c>
      <c r="R77" s="1008"/>
      <c r="T77" s="964"/>
      <c r="U77" s="966"/>
      <c r="V77" s="1009">
        <f>IF('Validation flags'!$H$3=1,0, IF( ISNUMBER(H77), 0, 1 ))</f>
        <v>0</v>
      </c>
      <c r="W77" s="1009">
        <f>IF('Validation flags'!$H$3=1,0, IF( ISNUMBER(I77), 0, 1 ))</f>
        <v>0</v>
      </c>
      <c r="X77" s="1009">
        <f>IF('Validation flags'!$H$3=1,0, IF( ISNUMBER(J77), 0, 1 ))</f>
        <v>0</v>
      </c>
      <c r="Y77" s="1009">
        <f>IF('Validation flags'!$H$3=1,0, IF( ISNUMBER(K77), 0, 1 ))</f>
        <v>0</v>
      </c>
      <c r="Z77" s="1009">
        <f>IF('Validation flags'!$H$3=1,0, IF( ISNUMBER(L77), 0, 1 ))</f>
        <v>0</v>
      </c>
      <c r="AA77" s="982"/>
      <c r="AB77" s="1"/>
      <c r="AC77" s="1005"/>
      <c r="AD77" s="1007"/>
      <c r="AE77" s="1007"/>
      <c r="AF77" s="1007"/>
      <c r="AG77" s="1007"/>
      <c r="AH77" s="1007"/>
      <c r="AI77" s="1007"/>
      <c r="AJ77" s="1013"/>
    </row>
    <row r="78" spans="2:36">
      <c r="B78" s="167">
        <v>63</v>
      </c>
      <c r="C78" s="168" t="s">
        <v>1179</v>
      </c>
      <c r="D78" s="823" t="s">
        <v>1180</v>
      </c>
      <c r="E78" s="169" t="s">
        <v>43</v>
      </c>
      <c r="F78" s="187">
        <v>3</v>
      </c>
      <c r="G78" s="172"/>
      <c r="H78" s="1746">
        <v>0</v>
      </c>
      <c r="I78" s="1747">
        <v>0</v>
      </c>
      <c r="J78" s="1747">
        <v>0</v>
      </c>
      <c r="K78" s="1747">
        <v>0</v>
      </c>
      <c r="L78" s="1748">
        <v>0</v>
      </c>
      <c r="M78" s="172"/>
      <c r="N78" s="188"/>
      <c r="O78" s="189"/>
      <c r="Q78" s="1008">
        <f t="shared" si="6"/>
        <v>0</v>
      </c>
      <c r="R78" s="1008"/>
      <c r="T78" s="964"/>
      <c r="U78" s="966"/>
      <c r="V78" s="1009">
        <f>IF('Validation flags'!$B$3="Thames Water", IF( ISNUMBER(H78), 0, 1 ),0)</f>
        <v>0</v>
      </c>
      <c r="W78" s="1009">
        <f>IF('Validation flags'!$B$3="Thames Water", IF( ISNUMBER(I78), 0, 1 ),0)</f>
        <v>0</v>
      </c>
      <c r="X78" s="1009">
        <f>IF('Validation flags'!$B$3="Thames Water", IF( ISNUMBER(J78), 0, 1 ),0)</f>
        <v>0</v>
      </c>
      <c r="Y78" s="1009">
        <f>IF('Validation flags'!$B$3="Thames Water", IF( ISNUMBER(K78), 0, 1 ),0)</f>
        <v>0</v>
      </c>
      <c r="Z78" s="1009">
        <f>IF('Validation flags'!$B$3="Thames Water", IF( ISNUMBER(L78), 0, 1 ),0)</f>
        <v>0</v>
      </c>
      <c r="AA78" s="964"/>
      <c r="AB78" s="1"/>
      <c r="AC78" s="1005"/>
      <c r="AD78" s="1007"/>
      <c r="AE78" s="1007"/>
      <c r="AF78" s="1007"/>
      <c r="AG78" s="1007"/>
      <c r="AH78" s="1007"/>
      <c r="AI78" s="1007"/>
      <c r="AJ78" s="1005"/>
    </row>
    <row r="79" spans="2:36">
      <c r="B79" s="167">
        <v>64</v>
      </c>
      <c r="C79" s="168" t="s">
        <v>1181</v>
      </c>
      <c r="D79" s="823" t="s">
        <v>1182</v>
      </c>
      <c r="E79" s="169" t="s">
        <v>43</v>
      </c>
      <c r="F79" s="187">
        <v>3</v>
      </c>
      <c r="G79" s="172"/>
      <c r="H79" s="1186">
        <v>0</v>
      </c>
      <c r="I79" s="1187">
        <v>0</v>
      </c>
      <c r="J79" s="1187">
        <v>0</v>
      </c>
      <c r="K79" s="1187">
        <v>0</v>
      </c>
      <c r="L79" s="1188">
        <v>0</v>
      </c>
      <c r="M79" s="172"/>
      <c r="N79" s="188"/>
      <c r="O79" s="189"/>
      <c r="Q79" s="1008">
        <f t="shared" si="6"/>
        <v>0</v>
      </c>
      <c r="R79" s="1008"/>
      <c r="T79" s="964"/>
      <c r="U79" s="966"/>
      <c r="V79" s="968">
        <f t="shared" si="7"/>
        <v>0</v>
      </c>
      <c r="W79" s="968">
        <f t="shared" si="8"/>
        <v>0</v>
      </c>
      <c r="X79" s="968">
        <f t="shared" si="9"/>
        <v>0</v>
      </c>
      <c r="Y79" s="968">
        <f t="shared" si="10"/>
        <v>0</v>
      </c>
      <c r="Z79" s="968">
        <f t="shared" si="11"/>
        <v>0</v>
      </c>
      <c r="AA79" s="964"/>
      <c r="AB79" s="1"/>
      <c r="AC79" s="1005"/>
      <c r="AD79" s="1007"/>
      <c r="AE79" s="1007"/>
      <c r="AF79" s="1007"/>
      <c r="AG79" s="1007"/>
      <c r="AH79" s="1007"/>
      <c r="AI79" s="1007"/>
      <c r="AJ79" s="1005"/>
    </row>
    <row r="80" spans="2:36">
      <c r="B80" s="167">
        <v>65</v>
      </c>
      <c r="C80" s="168" t="s">
        <v>1183</v>
      </c>
      <c r="D80" s="823" t="s">
        <v>1503</v>
      </c>
      <c r="E80" s="169" t="s">
        <v>43</v>
      </c>
      <c r="F80" s="187">
        <v>3</v>
      </c>
      <c r="G80" s="172"/>
      <c r="H80" s="1186">
        <v>0</v>
      </c>
      <c r="I80" s="1187">
        <v>0</v>
      </c>
      <c r="J80" s="1187">
        <v>0</v>
      </c>
      <c r="K80" s="1187">
        <v>0</v>
      </c>
      <c r="L80" s="1188">
        <v>0</v>
      </c>
      <c r="M80" s="172"/>
      <c r="N80" s="188"/>
      <c r="O80" s="189"/>
      <c r="Q80" s="1008">
        <f t="shared" si="6"/>
        <v>0</v>
      </c>
      <c r="R80" s="1008"/>
      <c r="T80" s="964"/>
      <c r="U80" s="966"/>
      <c r="V80" s="968">
        <f t="shared" si="7"/>
        <v>0</v>
      </c>
      <c r="W80" s="968">
        <f t="shared" si="8"/>
        <v>0</v>
      </c>
      <c r="X80" s="968">
        <f t="shared" si="9"/>
        <v>0</v>
      </c>
      <c r="Y80" s="968">
        <f t="shared" si="10"/>
        <v>0</v>
      </c>
      <c r="Z80" s="968">
        <f t="shared" si="11"/>
        <v>0</v>
      </c>
      <c r="AA80" s="964"/>
      <c r="AB80" s="1"/>
      <c r="AC80" s="1005"/>
      <c r="AD80" s="1007"/>
      <c r="AE80" s="1007"/>
      <c r="AF80" s="1007"/>
      <c r="AG80" s="1007"/>
      <c r="AH80" s="1007"/>
      <c r="AI80" s="1007"/>
      <c r="AJ80" s="1005"/>
    </row>
    <row r="81" spans="2:36">
      <c r="B81" s="167">
        <v>66</v>
      </c>
      <c r="C81" s="168" t="s">
        <v>1184</v>
      </c>
      <c r="D81" s="823" t="s">
        <v>1504</v>
      </c>
      <c r="E81" s="169" t="s">
        <v>43</v>
      </c>
      <c r="F81" s="187">
        <v>3</v>
      </c>
      <c r="G81" s="172"/>
      <c r="H81" s="1746">
        <v>0</v>
      </c>
      <c r="I81" s="1747">
        <v>0</v>
      </c>
      <c r="J81" s="1747">
        <v>0</v>
      </c>
      <c r="K81" s="1747">
        <v>0</v>
      </c>
      <c r="L81" s="1748">
        <v>0</v>
      </c>
      <c r="M81" s="172"/>
      <c r="N81" s="188"/>
      <c r="O81" s="189"/>
      <c r="Q81" s="1008">
        <f t="shared" si="6"/>
        <v>0</v>
      </c>
      <c r="R81" s="1008"/>
      <c r="T81" s="964"/>
      <c r="U81" s="966"/>
      <c r="V81" s="1009">
        <f>IF('Validation flags'!$H$3=1,0, IF( ISNUMBER(H81), 0, 1 ))</f>
        <v>0</v>
      </c>
      <c r="W81" s="1009">
        <f>IF('Validation flags'!$H$3=1,0, IF( ISNUMBER(I81), 0, 1 ))</f>
        <v>0</v>
      </c>
      <c r="X81" s="1009">
        <f>IF('Validation flags'!$H$3=1,0, IF( ISNUMBER(J81), 0, 1 ))</f>
        <v>0</v>
      </c>
      <c r="Y81" s="1009">
        <f>IF('Validation flags'!$H$3=1,0, IF( ISNUMBER(K81), 0, 1 ))</f>
        <v>0</v>
      </c>
      <c r="Z81" s="1009">
        <f>IF('Validation flags'!$H$3=1,0, IF( ISNUMBER(L81), 0, 1 ))</f>
        <v>0</v>
      </c>
      <c r="AA81" s="964"/>
      <c r="AB81" s="1"/>
      <c r="AC81" s="1005"/>
      <c r="AD81" s="1007"/>
      <c r="AE81" s="1007"/>
      <c r="AF81" s="1007"/>
      <c r="AG81" s="1007"/>
      <c r="AH81" s="1007"/>
      <c r="AI81" s="1007"/>
      <c r="AJ81" s="1005"/>
    </row>
    <row r="82" spans="2:36">
      <c r="B82" s="167">
        <v>67</v>
      </c>
      <c r="C82" s="168" t="s">
        <v>1185</v>
      </c>
      <c r="D82" s="823" t="s">
        <v>1186</v>
      </c>
      <c r="E82" s="169" t="s">
        <v>43</v>
      </c>
      <c r="F82" s="187">
        <v>3</v>
      </c>
      <c r="G82" s="172"/>
      <c r="H82" s="1746">
        <v>0</v>
      </c>
      <c r="I82" s="1747">
        <v>0</v>
      </c>
      <c r="J82" s="1747">
        <v>0</v>
      </c>
      <c r="K82" s="1747">
        <v>0</v>
      </c>
      <c r="L82" s="1748">
        <v>0</v>
      </c>
      <c r="M82" s="172"/>
      <c r="N82" s="188"/>
      <c r="O82" s="189"/>
      <c r="Q82" s="1008">
        <f t="shared" si="6"/>
        <v>0</v>
      </c>
      <c r="R82" s="1008"/>
      <c r="T82" s="964"/>
      <c r="U82" s="966"/>
      <c r="V82" s="1009">
        <f>IF('Validation flags'!$H$3=1,0, IF( ISNUMBER(H82), 0, 1 ))</f>
        <v>0</v>
      </c>
      <c r="W82" s="1009">
        <f>IF('Validation flags'!$H$3=1,0, IF( ISNUMBER(I82), 0, 1 ))</f>
        <v>0</v>
      </c>
      <c r="X82" s="1009">
        <f>IF('Validation flags'!$H$3=1,0, IF( ISNUMBER(J82), 0, 1 ))</f>
        <v>0</v>
      </c>
      <c r="Y82" s="1009">
        <f>IF('Validation flags'!$H$3=1,0, IF( ISNUMBER(K82), 0, 1 ))</f>
        <v>0</v>
      </c>
      <c r="Z82" s="1009">
        <f>IF('Validation flags'!$H$3=1,0, IF( ISNUMBER(L82), 0, 1 ))</f>
        <v>0</v>
      </c>
      <c r="AA82" s="964"/>
      <c r="AB82" s="1"/>
      <c r="AC82" s="1005"/>
      <c r="AD82" s="1007"/>
      <c r="AE82" s="1007"/>
      <c r="AF82" s="1007"/>
      <c r="AG82" s="1007"/>
      <c r="AH82" s="1007"/>
      <c r="AI82" s="1007"/>
      <c r="AJ82" s="1005"/>
    </row>
    <row r="83" spans="2:36" ht="15" thickBot="1">
      <c r="B83" s="191">
        <v>68</v>
      </c>
      <c r="C83" s="192" t="s">
        <v>1187</v>
      </c>
      <c r="D83" s="827" t="s">
        <v>1188</v>
      </c>
      <c r="E83" s="193" t="s">
        <v>43</v>
      </c>
      <c r="F83" s="194">
        <v>3</v>
      </c>
      <c r="G83" s="172"/>
      <c r="H83" s="1749">
        <v>0</v>
      </c>
      <c r="I83" s="1750">
        <v>0</v>
      </c>
      <c r="J83" s="1750">
        <v>0</v>
      </c>
      <c r="K83" s="1750">
        <v>0</v>
      </c>
      <c r="L83" s="1751">
        <v>0</v>
      </c>
      <c r="M83" s="172"/>
      <c r="N83" s="184"/>
      <c r="O83" s="185"/>
      <c r="Q83" s="1008">
        <f t="shared" si="6"/>
        <v>0</v>
      </c>
      <c r="R83" s="1008"/>
      <c r="T83" s="964"/>
      <c r="U83" s="966"/>
      <c r="V83" s="1009">
        <f>IF('Validation flags'!$B$3="Thames Water", IF( ISNUMBER(H83), 0, 1 ),0)</f>
        <v>0</v>
      </c>
      <c r="W83" s="1009">
        <f>IF('Validation flags'!$B$3="Thames Water", IF( ISNUMBER(I83), 0, 1 ),0)</f>
        <v>0</v>
      </c>
      <c r="X83" s="1009">
        <f>IF('Validation flags'!$B$3="Thames Water", IF( ISNUMBER(J83), 0, 1 ),0)</f>
        <v>0</v>
      </c>
      <c r="Y83" s="1009">
        <f>IF('Validation flags'!$B$3="Thames Water", IF( ISNUMBER(K83), 0, 1 ),0)</f>
        <v>0</v>
      </c>
      <c r="Z83" s="1009">
        <f>IF('Validation flags'!$B$3="Thames Water", IF( ISNUMBER(L83), 0, 1 ),0)</f>
        <v>0</v>
      </c>
      <c r="AA83" s="964"/>
      <c r="AB83" s="1"/>
      <c r="AC83" s="1005"/>
      <c r="AD83" s="1007"/>
      <c r="AE83" s="1007"/>
      <c r="AF83" s="1007"/>
      <c r="AG83" s="1007"/>
      <c r="AH83" s="1007"/>
      <c r="AI83" s="1007"/>
      <c r="AJ83" s="1005"/>
    </row>
    <row r="84" spans="2:36" ht="15" thickBot="1">
      <c r="B84" s="195"/>
      <c r="C84" s="196"/>
      <c r="D84" s="197"/>
      <c r="E84" s="197"/>
      <c r="F84" s="197"/>
      <c r="G84" s="183"/>
      <c r="H84" s="183"/>
      <c r="I84" s="183"/>
      <c r="J84" s="183"/>
      <c r="K84" s="183"/>
      <c r="L84" s="183"/>
      <c r="M84" s="183"/>
      <c r="N84" s="171"/>
      <c r="O84" s="171"/>
      <c r="Q84" s="1008"/>
      <c r="R84" s="1008"/>
      <c r="T84" s="964"/>
      <c r="U84" s="984"/>
      <c r="V84" s="984"/>
      <c r="W84" s="984"/>
      <c r="X84" s="984"/>
      <c r="Y84" s="984"/>
      <c r="Z84" s="984"/>
      <c r="AA84" s="964"/>
      <c r="AB84" s="1"/>
      <c r="AC84" s="1005"/>
      <c r="AJ84" s="1005"/>
    </row>
    <row r="85" spans="2:36" ht="15" thickBot="1">
      <c r="B85" s="159" t="s">
        <v>534</v>
      </c>
      <c r="C85" s="160" t="s">
        <v>1189</v>
      </c>
      <c r="D85" s="151"/>
      <c r="E85" s="151"/>
      <c r="F85" s="151"/>
      <c r="G85" s="152"/>
      <c r="H85" s="151"/>
      <c r="I85" s="151"/>
      <c r="J85" s="151"/>
      <c r="K85" s="151"/>
      <c r="L85" s="151"/>
      <c r="M85" s="152"/>
      <c r="N85" s="171"/>
      <c r="O85" s="171"/>
      <c r="Q85" s="1008"/>
      <c r="R85" s="1008"/>
      <c r="T85" s="964"/>
      <c r="U85" s="984"/>
      <c r="V85" s="984"/>
      <c r="W85" s="984"/>
      <c r="X85" s="984"/>
      <c r="Y85" s="984"/>
      <c r="Z85" s="984"/>
      <c r="AA85" s="964"/>
      <c r="AB85" s="1"/>
      <c r="AC85" s="1005"/>
      <c r="AJ85" s="1005"/>
    </row>
    <row r="86" spans="2:36">
      <c r="B86" s="161">
        <v>69</v>
      </c>
      <c r="C86" s="168" t="s">
        <v>1190</v>
      </c>
      <c r="D86" s="822" t="s">
        <v>1191</v>
      </c>
      <c r="E86" s="163" t="s">
        <v>43</v>
      </c>
      <c r="F86" s="186">
        <v>3</v>
      </c>
      <c r="G86" s="172"/>
      <c r="H86" s="1183">
        <v>1.6559999999999999</v>
      </c>
      <c r="I86" s="1184">
        <v>1.867</v>
      </c>
      <c r="J86" s="1184">
        <v>2.097</v>
      </c>
      <c r="K86" s="1184">
        <v>2.306</v>
      </c>
      <c r="L86" s="1185">
        <v>2.5339999999999998</v>
      </c>
      <c r="M86" s="172"/>
      <c r="N86" s="165"/>
      <c r="O86" s="166"/>
      <c r="Q86" s="1008">
        <f xml:space="preserve"> IF( SUM( U86:Z86 ) = 0, 0,$U$5 )</f>
        <v>0</v>
      </c>
      <c r="R86" s="1008"/>
      <c r="T86" s="964"/>
      <c r="U86" s="966"/>
      <c r="V86" s="968">
        <f xml:space="preserve"> IF( ISNUMBER(H86), 0, 1 )</f>
        <v>0</v>
      </c>
      <c r="W86" s="968">
        <f xml:space="preserve"> IF( ISNUMBER(I86), 0, 1 )</f>
        <v>0</v>
      </c>
      <c r="X86" s="968">
        <f xml:space="preserve"> IF( ISNUMBER(J86), 0, 1 )</f>
        <v>0</v>
      </c>
      <c r="Y86" s="968">
        <f xml:space="preserve"> IF( ISNUMBER(K86), 0, 1 )</f>
        <v>0</v>
      </c>
      <c r="Z86" s="968">
        <f xml:space="preserve"> IF( ISNUMBER(L86), 0, 1 )</f>
        <v>0</v>
      </c>
      <c r="AA86" s="964"/>
      <c r="AB86" s="1"/>
      <c r="AC86" s="1005"/>
      <c r="AD86" s="1007"/>
      <c r="AE86" s="1007"/>
      <c r="AF86" s="1007"/>
      <c r="AG86" s="1007"/>
      <c r="AH86" s="1007"/>
      <c r="AI86" s="1007"/>
      <c r="AJ86" s="1005"/>
    </row>
    <row r="87" spans="2:36">
      <c r="B87" s="167">
        <v>70</v>
      </c>
      <c r="C87" s="168" t="s">
        <v>1192</v>
      </c>
      <c r="D87" s="823" t="s">
        <v>1193</v>
      </c>
      <c r="E87" s="169" t="s">
        <v>43</v>
      </c>
      <c r="F87" s="187">
        <v>3</v>
      </c>
      <c r="G87" s="172"/>
      <c r="H87" s="1186">
        <v>13.284000000000001</v>
      </c>
      <c r="I87" s="1187">
        <v>13.744</v>
      </c>
      <c r="J87" s="1187">
        <v>14.561</v>
      </c>
      <c r="K87" s="1187">
        <v>15.029</v>
      </c>
      <c r="L87" s="1188">
        <v>15.802</v>
      </c>
      <c r="M87" s="172"/>
      <c r="N87" s="188"/>
      <c r="O87" s="189"/>
      <c r="Q87" s="1008">
        <f t="shared" ref="Q87:Q95" si="12" xml:space="preserve"> IF( SUM( U87:Z87 ) = 0, 0,$U$5 )</f>
        <v>0</v>
      </c>
      <c r="R87" s="1008"/>
      <c r="T87" s="964"/>
      <c r="U87" s="966"/>
      <c r="V87" s="968">
        <f t="shared" ref="V87:V92" si="13" xml:space="preserve"> IF( ISNUMBER(H87), 0, 1 )</f>
        <v>0</v>
      </c>
      <c r="W87" s="968">
        <f t="shared" ref="W87:W92" si="14" xml:space="preserve"> IF( ISNUMBER(I87), 0, 1 )</f>
        <v>0</v>
      </c>
      <c r="X87" s="968">
        <f t="shared" ref="X87:X92" si="15" xml:space="preserve"> IF( ISNUMBER(J87), 0, 1 )</f>
        <v>0</v>
      </c>
      <c r="Y87" s="968">
        <f t="shared" ref="Y87:Y92" si="16" xml:space="preserve"> IF( ISNUMBER(K87), 0, 1 )</f>
        <v>0</v>
      </c>
      <c r="Z87" s="968">
        <f t="shared" ref="Z87:Z92" si="17" xml:space="preserve"> IF( ISNUMBER(L87), 0, 1 )</f>
        <v>0</v>
      </c>
      <c r="AA87" s="964"/>
      <c r="AB87" s="1"/>
      <c r="AC87" s="1005"/>
      <c r="AD87" s="1007"/>
      <c r="AE87" s="1007"/>
      <c r="AF87" s="1007"/>
      <c r="AG87" s="1007"/>
      <c r="AH87" s="1007"/>
      <c r="AI87" s="1007"/>
      <c r="AJ87" s="1005"/>
    </row>
    <row r="88" spans="2:36">
      <c r="B88" s="167">
        <v>71</v>
      </c>
      <c r="C88" s="168" t="s">
        <v>1194</v>
      </c>
      <c r="D88" s="823" t="s">
        <v>1195</v>
      </c>
      <c r="E88" s="169" t="s">
        <v>43</v>
      </c>
      <c r="F88" s="187">
        <v>3</v>
      </c>
      <c r="G88" s="172"/>
      <c r="H88" s="1746">
        <v>19.12</v>
      </c>
      <c r="I88" s="1747">
        <v>18.427</v>
      </c>
      <c r="J88" s="1747">
        <v>17.417000000000002</v>
      </c>
      <c r="K88" s="1747">
        <v>17.193000000000001</v>
      </c>
      <c r="L88" s="1748">
        <v>18.347000000000001</v>
      </c>
      <c r="M88" s="172"/>
      <c r="N88" s="188"/>
      <c r="O88" s="189"/>
      <c r="Q88" s="1008">
        <f t="shared" si="12"/>
        <v>0</v>
      </c>
      <c r="R88" s="1008"/>
      <c r="T88" s="964"/>
      <c r="U88" s="966"/>
      <c r="V88" s="1009">
        <f>IF('Validation flags'!$H$3=1,0, IF( ISNUMBER(H88), 0, 1 ))</f>
        <v>0</v>
      </c>
      <c r="W88" s="1009">
        <f>IF('Validation flags'!$H$3=1,0, IF( ISNUMBER(I88), 0, 1 ))</f>
        <v>0</v>
      </c>
      <c r="X88" s="1009">
        <f>IF('Validation flags'!$H$3=1,0, IF( ISNUMBER(J88), 0, 1 ))</f>
        <v>0</v>
      </c>
      <c r="Y88" s="1009">
        <f>IF('Validation flags'!$H$3=1,0, IF( ISNUMBER(K88), 0, 1 ))</f>
        <v>0</v>
      </c>
      <c r="Z88" s="1009">
        <f>IF('Validation flags'!$H$3=1,0, IF( ISNUMBER(L88), 0, 1 ))</f>
        <v>0</v>
      </c>
      <c r="AA88" s="964"/>
      <c r="AB88" s="1"/>
      <c r="AC88" s="1005"/>
      <c r="AD88" s="1007"/>
      <c r="AE88" s="1007"/>
      <c r="AF88" s="1007"/>
      <c r="AG88" s="1007"/>
      <c r="AH88" s="1007"/>
      <c r="AI88" s="1007"/>
      <c r="AJ88" s="1005"/>
    </row>
    <row r="89" spans="2:36">
      <c r="B89" s="167">
        <v>72</v>
      </c>
      <c r="C89" s="168" t="s">
        <v>1196</v>
      </c>
      <c r="D89" s="823" t="s">
        <v>1197</v>
      </c>
      <c r="E89" s="169" t="s">
        <v>43</v>
      </c>
      <c r="F89" s="187">
        <v>3</v>
      </c>
      <c r="G89" s="172"/>
      <c r="H89" s="1746">
        <v>1.4810000000000001</v>
      </c>
      <c r="I89" s="1747">
        <v>1.6419999999999999</v>
      </c>
      <c r="J89" s="1747">
        <v>1.84</v>
      </c>
      <c r="K89" s="1747">
        <v>2.1179999999999999</v>
      </c>
      <c r="L89" s="1748">
        <v>2.379</v>
      </c>
      <c r="M89" s="172"/>
      <c r="N89" s="188"/>
      <c r="O89" s="189"/>
      <c r="Q89" s="1008">
        <f t="shared" si="12"/>
        <v>0</v>
      </c>
      <c r="R89" s="1008"/>
      <c r="T89" s="964"/>
      <c r="U89" s="966"/>
      <c r="V89" s="1009">
        <f>IF('Validation flags'!$H$3=1,0, IF( ISNUMBER(H89), 0, 1 ))</f>
        <v>0</v>
      </c>
      <c r="W89" s="1009">
        <f>IF('Validation flags'!$H$3=1,0, IF( ISNUMBER(I89), 0, 1 ))</f>
        <v>0</v>
      </c>
      <c r="X89" s="1009">
        <f>IF('Validation flags'!$H$3=1,0, IF( ISNUMBER(J89), 0, 1 ))</f>
        <v>0</v>
      </c>
      <c r="Y89" s="1009">
        <f>IF('Validation flags'!$H$3=1,0, IF( ISNUMBER(K89), 0, 1 ))</f>
        <v>0</v>
      </c>
      <c r="Z89" s="1009">
        <f>IF('Validation flags'!$H$3=1,0, IF( ISNUMBER(L89), 0, 1 ))</f>
        <v>0</v>
      </c>
      <c r="AA89" s="964"/>
      <c r="AB89" s="1"/>
      <c r="AC89" s="1005"/>
      <c r="AD89" s="1007"/>
      <c r="AE89" s="1007"/>
      <c r="AF89" s="1007"/>
      <c r="AG89" s="1007"/>
      <c r="AH89" s="1007"/>
      <c r="AI89" s="1007"/>
      <c r="AJ89" s="1005"/>
    </row>
    <row r="90" spans="2:36">
      <c r="B90" s="167">
        <v>73</v>
      </c>
      <c r="C90" s="168" t="s">
        <v>1198</v>
      </c>
      <c r="D90" s="823" t="s">
        <v>1199</v>
      </c>
      <c r="E90" s="169" t="s">
        <v>43</v>
      </c>
      <c r="F90" s="187">
        <v>3</v>
      </c>
      <c r="G90" s="172"/>
      <c r="H90" s="1746">
        <v>0</v>
      </c>
      <c r="I90" s="1747">
        <v>0</v>
      </c>
      <c r="J90" s="1747">
        <v>0</v>
      </c>
      <c r="K90" s="1747">
        <v>0</v>
      </c>
      <c r="L90" s="1748">
        <v>0</v>
      </c>
      <c r="M90" s="172"/>
      <c r="N90" s="188"/>
      <c r="O90" s="189"/>
      <c r="Q90" s="1008">
        <f t="shared" si="12"/>
        <v>0</v>
      </c>
      <c r="R90" s="1008"/>
      <c r="T90" s="964"/>
      <c r="U90" s="966"/>
      <c r="V90" s="1009">
        <f>IF('Validation flags'!$B$3="Thames Water", IF( ISNUMBER(H90), 0, 1 ),0)</f>
        <v>0</v>
      </c>
      <c r="W90" s="1009">
        <f>IF('Validation flags'!$B$3="Thames Water", IF( ISNUMBER(I90), 0, 1 ),0)</f>
        <v>0</v>
      </c>
      <c r="X90" s="1009">
        <f>IF('Validation flags'!$B$3="Thames Water", IF( ISNUMBER(J90), 0, 1 ),0)</f>
        <v>0</v>
      </c>
      <c r="Y90" s="1009">
        <f>IF('Validation flags'!$B$3="Thames Water", IF( ISNUMBER(K90), 0, 1 ),0)</f>
        <v>0</v>
      </c>
      <c r="Z90" s="1009">
        <f>IF('Validation flags'!$B$3="Thames Water", IF( ISNUMBER(L90), 0, 1 ),0)</f>
        <v>0</v>
      </c>
      <c r="AA90" s="964"/>
      <c r="AB90" s="1"/>
      <c r="AC90" s="1005"/>
      <c r="AD90" s="1007"/>
      <c r="AE90" s="1007"/>
      <c r="AF90" s="1007"/>
      <c r="AG90" s="1007"/>
      <c r="AH90" s="1007"/>
      <c r="AI90" s="1007"/>
      <c r="AJ90" s="1005"/>
    </row>
    <row r="91" spans="2:36">
      <c r="B91" s="167">
        <v>74</v>
      </c>
      <c r="C91" s="198" t="s">
        <v>1200</v>
      </c>
      <c r="D91" s="823" t="s">
        <v>1201</v>
      </c>
      <c r="E91" s="169" t="s">
        <v>43</v>
      </c>
      <c r="F91" s="187">
        <v>3</v>
      </c>
      <c r="G91" s="172"/>
      <c r="H91" s="1186">
        <v>7.5999999999999998E-2</v>
      </c>
      <c r="I91" s="1187">
        <v>6.7000000000000004E-2</v>
      </c>
      <c r="J91" s="1187">
        <v>6.7000000000000004E-2</v>
      </c>
      <c r="K91" s="1187">
        <v>6.7000000000000004E-2</v>
      </c>
      <c r="L91" s="1188">
        <v>6.7000000000000004E-2</v>
      </c>
      <c r="M91" s="172"/>
      <c r="N91" s="188"/>
      <c r="O91" s="189"/>
      <c r="Q91" s="1008">
        <f t="shared" si="12"/>
        <v>0</v>
      </c>
      <c r="R91" s="1008"/>
      <c r="T91" s="964"/>
      <c r="U91" s="966"/>
      <c r="V91" s="968">
        <f t="shared" si="13"/>
        <v>0</v>
      </c>
      <c r="W91" s="968">
        <f t="shared" si="14"/>
        <v>0</v>
      </c>
      <c r="X91" s="968">
        <f t="shared" si="15"/>
        <v>0</v>
      </c>
      <c r="Y91" s="968">
        <f t="shared" si="16"/>
        <v>0</v>
      </c>
      <c r="Z91" s="968">
        <f t="shared" si="17"/>
        <v>0</v>
      </c>
      <c r="AA91" s="964"/>
      <c r="AB91" s="1"/>
      <c r="AC91" s="1005"/>
      <c r="AD91" s="1007"/>
      <c r="AE91" s="1007"/>
      <c r="AF91" s="1007"/>
      <c r="AG91" s="1007"/>
      <c r="AH91" s="1007"/>
      <c r="AI91" s="1007"/>
      <c r="AJ91" s="1005"/>
    </row>
    <row r="92" spans="2:36">
      <c r="B92" s="167">
        <v>75</v>
      </c>
      <c r="C92" s="168" t="s">
        <v>1202</v>
      </c>
      <c r="D92" s="823" t="s">
        <v>1499</v>
      </c>
      <c r="E92" s="169" t="s">
        <v>43</v>
      </c>
      <c r="F92" s="187">
        <v>3</v>
      </c>
      <c r="G92" s="172"/>
      <c r="H92" s="1186">
        <v>1.9990000000000001</v>
      </c>
      <c r="I92" s="1187">
        <v>1.8140000000000001</v>
      </c>
      <c r="J92" s="1187">
        <v>1.7929999999999999</v>
      </c>
      <c r="K92" s="1187">
        <v>1.804</v>
      </c>
      <c r="L92" s="1188">
        <v>1.8129999999999999</v>
      </c>
      <c r="M92" s="172"/>
      <c r="N92" s="188"/>
      <c r="O92" s="189"/>
      <c r="Q92" s="1008">
        <f t="shared" si="12"/>
        <v>0</v>
      </c>
      <c r="R92" s="1008"/>
      <c r="T92" s="964"/>
      <c r="U92" s="966"/>
      <c r="V92" s="968">
        <f t="shared" si="13"/>
        <v>0</v>
      </c>
      <c r="W92" s="968">
        <f t="shared" si="14"/>
        <v>0</v>
      </c>
      <c r="X92" s="968">
        <f t="shared" si="15"/>
        <v>0</v>
      </c>
      <c r="Y92" s="968">
        <f t="shared" si="16"/>
        <v>0</v>
      </c>
      <c r="Z92" s="968">
        <f t="shared" si="17"/>
        <v>0</v>
      </c>
      <c r="AA92" s="964"/>
      <c r="AB92" s="1"/>
      <c r="AC92" s="1005"/>
      <c r="AD92" s="1007"/>
      <c r="AE92" s="1007"/>
      <c r="AF92" s="1007"/>
      <c r="AG92" s="1007"/>
      <c r="AH92" s="1007"/>
      <c r="AI92" s="1007"/>
      <c r="AJ92" s="1005"/>
    </row>
    <row r="93" spans="2:36">
      <c r="B93" s="167">
        <v>76</v>
      </c>
      <c r="C93" s="168" t="s">
        <v>1203</v>
      </c>
      <c r="D93" s="823" t="s">
        <v>1500</v>
      </c>
      <c r="E93" s="169" t="s">
        <v>43</v>
      </c>
      <c r="F93" s="187">
        <v>3</v>
      </c>
      <c r="G93" s="172"/>
      <c r="H93" s="1746">
        <v>10.815</v>
      </c>
      <c r="I93" s="1747">
        <v>10.138</v>
      </c>
      <c r="J93" s="1747">
        <v>9.6240000000000006</v>
      </c>
      <c r="K93" s="1747">
        <v>9.5399999999999991</v>
      </c>
      <c r="L93" s="1748">
        <v>9.4559999999999995</v>
      </c>
      <c r="M93" s="172"/>
      <c r="N93" s="188"/>
      <c r="O93" s="189"/>
      <c r="Q93" s="1008">
        <f t="shared" si="12"/>
        <v>0</v>
      </c>
      <c r="R93" s="1008"/>
      <c r="T93" s="964"/>
      <c r="U93" s="966"/>
      <c r="V93" s="1009">
        <f>IF('Validation flags'!$H$3=1,0, IF( ISNUMBER(H93), 0, 1 ))</f>
        <v>0</v>
      </c>
      <c r="W93" s="1009">
        <f>IF('Validation flags'!$H$3=1,0, IF( ISNUMBER(I93), 0, 1 ))</f>
        <v>0</v>
      </c>
      <c r="X93" s="1009">
        <f>IF('Validation flags'!$H$3=1,0, IF( ISNUMBER(J93), 0, 1 ))</f>
        <v>0</v>
      </c>
      <c r="Y93" s="1009">
        <f>IF('Validation flags'!$H$3=1,0, IF( ISNUMBER(K93), 0, 1 ))</f>
        <v>0</v>
      </c>
      <c r="Z93" s="1009">
        <f>IF('Validation flags'!$H$3=1,0, IF( ISNUMBER(L93), 0, 1 ))</f>
        <v>0</v>
      </c>
      <c r="AA93" s="964"/>
      <c r="AB93" s="1"/>
      <c r="AC93" s="1005"/>
      <c r="AD93" s="1007"/>
      <c r="AE93" s="1007"/>
      <c r="AF93" s="1007"/>
      <c r="AG93" s="1007"/>
      <c r="AH93" s="1007"/>
      <c r="AI93" s="1007"/>
      <c r="AJ93" s="1005"/>
    </row>
    <row r="94" spans="2:36">
      <c r="B94" s="742">
        <v>77</v>
      </c>
      <c r="C94" s="743" t="s">
        <v>1204</v>
      </c>
      <c r="D94" s="826" t="s">
        <v>1205</v>
      </c>
      <c r="E94" s="744" t="s">
        <v>43</v>
      </c>
      <c r="F94" s="745">
        <v>3</v>
      </c>
      <c r="G94" s="172"/>
      <c r="H94" s="1746">
        <v>0.43</v>
      </c>
      <c r="I94" s="1747">
        <v>0.36399999999999999</v>
      </c>
      <c r="J94" s="1747">
        <v>0.317</v>
      </c>
      <c r="K94" s="1747">
        <v>0.317</v>
      </c>
      <c r="L94" s="1748">
        <v>0.317</v>
      </c>
      <c r="M94" s="172"/>
      <c r="N94" s="188"/>
      <c r="O94" s="189"/>
      <c r="Q94" s="1008">
        <f t="shared" si="12"/>
        <v>0</v>
      </c>
      <c r="R94" s="1008"/>
      <c r="T94" s="964"/>
      <c r="U94" s="966"/>
      <c r="V94" s="1009">
        <f>IF('Validation flags'!$H$3=1,0, IF( ISNUMBER(H94), 0, 1 ))</f>
        <v>0</v>
      </c>
      <c r="W94" s="1009">
        <f>IF('Validation flags'!$H$3=1,0, IF( ISNUMBER(I94), 0, 1 ))</f>
        <v>0</v>
      </c>
      <c r="X94" s="1009">
        <f>IF('Validation flags'!$H$3=1,0, IF( ISNUMBER(J94), 0, 1 ))</f>
        <v>0</v>
      </c>
      <c r="Y94" s="1009">
        <f>IF('Validation flags'!$H$3=1,0, IF( ISNUMBER(K94), 0, 1 ))</f>
        <v>0</v>
      </c>
      <c r="Z94" s="1009">
        <f>IF('Validation flags'!$H$3=1,0, IF( ISNUMBER(L94), 0, 1 ))</f>
        <v>0</v>
      </c>
      <c r="AA94" s="964"/>
      <c r="AB94" s="1"/>
      <c r="AC94" s="1005"/>
      <c r="AD94" s="1007"/>
      <c r="AE94" s="1007"/>
      <c r="AF94" s="1007"/>
      <c r="AG94" s="1007"/>
      <c r="AH94" s="1007"/>
      <c r="AI94" s="1007"/>
      <c r="AJ94" s="1005"/>
    </row>
    <row r="95" spans="2:36" ht="15" thickBot="1">
      <c r="B95" s="191">
        <v>78</v>
      </c>
      <c r="C95" s="192" t="s">
        <v>1206</v>
      </c>
      <c r="D95" s="827" t="s">
        <v>1207</v>
      </c>
      <c r="E95" s="193" t="s">
        <v>43</v>
      </c>
      <c r="F95" s="194">
        <v>3</v>
      </c>
      <c r="G95" s="172"/>
      <c r="H95" s="1749">
        <v>0</v>
      </c>
      <c r="I95" s="1750">
        <v>0</v>
      </c>
      <c r="J95" s="1750">
        <v>0</v>
      </c>
      <c r="K95" s="1750">
        <v>0</v>
      </c>
      <c r="L95" s="1751">
        <v>0</v>
      </c>
      <c r="M95" s="172"/>
      <c r="N95" s="184"/>
      <c r="O95" s="185"/>
      <c r="Q95" s="1008">
        <f t="shared" si="12"/>
        <v>0</v>
      </c>
      <c r="R95" s="1008"/>
      <c r="T95" s="964"/>
      <c r="U95" s="966"/>
      <c r="V95" s="1009">
        <f>IF('Validation flags'!$B$3="Thames Water", IF( ISNUMBER(H95), 0, 1 ),0)</f>
        <v>0</v>
      </c>
      <c r="W95" s="1009">
        <f>IF('Validation flags'!$B$3="Thames Water", IF( ISNUMBER(I95), 0, 1 ),0)</f>
        <v>0</v>
      </c>
      <c r="X95" s="1009">
        <f>IF('Validation flags'!$B$3="Thames Water", IF( ISNUMBER(J95), 0, 1 ),0)</f>
        <v>0</v>
      </c>
      <c r="Y95" s="1009">
        <f>IF('Validation flags'!$B$3="Thames Water", IF( ISNUMBER(K95), 0, 1 ),0)</f>
        <v>0</v>
      </c>
      <c r="Z95" s="1009">
        <f>IF('Validation flags'!$B$3="Thames Water", IF( ISNUMBER(L95), 0, 1 ),0)</f>
        <v>0</v>
      </c>
      <c r="AA95" s="964"/>
      <c r="AB95" s="1"/>
      <c r="AC95" s="1005"/>
      <c r="AD95" s="1007"/>
      <c r="AE95" s="1007"/>
      <c r="AF95" s="1007"/>
      <c r="AG95" s="1007"/>
      <c r="AH95" s="1007"/>
      <c r="AI95" s="1007"/>
      <c r="AJ95" s="1005"/>
    </row>
    <row r="96" spans="2:36" ht="15" thickBot="1">
      <c r="B96" s="151"/>
      <c r="C96" s="151"/>
      <c r="D96" s="151"/>
      <c r="E96" s="151"/>
      <c r="F96" s="151"/>
      <c r="G96" s="152"/>
      <c r="H96" s="151"/>
      <c r="I96" s="151"/>
      <c r="J96" s="151"/>
      <c r="K96" s="151"/>
      <c r="L96" s="151"/>
      <c r="M96" s="152"/>
      <c r="N96" s="171"/>
      <c r="O96" s="171"/>
      <c r="Q96" s="1008"/>
      <c r="R96" s="1008"/>
      <c r="T96" s="964"/>
      <c r="U96" s="984"/>
      <c r="V96" s="984"/>
      <c r="W96" s="984"/>
      <c r="X96" s="984"/>
      <c r="Y96" s="984"/>
      <c r="Z96" s="984"/>
      <c r="AA96" s="964"/>
      <c r="AB96" s="1"/>
      <c r="AC96" s="1005"/>
      <c r="AJ96" s="1005"/>
    </row>
    <row r="97" spans="2:36" ht="15" thickBot="1">
      <c r="B97" s="159" t="s">
        <v>535</v>
      </c>
      <c r="C97" s="160" t="s">
        <v>1208</v>
      </c>
      <c r="D97" s="151"/>
      <c r="E97" s="151"/>
      <c r="F97" s="151"/>
      <c r="G97" s="152"/>
      <c r="H97" s="151"/>
      <c r="I97" s="151"/>
      <c r="J97" s="151"/>
      <c r="K97" s="151"/>
      <c r="L97" s="151"/>
      <c r="M97" s="152"/>
      <c r="N97" s="171"/>
      <c r="O97" s="171"/>
      <c r="Q97" s="1008"/>
      <c r="R97" s="1008"/>
      <c r="T97" s="964"/>
      <c r="U97" s="984"/>
      <c r="V97" s="984"/>
      <c r="W97" s="984"/>
      <c r="X97" s="984"/>
      <c r="Y97" s="984"/>
      <c r="Z97" s="984"/>
      <c r="AA97" s="964"/>
      <c r="AB97" s="1"/>
      <c r="AC97" s="1005"/>
      <c r="AJ97" s="1005"/>
    </row>
    <row r="98" spans="2:36">
      <c r="B98" s="161">
        <v>79</v>
      </c>
      <c r="C98" s="190" t="s">
        <v>1209</v>
      </c>
      <c r="D98" s="822" t="s">
        <v>1210</v>
      </c>
      <c r="E98" s="163" t="s">
        <v>43</v>
      </c>
      <c r="F98" s="186">
        <v>3</v>
      </c>
      <c r="G98" s="172"/>
      <c r="H98" s="1183">
        <v>0.14699999999999999</v>
      </c>
      <c r="I98" s="1184">
        <v>1.4E-2</v>
      </c>
      <c r="J98" s="1184">
        <v>1.4E-2</v>
      </c>
      <c r="K98" s="1184">
        <v>1.4999999999999999E-2</v>
      </c>
      <c r="L98" s="1185">
        <v>0</v>
      </c>
      <c r="M98" s="172"/>
      <c r="N98" s="165"/>
      <c r="O98" s="166"/>
      <c r="Q98" s="1008">
        <f xml:space="preserve"> IF( SUM( U98:Z98 ) = 0, 0,$U$5 )</f>
        <v>0</v>
      </c>
      <c r="R98" s="1008"/>
      <c r="T98" s="964"/>
      <c r="U98" s="966"/>
      <c r="V98" s="968">
        <f xml:space="preserve"> IF( ISNUMBER(H98), 0, 1 )</f>
        <v>0</v>
      </c>
      <c r="W98" s="968">
        <f xml:space="preserve"> IF( ISNUMBER(I98), 0, 1 )</f>
        <v>0</v>
      </c>
      <c r="X98" s="968">
        <f xml:space="preserve"> IF( ISNUMBER(J98), 0, 1 )</f>
        <v>0</v>
      </c>
      <c r="Y98" s="968">
        <f xml:space="preserve"> IF( ISNUMBER(K98), 0, 1 )</f>
        <v>0</v>
      </c>
      <c r="Z98" s="968">
        <f xml:space="preserve"> IF( ISNUMBER(L98), 0, 1 )</f>
        <v>0</v>
      </c>
      <c r="AA98" s="964"/>
      <c r="AB98" s="1"/>
      <c r="AC98" s="1005"/>
      <c r="AD98" s="1007"/>
      <c r="AE98" s="1007"/>
      <c r="AF98" s="1007"/>
      <c r="AG98" s="1007"/>
      <c r="AH98" s="1007"/>
      <c r="AI98" s="1007"/>
      <c r="AJ98" s="1005"/>
    </row>
    <row r="99" spans="2:36">
      <c r="B99" s="167">
        <v>80</v>
      </c>
      <c r="C99" s="168" t="s">
        <v>1211</v>
      </c>
      <c r="D99" s="823" t="s">
        <v>1501</v>
      </c>
      <c r="E99" s="169" t="s">
        <v>43</v>
      </c>
      <c r="F99" s="187">
        <v>3</v>
      </c>
      <c r="G99" s="172"/>
      <c r="H99" s="1186">
        <v>7.851</v>
      </c>
      <c r="I99" s="1187">
        <v>9.4830000000000005</v>
      </c>
      <c r="J99" s="1187">
        <v>11.03</v>
      </c>
      <c r="K99" s="1187">
        <v>11.321</v>
      </c>
      <c r="L99" s="1188">
        <v>11.185</v>
      </c>
      <c r="M99" s="172"/>
      <c r="N99" s="188"/>
      <c r="O99" s="189"/>
      <c r="Q99" s="1008">
        <f t="shared" ref="Q99:Q112" si="18" xml:space="preserve"> IF( SUM( U99:Z99 ) = 0, 0,$U$5 )</f>
        <v>0</v>
      </c>
      <c r="R99" s="1008"/>
      <c r="T99" s="964"/>
      <c r="U99" s="966"/>
      <c r="V99" s="968">
        <f t="shared" ref="V99:V109" si="19" xml:space="preserve"> IF( ISNUMBER(H99), 0, 1 )</f>
        <v>0</v>
      </c>
      <c r="W99" s="968">
        <f t="shared" ref="W99:W109" si="20" xml:space="preserve"> IF( ISNUMBER(I99), 0, 1 )</f>
        <v>0</v>
      </c>
      <c r="X99" s="968">
        <f t="shared" ref="X99:X109" si="21" xml:space="preserve"> IF( ISNUMBER(J99), 0, 1 )</f>
        <v>0</v>
      </c>
      <c r="Y99" s="968">
        <f t="shared" ref="Y99:Y109" si="22" xml:space="preserve"> IF( ISNUMBER(K99), 0, 1 )</f>
        <v>0</v>
      </c>
      <c r="Z99" s="968">
        <f t="shared" ref="Z99:Z109" si="23" xml:space="preserve"> IF( ISNUMBER(L99), 0, 1 )</f>
        <v>0</v>
      </c>
      <c r="AA99" s="964"/>
      <c r="AB99" s="1"/>
      <c r="AC99" s="1005"/>
      <c r="AD99" s="1007"/>
      <c r="AE99" s="1007"/>
      <c r="AF99" s="1007"/>
      <c r="AG99" s="1007"/>
      <c r="AH99" s="1007"/>
      <c r="AI99" s="1007"/>
      <c r="AJ99" s="1005"/>
    </row>
    <row r="100" spans="2:36">
      <c r="B100" s="167">
        <v>81</v>
      </c>
      <c r="C100" s="168" t="s">
        <v>1212</v>
      </c>
      <c r="D100" s="823" t="s">
        <v>1502</v>
      </c>
      <c r="E100" s="169" t="s">
        <v>43</v>
      </c>
      <c r="F100" s="187">
        <v>3</v>
      </c>
      <c r="G100" s="172"/>
      <c r="H100" s="1746">
        <v>8.8149999999999995</v>
      </c>
      <c r="I100" s="1747">
        <v>10.37</v>
      </c>
      <c r="J100" s="1747">
        <v>11.84</v>
      </c>
      <c r="K100" s="1747">
        <v>12.141</v>
      </c>
      <c r="L100" s="1748">
        <v>12.295</v>
      </c>
      <c r="M100" s="172"/>
      <c r="N100" s="188"/>
      <c r="O100" s="189"/>
      <c r="Q100" s="1008">
        <f t="shared" si="18"/>
        <v>0</v>
      </c>
      <c r="R100" s="1008"/>
      <c r="T100" s="964"/>
      <c r="U100" s="966"/>
      <c r="V100" s="1009">
        <f>IF('Validation flags'!$H$3=1,0, IF( ISNUMBER(H100), 0, 1 ))</f>
        <v>0</v>
      </c>
      <c r="W100" s="1009">
        <f>IF('Validation flags'!$H$3=1,0, IF( ISNUMBER(I100), 0, 1 ))</f>
        <v>0</v>
      </c>
      <c r="X100" s="1009">
        <f>IF('Validation flags'!$H$3=1,0, IF( ISNUMBER(J100), 0, 1 ))</f>
        <v>0</v>
      </c>
      <c r="Y100" s="1009">
        <f>IF('Validation flags'!$H$3=1,0, IF( ISNUMBER(K100), 0, 1 ))</f>
        <v>0</v>
      </c>
      <c r="Z100" s="1009">
        <f>IF('Validation flags'!$H$3=1,0, IF( ISNUMBER(L100), 0, 1 ))</f>
        <v>0</v>
      </c>
      <c r="AA100" s="964"/>
      <c r="AB100" s="1"/>
      <c r="AC100" s="1005"/>
      <c r="AD100" s="1007"/>
      <c r="AE100" s="1007"/>
      <c r="AF100" s="1007"/>
      <c r="AG100" s="1007"/>
      <c r="AH100" s="1007"/>
      <c r="AI100" s="1007"/>
      <c r="AJ100" s="1005"/>
    </row>
    <row r="101" spans="2:36">
      <c r="B101" s="167">
        <v>82</v>
      </c>
      <c r="C101" s="168" t="s">
        <v>1213</v>
      </c>
      <c r="D101" s="823" t="s">
        <v>1214</v>
      </c>
      <c r="E101" s="169" t="s">
        <v>43</v>
      </c>
      <c r="F101" s="187">
        <v>3</v>
      </c>
      <c r="G101" s="172"/>
      <c r="H101" s="1746">
        <v>0</v>
      </c>
      <c r="I101" s="1747">
        <v>0</v>
      </c>
      <c r="J101" s="1747">
        <v>0</v>
      </c>
      <c r="K101" s="1747">
        <v>0</v>
      </c>
      <c r="L101" s="1748">
        <v>0</v>
      </c>
      <c r="M101" s="172"/>
      <c r="N101" s="188"/>
      <c r="O101" s="189"/>
      <c r="Q101" s="1008">
        <f t="shared" si="18"/>
        <v>0</v>
      </c>
      <c r="R101" s="1008"/>
      <c r="T101" s="964"/>
      <c r="U101" s="966"/>
      <c r="V101" s="1009">
        <f>IF('Validation flags'!$H$3=1,0, IF( ISNUMBER(H101), 0, 1 ))</f>
        <v>0</v>
      </c>
      <c r="W101" s="1009">
        <f>IF('Validation flags'!$H$3=1,0, IF( ISNUMBER(I101), 0, 1 ))</f>
        <v>0</v>
      </c>
      <c r="X101" s="1009">
        <f>IF('Validation flags'!$H$3=1,0, IF( ISNUMBER(J101), 0, 1 ))</f>
        <v>0</v>
      </c>
      <c r="Y101" s="1009">
        <f>IF('Validation flags'!$H$3=1,0, IF( ISNUMBER(K101), 0, 1 ))</f>
        <v>0</v>
      </c>
      <c r="Z101" s="1009">
        <f>IF('Validation flags'!$H$3=1,0, IF( ISNUMBER(L101), 0, 1 ))</f>
        <v>0</v>
      </c>
      <c r="AA101" s="964"/>
      <c r="AB101" s="1"/>
      <c r="AC101" s="1005"/>
      <c r="AD101" s="1007"/>
      <c r="AE101" s="1007"/>
      <c r="AF101" s="1007"/>
      <c r="AG101" s="1007"/>
      <c r="AH101" s="1007"/>
      <c r="AI101" s="1007"/>
      <c r="AJ101" s="1005"/>
    </row>
    <row r="102" spans="2:36">
      <c r="B102" s="167">
        <v>83</v>
      </c>
      <c r="C102" s="168" t="s">
        <v>1215</v>
      </c>
      <c r="D102" s="823" t="s">
        <v>1216</v>
      </c>
      <c r="E102" s="169" t="s">
        <v>43</v>
      </c>
      <c r="F102" s="187">
        <v>3</v>
      </c>
      <c r="G102" s="172"/>
      <c r="H102" s="1746">
        <v>0</v>
      </c>
      <c r="I102" s="1747">
        <v>0</v>
      </c>
      <c r="J102" s="1747">
        <v>0</v>
      </c>
      <c r="K102" s="1747">
        <v>0</v>
      </c>
      <c r="L102" s="1748">
        <v>0</v>
      </c>
      <c r="M102" s="172"/>
      <c r="N102" s="188"/>
      <c r="O102" s="189"/>
      <c r="Q102" s="1008">
        <f t="shared" si="18"/>
        <v>0</v>
      </c>
      <c r="R102" s="1008"/>
      <c r="T102" s="964"/>
      <c r="U102" s="966"/>
      <c r="V102" s="1009">
        <f>IF('Validation flags'!$B$3="Thames Water", IF( ISNUMBER(H102), 0, 1 ),0)</f>
        <v>0</v>
      </c>
      <c r="W102" s="1009">
        <f>IF('Validation flags'!$B$3="Thames Water", IF( ISNUMBER(I102), 0, 1 ),0)</f>
        <v>0</v>
      </c>
      <c r="X102" s="1009">
        <f>IF('Validation flags'!$B$3="Thames Water", IF( ISNUMBER(J102), 0, 1 ),0)</f>
        <v>0</v>
      </c>
      <c r="Y102" s="1009">
        <f>IF('Validation flags'!$B$3="Thames Water", IF( ISNUMBER(K102), 0, 1 ),0)</f>
        <v>0</v>
      </c>
      <c r="Z102" s="1009">
        <f>IF('Validation flags'!$B$3="Thames Water", IF( ISNUMBER(L102), 0, 1 ),0)</f>
        <v>0</v>
      </c>
      <c r="AA102" s="964"/>
      <c r="AB102" s="1"/>
      <c r="AC102" s="1005"/>
      <c r="AD102" s="1007"/>
      <c r="AE102" s="1007"/>
      <c r="AF102" s="1007"/>
      <c r="AG102" s="1007"/>
      <c r="AH102" s="1007"/>
      <c r="AI102" s="1007"/>
      <c r="AJ102" s="1005"/>
    </row>
    <row r="103" spans="2:36">
      <c r="B103" s="167">
        <v>84</v>
      </c>
      <c r="C103" s="168" t="s">
        <v>1217</v>
      </c>
      <c r="D103" s="823" t="s">
        <v>1218</v>
      </c>
      <c r="E103" s="169" t="s">
        <v>43</v>
      </c>
      <c r="F103" s="187">
        <v>3</v>
      </c>
      <c r="G103" s="172"/>
      <c r="H103" s="1186">
        <v>0</v>
      </c>
      <c r="I103" s="1187">
        <v>0</v>
      </c>
      <c r="J103" s="1187">
        <v>0</v>
      </c>
      <c r="K103" s="1187">
        <v>0</v>
      </c>
      <c r="L103" s="1188">
        <v>0</v>
      </c>
      <c r="M103" s="172"/>
      <c r="N103" s="188"/>
      <c r="O103" s="189"/>
      <c r="Q103" s="1008">
        <f t="shared" si="18"/>
        <v>0</v>
      </c>
      <c r="R103" s="1008"/>
      <c r="T103" s="964"/>
      <c r="U103" s="966"/>
      <c r="V103" s="968">
        <f t="shared" si="19"/>
        <v>0</v>
      </c>
      <c r="W103" s="968">
        <f t="shared" si="20"/>
        <v>0</v>
      </c>
      <c r="X103" s="968">
        <f t="shared" si="21"/>
        <v>0</v>
      </c>
      <c r="Y103" s="968">
        <f t="shared" si="22"/>
        <v>0</v>
      </c>
      <c r="Z103" s="968">
        <f t="shared" si="23"/>
        <v>0</v>
      </c>
      <c r="AA103" s="964"/>
      <c r="AB103" s="1"/>
      <c r="AC103" s="1005"/>
      <c r="AD103" s="1007"/>
      <c r="AE103" s="1007"/>
      <c r="AF103" s="1007"/>
      <c r="AG103" s="1007"/>
      <c r="AH103" s="1007"/>
      <c r="AI103" s="1007"/>
      <c r="AJ103" s="1005"/>
    </row>
    <row r="104" spans="2:36">
      <c r="B104" s="167">
        <v>85</v>
      </c>
      <c r="C104" s="168" t="s">
        <v>1219</v>
      </c>
      <c r="D104" s="823" t="s">
        <v>1505</v>
      </c>
      <c r="E104" s="169" t="s">
        <v>43</v>
      </c>
      <c r="F104" s="187">
        <v>3</v>
      </c>
      <c r="G104" s="172"/>
      <c r="H104" s="1186">
        <v>0</v>
      </c>
      <c r="I104" s="1187">
        <v>0</v>
      </c>
      <c r="J104" s="1187">
        <v>0</v>
      </c>
      <c r="K104" s="1187">
        <v>0</v>
      </c>
      <c r="L104" s="1188">
        <v>0</v>
      </c>
      <c r="M104" s="172"/>
      <c r="N104" s="188"/>
      <c r="O104" s="189"/>
      <c r="Q104" s="1008">
        <f t="shared" si="18"/>
        <v>0</v>
      </c>
      <c r="R104" s="1008"/>
      <c r="T104" s="964"/>
      <c r="U104" s="966"/>
      <c r="V104" s="968">
        <f t="shared" si="19"/>
        <v>0</v>
      </c>
      <c r="W104" s="968">
        <f t="shared" si="20"/>
        <v>0</v>
      </c>
      <c r="X104" s="968">
        <f t="shared" si="21"/>
        <v>0</v>
      </c>
      <c r="Y104" s="968">
        <f t="shared" si="22"/>
        <v>0</v>
      </c>
      <c r="Z104" s="968">
        <f t="shared" si="23"/>
        <v>0</v>
      </c>
      <c r="AA104" s="964"/>
      <c r="AB104" s="1"/>
      <c r="AC104" s="1005"/>
      <c r="AD104" s="1007"/>
      <c r="AE104" s="1007"/>
      <c r="AF104" s="1007"/>
      <c r="AG104" s="1007"/>
      <c r="AH104" s="1007"/>
      <c r="AI104" s="1007"/>
      <c r="AJ104" s="1005"/>
    </row>
    <row r="105" spans="2:36">
      <c r="B105" s="167">
        <v>86</v>
      </c>
      <c r="C105" s="168" t="s">
        <v>1220</v>
      </c>
      <c r="D105" s="823" t="s">
        <v>1506</v>
      </c>
      <c r="E105" s="169" t="s">
        <v>43</v>
      </c>
      <c r="F105" s="187">
        <v>3</v>
      </c>
      <c r="G105" s="172"/>
      <c r="H105" s="1746">
        <v>0</v>
      </c>
      <c r="I105" s="1747">
        <v>0</v>
      </c>
      <c r="J105" s="1747">
        <v>0</v>
      </c>
      <c r="K105" s="1747">
        <v>0</v>
      </c>
      <c r="L105" s="1748">
        <v>0</v>
      </c>
      <c r="M105" s="172"/>
      <c r="N105" s="188"/>
      <c r="O105" s="189"/>
      <c r="Q105" s="1008">
        <f t="shared" si="18"/>
        <v>0</v>
      </c>
      <c r="R105" s="1008"/>
      <c r="T105" s="964"/>
      <c r="U105" s="966"/>
      <c r="V105" s="1009">
        <f>IF('Validation flags'!$H$3=1,0, IF( ISNUMBER(H105), 0, 1 ))</f>
        <v>0</v>
      </c>
      <c r="W105" s="1009">
        <f>IF('Validation flags'!$H$3=1,0, IF( ISNUMBER(I105), 0, 1 ))</f>
        <v>0</v>
      </c>
      <c r="X105" s="1009">
        <f>IF('Validation flags'!$H$3=1,0, IF( ISNUMBER(J105), 0, 1 ))</f>
        <v>0</v>
      </c>
      <c r="Y105" s="1009">
        <f>IF('Validation flags'!$H$3=1,0, IF( ISNUMBER(K105), 0, 1 ))</f>
        <v>0</v>
      </c>
      <c r="Z105" s="1009">
        <f>IF('Validation flags'!$H$3=1,0, IF( ISNUMBER(L105), 0, 1 ))</f>
        <v>0</v>
      </c>
      <c r="AA105" s="964"/>
      <c r="AB105" s="1"/>
      <c r="AC105" s="1005"/>
      <c r="AD105" s="1007"/>
      <c r="AE105" s="1007"/>
      <c r="AF105" s="1007"/>
      <c r="AG105" s="1007"/>
      <c r="AH105" s="1007"/>
      <c r="AI105" s="1007"/>
      <c r="AJ105" s="1005"/>
    </row>
    <row r="106" spans="2:36">
      <c r="B106" s="167">
        <v>87</v>
      </c>
      <c r="C106" s="168" t="s">
        <v>1221</v>
      </c>
      <c r="D106" s="823" t="s">
        <v>1222</v>
      </c>
      <c r="E106" s="169" t="s">
        <v>43</v>
      </c>
      <c r="F106" s="187">
        <v>3</v>
      </c>
      <c r="G106" s="172"/>
      <c r="H106" s="1746">
        <v>0</v>
      </c>
      <c r="I106" s="1747">
        <v>0</v>
      </c>
      <c r="J106" s="1747">
        <v>0</v>
      </c>
      <c r="K106" s="1747">
        <v>0</v>
      </c>
      <c r="L106" s="1748">
        <v>0</v>
      </c>
      <c r="M106" s="172"/>
      <c r="N106" s="188"/>
      <c r="O106" s="189"/>
      <c r="Q106" s="1008">
        <f t="shared" si="18"/>
        <v>0</v>
      </c>
      <c r="R106" s="1008"/>
      <c r="T106" s="964"/>
      <c r="U106" s="966"/>
      <c r="V106" s="1009">
        <f>IF('Validation flags'!$H$3=1,0, IF( ISNUMBER(H106), 0, 1 ))</f>
        <v>0</v>
      </c>
      <c r="W106" s="1009">
        <f>IF('Validation flags'!$H$3=1,0, IF( ISNUMBER(I106), 0, 1 ))</f>
        <v>0</v>
      </c>
      <c r="X106" s="1009">
        <f>IF('Validation flags'!$H$3=1,0, IF( ISNUMBER(J106), 0, 1 ))</f>
        <v>0</v>
      </c>
      <c r="Y106" s="1009">
        <f>IF('Validation flags'!$H$3=1,0, IF( ISNUMBER(K106), 0, 1 ))</f>
        <v>0</v>
      </c>
      <c r="Z106" s="1009">
        <f>IF('Validation flags'!$H$3=1,0, IF( ISNUMBER(L106), 0, 1 ))</f>
        <v>0</v>
      </c>
      <c r="AA106" s="964"/>
      <c r="AB106" s="1"/>
      <c r="AC106" s="1005"/>
      <c r="AD106" s="1007"/>
      <c r="AE106" s="1007"/>
      <c r="AF106" s="1007"/>
      <c r="AG106" s="1007"/>
      <c r="AH106" s="1007"/>
      <c r="AI106" s="1007"/>
      <c r="AJ106" s="1005"/>
    </row>
    <row r="107" spans="2:36">
      <c r="B107" s="167">
        <v>88</v>
      </c>
      <c r="C107" s="168" t="s">
        <v>1223</v>
      </c>
      <c r="D107" s="823" t="s">
        <v>1224</v>
      </c>
      <c r="E107" s="169" t="s">
        <v>43</v>
      </c>
      <c r="F107" s="187">
        <v>3</v>
      </c>
      <c r="G107" s="172"/>
      <c r="H107" s="1746">
        <v>0</v>
      </c>
      <c r="I107" s="1747">
        <v>0</v>
      </c>
      <c r="J107" s="1747">
        <v>0</v>
      </c>
      <c r="K107" s="1747">
        <v>0</v>
      </c>
      <c r="L107" s="1748">
        <v>0</v>
      </c>
      <c r="M107" s="172"/>
      <c r="N107" s="188"/>
      <c r="O107" s="189"/>
      <c r="Q107" s="1008">
        <f t="shared" si="18"/>
        <v>0</v>
      </c>
      <c r="R107" s="1008"/>
      <c r="T107" s="964"/>
      <c r="U107" s="966"/>
      <c r="V107" s="1009">
        <f>IF('Validation flags'!$B$3="Thames Water", IF( ISNUMBER(H107), 0, 1 ),0)</f>
        <v>0</v>
      </c>
      <c r="W107" s="1009">
        <f>IF('Validation flags'!$B$3="Thames Water", IF( ISNUMBER(I107), 0, 1 ),0)</f>
        <v>0</v>
      </c>
      <c r="X107" s="1009">
        <f>IF('Validation flags'!$B$3="Thames Water", IF( ISNUMBER(J107), 0, 1 ),0)</f>
        <v>0</v>
      </c>
      <c r="Y107" s="1009">
        <f>IF('Validation flags'!$B$3="Thames Water", IF( ISNUMBER(K107), 0, 1 ),0)</f>
        <v>0</v>
      </c>
      <c r="Z107" s="1009">
        <f>IF('Validation flags'!$B$3="Thames Water", IF( ISNUMBER(L107), 0, 1 ),0)</f>
        <v>0</v>
      </c>
      <c r="AA107" s="964"/>
      <c r="AB107" s="1"/>
      <c r="AC107" s="1005"/>
      <c r="AD107" s="1007"/>
      <c r="AE107" s="1007"/>
      <c r="AF107" s="1007"/>
      <c r="AG107" s="1007"/>
      <c r="AH107" s="1007"/>
      <c r="AI107" s="1007"/>
      <c r="AJ107" s="1005"/>
    </row>
    <row r="108" spans="2:36">
      <c r="B108" s="167">
        <v>89</v>
      </c>
      <c r="C108" s="168" t="s">
        <v>1225</v>
      </c>
      <c r="D108" s="823" t="s">
        <v>1226</v>
      </c>
      <c r="E108" s="169" t="s">
        <v>43</v>
      </c>
      <c r="F108" s="187">
        <v>3</v>
      </c>
      <c r="G108" s="172"/>
      <c r="H108" s="1186">
        <v>-8.9999999999999993E-3</v>
      </c>
      <c r="I108" s="1187">
        <v>-8.9999999999999993E-3</v>
      </c>
      <c r="J108" s="1187">
        <v>-8.9999999999999993E-3</v>
      </c>
      <c r="K108" s="1187">
        <v>-8.9999999999999993E-3</v>
      </c>
      <c r="L108" s="1188">
        <v>-8.9999999999999993E-3</v>
      </c>
      <c r="M108" s="172"/>
      <c r="N108" s="188"/>
      <c r="O108" s="189"/>
      <c r="Q108" s="1008">
        <f t="shared" si="18"/>
        <v>0</v>
      </c>
      <c r="R108" s="1008"/>
      <c r="T108" s="964"/>
      <c r="U108" s="966"/>
      <c r="V108" s="968">
        <f t="shared" si="19"/>
        <v>0</v>
      </c>
      <c r="W108" s="968">
        <f t="shared" si="20"/>
        <v>0</v>
      </c>
      <c r="X108" s="968">
        <f t="shared" si="21"/>
        <v>0</v>
      </c>
      <c r="Y108" s="968">
        <f t="shared" si="22"/>
        <v>0</v>
      </c>
      <c r="Z108" s="968">
        <f t="shared" si="23"/>
        <v>0</v>
      </c>
      <c r="AA108" s="964"/>
      <c r="AB108" s="1"/>
      <c r="AC108" s="1005"/>
      <c r="AD108" s="1007"/>
      <c r="AE108" s="1007"/>
      <c r="AF108" s="1007"/>
      <c r="AG108" s="1007"/>
      <c r="AH108" s="1007"/>
      <c r="AI108" s="1007"/>
      <c r="AJ108" s="1005"/>
    </row>
    <row r="109" spans="2:36">
      <c r="B109" s="167">
        <v>90</v>
      </c>
      <c r="C109" s="168" t="s">
        <v>1227</v>
      </c>
      <c r="D109" s="823" t="s">
        <v>1507</v>
      </c>
      <c r="E109" s="169" t="s">
        <v>43</v>
      </c>
      <c r="F109" s="187">
        <v>3</v>
      </c>
      <c r="G109" s="172"/>
      <c r="H109" s="1186">
        <v>-0.123</v>
      </c>
      <c r="I109" s="1187">
        <v>-0.123</v>
      </c>
      <c r="J109" s="1187">
        <v>-0.123</v>
      </c>
      <c r="K109" s="1187">
        <v>-0.123</v>
      </c>
      <c r="L109" s="1188">
        <v>-0.123</v>
      </c>
      <c r="M109" s="172"/>
      <c r="N109" s="188"/>
      <c r="O109" s="189"/>
      <c r="Q109" s="1008">
        <f t="shared" si="18"/>
        <v>0</v>
      </c>
      <c r="R109" s="1008"/>
      <c r="T109" s="964"/>
      <c r="U109" s="966"/>
      <c r="V109" s="968">
        <f t="shared" si="19"/>
        <v>0</v>
      </c>
      <c r="W109" s="968">
        <f t="shared" si="20"/>
        <v>0</v>
      </c>
      <c r="X109" s="968">
        <f t="shared" si="21"/>
        <v>0</v>
      </c>
      <c r="Y109" s="968">
        <f t="shared" si="22"/>
        <v>0</v>
      </c>
      <c r="Z109" s="968">
        <f t="shared" si="23"/>
        <v>0</v>
      </c>
      <c r="AA109" s="964"/>
      <c r="AB109" s="1"/>
      <c r="AC109" s="1005"/>
      <c r="AD109" s="1007"/>
      <c r="AE109" s="1007"/>
      <c r="AF109" s="1007"/>
      <c r="AG109" s="1007"/>
      <c r="AH109" s="1007"/>
      <c r="AI109" s="1007"/>
      <c r="AJ109" s="1005"/>
    </row>
    <row r="110" spans="2:36">
      <c r="B110" s="167">
        <v>91</v>
      </c>
      <c r="C110" s="168" t="s">
        <v>1228</v>
      </c>
      <c r="D110" s="823" t="s">
        <v>1508</v>
      </c>
      <c r="E110" s="169" t="s">
        <v>43</v>
      </c>
      <c r="F110" s="187">
        <v>3</v>
      </c>
      <c r="G110" s="172"/>
      <c r="H110" s="1746">
        <v>-0.14000000000000001</v>
      </c>
      <c r="I110" s="1747">
        <v>-0.14000000000000001</v>
      </c>
      <c r="J110" s="1747">
        <v>-0.14000000000000001</v>
      </c>
      <c r="K110" s="1747">
        <v>-0.14000000000000001</v>
      </c>
      <c r="L110" s="1748">
        <v>-0.14000000000000001</v>
      </c>
      <c r="M110" s="172"/>
      <c r="N110" s="188"/>
      <c r="O110" s="189"/>
      <c r="Q110" s="1008">
        <f t="shared" si="18"/>
        <v>0</v>
      </c>
      <c r="R110" s="1008"/>
      <c r="T110" s="964"/>
      <c r="U110" s="966"/>
      <c r="V110" s="1009">
        <f>IF('Validation flags'!$H$3=1,0, IF( ISNUMBER(H110), 0, 1 ))</f>
        <v>0</v>
      </c>
      <c r="W110" s="1009">
        <f>IF('Validation flags'!$H$3=1,0, IF( ISNUMBER(I110), 0, 1 ))</f>
        <v>0</v>
      </c>
      <c r="X110" s="1009">
        <f>IF('Validation flags'!$H$3=1,0, IF( ISNUMBER(J110), 0, 1 ))</f>
        <v>0</v>
      </c>
      <c r="Y110" s="1009">
        <f>IF('Validation flags'!$H$3=1,0, IF( ISNUMBER(K110), 0, 1 ))</f>
        <v>0</v>
      </c>
      <c r="Z110" s="1009">
        <f>IF('Validation flags'!$H$3=1,0, IF( ISNUMBER(L110), 0, 1 ))</f>
        <v>0</v>
      </c>
      <c r="AA110" s="964"/>
      <c r="AB110" s="1"/>
      <c r="AC110" s="1005"/>
      <c r="AD110" s="1007"/>
      <c r="AE110" s="1007"/>
      <c r="AF110" s="1007"/>
      <c r="AG110" s="1007"/>
      <c r="AH110" s="1007"/>
      <c r="AI110" s="1007"/>
      <c r="AJ110" s="1005"/>
    </row>
    <row r="111" spans="2:36">
      <c r="B111" s="167">
        <v>92</v>
      </c>
      <c r="C111" s="168" t="s">
        <v>1229</v>
      </c>
      <c r="D111" s="823" t="s">
        <v>1230</v>
      </c>
      <c r="E111" s="169" t="s">
        <v>43</v>
      </c>
      <c r="F111" s="187">
        <v>3</v>
      </c>
      <c r="G111" s="172"/>
      <c r="H111" s="1746">
        <v>-2.8000000000000001E-2</v>
      </c>
      <c r="I111" s="1747">
        <v>-2.8000000000000001E-2</v>
      </c>
      <c r="J111" s="1747">
        <v>-2.8000000000000001E-2</v>
      </c>
      <c r="K111" s="1747">
        <v>-2.8000000000000001E-2</v>
      </c>
      <c r="L111" s="1748">
        <v>-2.8000000000000001E-2</v>
      </c>
      <c r="M111" s="172"/>
      <c r="N111" s="188"/>
      <c r="O111" s="189"/>
      <c r="Q111" s="1008">
        <f t="shared" si="18"/>
        <v>0</v>
      </c>
      <c r="R111" s="1008"/>
      <c r="T111" s="964"/>
      <c r="U111" s="966"/>
      <c r="V111" s="1009">
        <f>IF('Validation flags'!$H$3=1,0, IF( ISNUMBER(H111), 0, 1 ))</f>
        <v>0</v>
      </c>
      <c r="W111" s="1009">
        <f>IF('Validation flags'!$H$3=1,0, IF( ISNUMBER(I111), 0, 1 ))</f>
        <v>0</v>
      </c>
      <c r="X111" s="1009">
        <f>IF('Validation flags'!$H$3=1,0, IF( ISNUMBER(J111), 0, 1 ))</f>
        <v>0</v>
      </c>
      <c r="Y111" s="1009">
        <f>IF('Validation flags'!$H$3=1,0, IF( ISNUMBER(K111), 0, 1 ))</f>
        <v>0</v>
      </c>
      <c r="Z111" s="1009">
        <f>IF('Validation flags'!$H$3=1,0, IF( ISNUMBER(L111), 0, 1 ))</f>
        <v>0</v>
      </c>
      <c r="AA111" s="964"/>
      <c r="AB111" s="1"/>
      <c r="AC111" s="1005"/>
      <c r="AD111" s="1007"/>
      <c r="AE111" s="1007"/>
      <c r="AF111" s="1007"/>
      <c r="AG111" s="1007"/>
      <c r="AH111" s="1007"/>
      <c r="AI111" s="1007"/>
      <c r="AJ111" s="1005"/>
    </row>
    <row r="112" spans="2:36" ht="15" thickBot="1">
      <c r="B112" s="191">
        <v>93</v>
      </c>
      <c r="C112" s="192" t="s">
        <v>1231</v>
      </c>
      <c r="D112" s="827" t="s">
        <v>1232</v>
      </c>
      <c r="E112" s="193" t="s">
        <v>43</v>
      </c>
      <c r="F112" s="194">
        <v>3</v>
      </c>
      <c r="G112" s="172"/>
      <c r="H112" s="1749">
        <v>0</v>
      </c>
      <c r="I112" s="1750">
        <v>0</v>
      </c>
      <c r="J112" s="1750">
        <v>0</v>
      </c>
      <c r="K112" s="1750">
        <v>0</v>
      </c>
      <c r="L112" s="1751">
        <v>0</v>
      </c>
      <c r="M112" s="172"/>
      <c r="N112" s="184"/>
      <c r="O112" s="185"/>
      <c r="Q112" s="1008">
        <f t="shared" si="18"/>
        <v>0</v>
      </c>
      <c r="R112" s="1008"/>
      <c r="T112" s="964"/>
      <c r="U112" s="966"/>
      <c r="V112" s="1009">
        <f>IF('Validation flags'!$B$3="Thames Water", IF( ISNUMBER(H112), 0, 1 ),0)</f>
        <v>0</v>
      </c>
      <c r="W112" s="1009">
        <f>IF('Validation flags'!$B$3="Thames Water", IF( ISNUMBER(I112), 0, 1 ),0)</f>
        <v>0</v>
      </c>
      <c r="X112" s="1009">
        <f>IF('Validation flags'!$B$3="Thames Water", IF( ISNUMBER(J112), 0, 1 ),0)</f>
        <v>0</v>
      </c>
      <c r="Y112" s="1009">
        <f>IF('Validation flags'!$B$3="Thames Water", IF( ISNUMBER(K112), 0, 1 ),0)</f>
        <v>0</v>
      </c>
      <c r="Z112" s="1009">
        <f>IF('Validation flags'!$B$3="Thames Water", IF( ISNUMBER(L112), 0, 1 ),0)</f>
        <v>0</v>
      </c>
      <c r="AA112" s="964"/>
      <c r="AB112" s="1"/>
      <c r="AC112" s="1005"/>
      <c r="AD112" s="1007"/>
      <c r="AE112" s="1007"/>
      <c r="AF112" s="1007"/>
      <c r="AG112" s="1007"/>
      <c r="AH112" s="1007"/>
      <c r="AI112" s="1007"/>
      <c r="AJ112" s="1005"/>
    </row>
    <row r="113" spans="2:36" ht="15" thickBot="1">
      <c r="B113" s="151"/>
      <c r="C113" s="151"/>
      <c r="D113" s="151"/>
      <c r="E113" s="151"/>
      <c r="F113" s="151"/>
      <c r="G113" s="152"/>
      <c r="H113" s="151"/>
      <c r="I113" s="151"/>
      <c r="J113" s="151"/>
      <c r="K113" s="151"/>
      <c r="L113" s="151"/>
      <c r="M113" s="152"/>
      <c r="N113" s="171"/>
      <c r="O113" s="171"/>
      <c r="Q113" s="1008"/>
      <c r="R113" s="1008"/>
      <c r="T113" s="964"/>
      <c r="U113" s="984"/>
      <c r="V113" s="984"/>
      <c r="W113" s="984"/>
      <c r="X113" s="984"/>
      <c r="Y113" s="984"/>
      <c r="Z113" s="984"/>
      <c r="AA113" s="964"/>
      <c r="AB113" s="1"/>
      <c r="AC113" s="1005"/>
      <c r="AJ113" s="1005"/>
    </row>
    <row r="114" spans="2:36" ht="15" thickBot="1">
      <c r="B114" s="159" t="s">
        <v>536</v>
      </c>
      <c r="C114" s="160" t="s">
        <v>1233</v>
      </c>
      <c r="D114" s="151"/>
      <c r="E114" s="151"/>
      <c r="F114" s="151"/>
      <c r="G114" s="152"/>
      <c r="H114" s="151"/>
      <c r="I114" s="151"/>
      <c r="J114" s="151"/>
      <c r="K114" s="151"/>
      <c r="L114" s="151"/>
      <c r="M114" s="152"/>
      <c r="N114" s="171"/>
      <c r="O114" s="171"/>
      <c r="Q114" s="1008"/>
      <c r="R114" s="1008"/>
      <c r="T114" s="964"/>
      <c r="U114" s="984"/>
      <c r="V114" s="984"/>
      <c r="W114" s="984"/>
      <c r="X114" s="984"/>
      <c r="Y114" s="984"/>
      <c r="Z114" s="984"/>
      <c r="AA114" s="964"/>
      <c r="AB114" s="1"/>
      <c r="AC114" s="1005"/>
      <c r="AJ114" s="1005"/>
    </row>
    <row r="115" spans="2:36">
      <c r="B115" s="161">
        <v>94</v>
      </c>
      <c r="C115" s="190" t="s">
        <v>1234</v>
      </c>
      <c r="D115" s="822" t="s">
        <v>1235</v>
      </c>
      <c r="E115" s="163" t="s">
        <v>43</v>
      </c>
      <c r="F115" s="186">
        <v>3</v>
      </c>
      <c r="G115" s="172"/>
      <c r="H115" s="1183">
        <v>0</v>
      </c>
      <c r="I115" s="1184">
        <v>0</v>
      </c>
      <c r="J115" s="1184">
        <v>0</v>
      </c>
      <c r="K115" s="1184">
        <v>0</v>
      </c>
      <c r="L115" s="1185">
        <v>0</v>
      </c>
      <c r="M115" s="172"/>
      <c r="N115" s="165"/>
      <c r="O115" s="166"/>
      <c r="Q115" s="1008">
        <f xml:space="preserve"> IF( SUM( U115:Z115 ) = 0, 0,$U$5 )</f>
        <v>0</v>
      </c>
      <c r="R115" s="1008"/>
      <c r="T115" s="964"/>
      <c r="U115" s="966"/>
      <c r="V115" s="968">
        <f t="shared" ref="V115:Z116" si="24" xml:space="preserve"> IF( ISNUMBER(H115), 0, 1 )</f>
        <v>0</v>
      </c>
      <c r="W115" s="968">
        <f t="shared" si="24"/>
        <v>0</v>
      </c>
      <c r="X115" s="968">
        <f t="shared" si="24"/>
        <v>0</v>
      </c>
      <c r="Y115" s="968">
        <f t="shared" si="24"/>
        <v>0</v>
      </c>
      <c r="Z115" s="968">
        <f t="shared" si="24"/>
        <v>0</v>
      </c>
      <c r="AA115" s="964"/>
      <c r="AB115" s="1"/>
      <c r="AC115" s="1005"/>
      <c r="AD115" s="1007"/>
      <c r="AE115" s="1007"/>
      <c r="AF115" s="1007"/>
      <c r="AG115" s="1007"/>
      <c r="AH115" s="1007"/>
      <c r="AI115" s="1007"/>
      <c r="AJ115" s="1005"/>
    </row>
    <row r="116" spans="2:36">
      <c r="B116" s="167">
        <v>95</v>
      </c>
      <c r="C116" s="168" t="s">
        <v>1236</v>
      </c>
      <c r="D116" s="823" t="s">
        <v>1509</v>
      </c>
      <c r="E116" s="169" t="s">
        <v>43</v>
      </c>
      <c r="F116" s="187">
        <v>3</v>
      </c>
      <c r="G116" s="172"/>
      <c r="H116" s="1186">
        <v>0</v>
      </c>
      <c r="I116" s="1187">
        <v>0</v>
      </c>
      <c r="J116" s="1187">
        <v>0</v>
      </c>
      <c r="K116" s="1187">
        <v>0</v>
      </c>
      <c r="L116" s="1188">
        <v>0</v>
      </c>
      <c r="M116" s="172"/>
      <c r="N116" s="188"/>
      <c r="O116" s="189"/>
      <c r="Q116" s="1008">
        <f xml:space="preserve"> IF( SUM( U116:Z116 ) = 0, 0,$U$5 )</f>
        <v>0</v>
      </c>
      <c r="R116" s="1008"/>
      <c r="T116" s="964"/>
      <c r="U116" s="966"/>
      <c r="V116" s="968">
        <f t="shared" si="24"/>
        <v>0</v>
      </c>
      <c r="W116" s="968">
        <f t="shared" si="24"/>
        <v>0</v>
      </c>
      <c r="X116" s="968">
        <f t="shared" si="24"/>
        <v>0</v>
      </c>
      <c r="Y116" s="968">
        <f t="shared" si="24"/>
        <v>0</v>
      </c>
      <c r="Z116" s="968">
        <f t="shared" si="24"/>
        <v>0</v>
      </c>
      <c r="AA116" s="964"/>
      <c r="AB116" s="1"/>
      <c r="AC116" s="1005"/>
      <c r="AD116" s="1007"/>
      <c r="AE116" s="1007"/>
      <c r="AF116" s="1007"/>
      <c r="AG116" s="1007"/>
      <c r="AH116" s="1007"/>
      <c r="AI116" s="1007"/>
      <c r="AJ116" s="1005"/>
    </row>
    <row r="117" spans="2:36">
      <c r="B117" s="167">
        <v>96</v>
      </c>
      <c r="C117" s="168" t="s">
        <v>1237</v>
      </c>
      <c r="D117" s="823" t="s">
        <v>1510</v>
      </c>
      <c r="E117" s="169" t="s">
        <v>43</v>
      </c>
      <c r="F117" s="187">
        <v>3</v>
      </c>
      <c r="G117" s="172"/>
      <c r="H117" s="1746">
        <v>0</v>
      </c>
      <c r="I117" s="1747">
        <v>0</v>
      </c>
      <c r="J117" s="1747">
        <v>0</v>
      </c>
      <c r="K117" s="1747">
        <v>0</v>
      </c>
      <c r="L117" s="1748">
        <v>0</v>
      </c>
      <c r="M117" s="172"/>
      <c r="N117" s="188"/>
      <c r="O117" s="189"/>
      <c r="Q117" s="1008">
        <f xml:space="preserve"> IF( SUM( U117:Z117 ) = 0, 0,$U$5 )</f>
        <v>0</v>
      </c>
      <c r="R117" s="1008"/>
      <c r="T117" s="964"/>
      <c r="U117" s="966"/>
      <c r="V117" s="1009">
        <f>IF('Validation flags'!$H$3=1,0, IF( ISNUMBER(H117), 0, 1 ))</f>
        <v>0</v>
      </c>
      <c r="W117" s="1009">
        <f>IF('Validation flags'!$H$3=1,0, IF( ISNUMBER(I117), 0, 1 ))</f>
        <v>0</v>
      </c>
      <c r="X117" s="1009">
        <f>IF('Validation flags'!$H$3=1,0, IF( ISNUMBER(J117), 0, 1 ))</f>
        <v>0</v>
      </c>
      <c r="Y117" s="1009">
        <f>IF('Validation flags'!$H$3=1,0, IF( ISNUMBER(K117), 0, 1 ))</f>
        <v>0</v>
      </c>
      <c r="Z117" s="1009">
        <f>IF('Validation flags'!$H$3=1,0, IF( ISNUMBER(L117), 0, 1 ))</f>
        <v>0</v>
      </c>
      <c r="AA117" s="964"/>
      <c r="AB117" s="1"/>
      <c r="AC117" s="1005"/>
      <c r="AD117" s="1007"/>
      <c r="AE117" s="1007"/>
      <c r="AF117" s="1007"/>
      <c r="AG117" s="1007"/>
      <c r="AH117" s="1007"/>
      <c r="AI117" s="1007"/>
      <c r="AJ117" s="1005"/>
    </row>
    <row r="118" spans="2:36">
      <c r="B118" s="742">
        <v>97</v>
      </c>
      <c r="C118" s="743" t="s">
        <v>1238</v>
      </c>
      <c r="D118" s="826" t="s">
        <v>1239</v>
      </c>
      <c r="E118" s="744" t="s">
        <v>43</v>
      </c>
      <c r="F118" s="745">
        <v>3</v>
      </c>
      <c r="G118" s="172"/>
      <c r="H118" s="1746">
        <v>0</v>
      </c>
      <c r="I118" s="1747">
        <v>0</v>
      </c>
      <c r="J118" s="1747">
        <v>0</v>
      </c>
      <c r="K118" s="1747">
        <v>0</v>
      </c>
      <c r="L118" s="1748">
        <v>0</v>
      </c>
      <c r="M118" s="172"/>
      <c r="N118" s="687"/>
      <c r="O118" s="741"/>
      <c r="Q118" s="1008">
        <f xml:space="preserve"> IF( SUM( U118:Z118 ) = 0, 0,$U$5 )</f>
        <v>0</v>
      </c>
      <c r="R118" s="1008"/>
      <c r="T118" s="964"/>
      <c r="U118" s="966"/>
      <c r="V118" s="1009">
        <f>IF('Validation flags'!$H$3=1,0, IF( ISNUMBER(H118), 0, 1 ))</f>
        <v>0</v>
      </c>
      <c r="W118" s="1009">
        <f>IF('Validation flags'!$H$3=1,0, IF( ISNUMBER(I118), 0, 1 ))</f>
        <v>0</v>
      </c>
      <c r="X118" s="1009">
        <f>IF('Validation flags'!$H$3=1,0, IF( ISNUMBER(J118), 0, 1 ))</f>
        <v>0</v>
      </c>
      <c r="Y118" s="1009">
        <f>IF('Validation flags'!$H$3=1,0, IF( ISNUMBER(K118), 0, 1 ))</f>
        <v>0</v>
      </c>
      <c r="Z118" s="1009">
        <f>IF('Validation flags'!$H$3=1,0, IF( ISNUMBER(L118), 0, 1 ))</f>
        <v>0</v>
      </c>
      <c r="AA118" s="964"/>
      <c r="AB118" s="1"/>
      <c r="AC118" s="1005"/>
      <c r="AD118" s="1007"/>
      <c r="AE118" s="1007"/>
      <c r="AF118" s="1007"/>
      <c r="AG118" s="1007"/>
      <c r="AH118" s="1007"/>
      <c r="AI118" s="1007"/>
      <c r="AJ118" s="1005"/>
    </row>
    <row r="119" spans="2:36" ht="15" thickBot="1">
      <c r="B119" s="191">
        <v>98</v>
      </c>
      <c r="C119" s="192" t="s">
        <v>1240</v>
      </c>
      <c r="D119" s="827" t="s">
        <v>1241</v>
      </c>
      <c r="E119" s="193" t="s">
        <v>43</v>
      </c>
      <c r="F119" s="194">
        <v>3</v>
      </c>
      <c r="G119" s="172"/>
      <c r="H119" s="1749">
        <v>0</v>
      </c>
      <c r="I119" s="1750">
        <v>0</v>
      </c>
      <c r="J119" s="1750">
        <v>0</v>
      </c>
      <c r="K119" s="1750">
        <v>0</v>
      </c>
      <c r="L119" s="1751">
        <v>0</v>
      </c>
      <c r="M119" s="172"/>
      <c r="N119" s="184"/>
      <c r="O119" s="185"/>
      <c r="Q119" s="1008">
        <f xml:space="preserve"> IF( SUM( U119:Z119 ) = 0, 0,$U$5 )</f>
        <v>0</v>
      </c>
      <c r="R119" s="1008"/>
      <c r="T119" s="964"/>
      <c r="U119" s="966"/>
      <c r="V119" s="1009">
        <f>IF('Validation flags'!$B$3="Thames Water", IF( ISNUMBER(H119), 0, 1 ),0)</f>
        <v>0</v>
      </c>
      <c r="W119" s="1009">
        <f>IF('Validation flags'!$B$3="Thames Water", IF( ISNUMBER(I119), 0, 1 ),0)</f>
        <v>0</v>
      </c>
      <c r="X119" s="1009">
        <f>IF('Validation flags'!$B$3="Thames Water", IF( ISNUMBER(J119), 0, 1 ),0)</f>
        <v>0</v>
      </c>
      <c r="Y119" s="1009">
        <f>IF('Validation flags'!$B$3="Thames Water", IF( ISNUMBER(K119), 0, 1 ),0)</f>
        <v>0</v>
      </c>
      <c r="Z119" s="1009">
        <f>IF('Validation flags'!$B$3="Thames Water", IF( ISNUMBER(L119), 0, 1 ),0)</f>
        <v>0</v>
      </c>
      <c r="AA119" s="964"/>
      <c r="AB119" s="1"/>
      <c r="AC119" s="1005"/>
      <c r="AD119" s="1007"/>
      <c r="AE119" s="1007"/>
      <c r="AF119" s="1007"/>
      <c r="AG119" s="1007"/>
      <c r="AH119" s="1007"/>
      <c r="AI119" s="1007"/>
      <c r="AJ119" s="1005"/>
    </row>
    <row r="120" spans="2:36" ht="15" thickBot="1">
      <c r="B120" s="151"/>
      <c r="C120" s="151"/>
      <c r="D120" s="151"/>
      <c r="E120" s="151"/>
      <c r="F120" s="151"/>
      <c r="G120" s="152"/>
      <c r="H120" s="151"/>
      <c r="I120" s="151"/>
      <c r="J120" s="151"/>
      <c r="K120" s="151"/>
      <c r="L120" s="151"/>
      <c r="M120" s="152"/>
      <c r="N120" s="171"/>
      <c r="O120" s="171"/>
      <c r="Q120" s="1008"/>
      <c r="R120" s="1008"/>
      <c r="T120" s="964"/>
      <c r="U120" s="984"/>
      <c r="V120" s="984"/>
      <c r="W120" s="984"/>
      <c r="X120" s="984"/>
      <c r="Y120" s="984"/>
      <c r="Z120" s="984"/>
      <c r="AA120" s="964"/>
      <c r="AB120" s="1"/>
      <c r="AC120" s="1005"/>
      <c r="AJ120" s="1005"/>
    </row>
    <row r="121" spans="2:36" s="844" customFormat="1" ht="15" thickBot="1">
      <c r="B121" s="159" t="s">
        <v>539</v>
      </c>
      <c r="C121" s="160" t="s">
        <v>1242</v>
      </c>
      <c r="D121" s="151"/>
      <c r="E121" s="151"/>
      <c r="F121" s="151"/>
      <c r="G121" s="152"/>
      <c r="H121" s="151"/>
      <c r="I121" s="151"/>
      <c r="J121" s="151"/>
      <c r="K121" s="151"/>
      <c r="L121" s="151"/>
      <c r="M121" s="152"/>
      <c r="N121" s="171"/>
      <c r="O121" s="171"/>
      <c r="Q121" s="1008"/>
      <c r="R121" s="1008"/>
      <c r="S121" s="994"/>
      <c r="T121" s="964"/>
      <c r="U121" s="984"/>
      <c r="V121" s="984"/>
      <c r="W121" s="984"/>
      <c r="X121" s="984"/>
      <c r="Y121" s="984"/>
      <c r="Z121" s="984"/>
      <c r="AA121" s="964"/>
      <c r="AC121" s="1005"/>
      <c r="AD121" s="1014"/>
      <c r="AE121" s="1014"/>
      <c r="AF121" s="1014"/>
      <c r="AG121" s="1014"/>
      <c r="AH121" s="1014"/>
      <c r="AI121" s="1014"/>
      <c r="AJ121" s="1005"/>
    </row>
    <row r="122" spans="2:36" s="844" customFormat="1" ht="15" thickBot="1">
      <c r="B122" s="178">
        <v>99</v>
      </c>
      <c r="C122" s="884" t="s">
        <v>1242</v>
      </c>
      <c r="D122" s="885" t="s">
        <v>1494</v>
      </c>
      <c r="E122" s="886" t="s">
        <v>28</v>
      </c>
      <c r="F122" s="887">
        <v>2</v>
      </c>
      <c r="G122" s="172"/>
      <c r="H122" s="1238">
        <v>0.17</v>
      </c>
      <c r="I122" s="1239">
        <v>0.17</v>
      </c>
      <c r="J122" s="1239">
        <v>0.17</v>
      </c>
      <c r="K122" s="1239">
        <v>0.17</v>
      </c>
      <c r="L122" s="1240">
        <v>0.17</v>
      </c>
      <c r="M122" s="152"/>
      <c r="N122" s="888"/>
      <c r="O122" s="889"/>
      <c r="Q122" s="1008">
        <f xml:space="preserve"> IF( SUM( U122:Z122 ) = 0, 0,$U$5 )</f>
        <v>0</v>
      </c>
      <c r="R122" s="1008"/>
      <c r="S122" s="994"/>
      <c r="T122" s="964"/>
      <c r="U122" s="966"/>
      <c r="V122" s="968">
        <f xml:space="preserve"> IF( ISNUMBER(H122), 0, 1 )</f>
        <v>0</v>
      </c>
      <c r="W122" s="968">
        <f xml:space="preserve"> IF( ISNUMBER(I122), 0, 1 )</f>
        <v>0</v>
      </c>
      <c r="X122" s="968">
        <f xml:space="preserve"> IF( ISNUMBER(J122), 0, 1 )</f>
        <v>0</v>
      </c>
      <c r="Y122" s="968">
        <f xml:space="preserve"> IF( ISNUMBER(K122), 0, 1 )</f>
        <v>0</v>
      </c>
      <c r="Z122" s="968">
        <f xml:space="preserve"> IF( ISNUMBER(L122), 0, 1 )</f>
        <v>0</v>
      </c>
      <c r="AA122" s="964"/>
      <c r="AC122" s="1005"/>
      <c r="AD122" s="1007"/>
      <c r="AE122" s="1007"/>
      <c r="AF122" s="1007"/>
      <c r="AG122" s="1007"/>
      <c r="AH122" s="1007"/>
      <c r="AI122" s="1007"/>
      <c r="AJ122" s="1005"/>
    </row>
    <row r="123" spans="2:36" s="844" customFormat="1">
      <c r="B123" s="151"/>
      <c r="C123" s="151"/>
      <c r="D123" s="151"/>
      <c r="E123" s="151"/>
      <c r="F123" s="151"/>
      <c r="G123" s="152"/>
      <c r="H123" s="151"/>
      <c r="I123" s="151"/>
      <c r="J123" s="151"/>
      <c r="K123" s="151"/>
      <c r="L123" s="151"/>
      <c r="M123" s="152"/>
      <c r="N123" s="171"/>
      <c r="O123" s="171"/>
      <c r="Q123" s="1008"/>
      <c r="R123" s="1008"/>
      <c r="S123" s="994"/>
      <c r="T123" s="1014"/>
      <c r="U123" s="1014"/>
      <c r="V123" s="1014"/>
      <c r="W123" s="1014"/>
      <c r="X123" s="1014"/>
      <c r="Y123" s="1014"/>
      <c r="Z123" s="1014"/>
      <c r="AA123" s="1014"/>
      <c r="AB123" s="73"/>
      <c r="AC123" s="1014"/>
      <c r="AD123" s="1014"/>
      <c r="AE123" s="1014"/>
      <c r="AF123" s="1014"/>
      <c r="AG123" s="1014"/>
      <c r="AH123" s="1014"/>
      <c r="AI123" s="1014"/>
      <c r="AJ123" s="1014"/>
    </row>
    <row r="124" spans="2:36">
      <c r="B124" s="41" t="s">
        <v>305</v>
      </c>
      <c r="C124" s="42"/>
      <c r="D124" s="42"/>
      <c r="E124" s="42"/>
      <c r="F124" s="42"/>
      <c r="G124" s="42"/>
      <c r="H124" s="42"/>
      <c r="I124" s="42"/>
      <c r="J124" s="43"/>
      <c r="K124" s="43"/>
      <c r="L124" s="849"/>
      <c r="M124" s="849"/>
      <c r="N124" s="87"/>
      <c r="O124" s="97"/>
      <c r="Q124" s="1008"/>
      <c r="R124" s="1008"/>
    </row>
    <row r="125" spans="2:36">
      <c r="B125" s="45"/>
      <c r="C125" s="46" t="s">
        <v>306</v>
      </c>
      <c r="D125" s="46"/>
      <c r="E125" s="42"/>
      <c r="F125" s="42"/>
      <c r="G125" s="42"/>
      <c r="H125" s="42"/>
      <c r="I125" s="42"/>
      <c r="J125" s="42"/>
      <c r="K125" s="42"/>
      <c r="L125" s="849"/>
      <c r="M125" s="849"/>
      <c r="N125" s="87"/>
      <c r="O125" s="97"/>
      <c r="Q125" s="1008"/>
      <c r="R125" s="1008"/>
    </row>
    <row r="126" spans="2:36">
      <c r="B126" s="47"/>
      <c r="C126" s="46" t="s">
        <v>307</v>
      </c>
      <c r="D126" s="46"/>
      <c r="E126" s="42"/>
      <c r="F126" s="42"/>
      <c r="G126" s="42"/>
      <c r="H126" s="42"/>
      <c r="I126" s="42"/>
      <c r="J126" s="42"/>
      <c r="K126" s="42"/>
      <c r="L126" s="849"/>
      <c r="M126" s="849"/>
      <c r="N126" s="87"/>
      <c r="O126" s="97"/>
    </row>
    <row r="127" spans="2:36">
      <c r="B127" s="48"/>
      <c r="C127" s="46" t="s">
        <v>308</v>
      </c>
      <c r="D127" s="46"/>
      <c r="E127" s="42"/>
      <c r="F127" s="42"/>
      <c r="G127" s="42"/>
      <c r="H127" s="42"/>
      <c r="I127" s="42"/>
      <c r="J127" s="42"/>
      <c r="K127" s="42"/>
      <c r="L127" s="849"/>
      <c r="M127" s="849"/>
      <c r="N127" s="87"/>
      <c r="O127" s="97"/>
    </row>
    <row r="128" spans="2:36">
      <c r="B128" s="680"/>
      <c r="C128" s="46" t="s">
        <v>309</v>
      </c>
      <c r="D128" s="46"/>
      <c r="E128" s="42"/>
      <c r="F128" s="42"/>
      <c r="G128" s="42"/>
      <c r="H128" s="42"/>
      <c r="I128" s="42"/>
      <c r="J128" s="42"/>
      <c r="K128" s="42"/>
      <c r="L128" s="849"/>
      <c r="M128" s="849"/>
      <c r="N128" s="87"/>
      <c r="O128" s="97"/>
    </row>
    <row r="129" spans="2:15" ht="15" thickBot="1">
      <c r="B129" s="72"/>
      <c r="C129" s="49"/>
      <c r="D129" s="49"/>
      <c r="E129" s="49"/>
      <c r="F129" s="49"/>
      <c r="G129" s="49"/>
      <c r="H129" s="49"/>
      <c r="I129" s="49"/>
      <c r="J129" s="49"/>
      <c r="K129" s="49"/>
      <c r="L129" s="849"/>
      <c r="M129" s="849"/>
      <c r="N129" s="87"/>
      <c r="O129" s="97"/>
    </row>
    <row r="130" spans="2:15" ht="15" thickBot="1">
      <c r="B130" s="1853" t="s">
        <v>1243</v>
      </c>
      <c r="C130" s="1854"/>
      <c r="D130" s="1854"/>
      <c r="E130" s="1854"/>
      <c r="F130" s="1854"/>
      <c r="G130" s="1854"/>
      <c r="H130" s="1854"/>
      <c r="I130" s="1854"/>
      <c r="J130" s="1854"/>
      <c r="K130" s="1854"/>
      <c r="L130" s="1855"/>
      <c r="M130" s="50"/>
      <c r="N130" s="199"/>
      <c r="O130" s="97"/>
    </row>
    <row r="131" spans="2:15" ht="15" thickBot="1">
      <c r="B131" s="50"/>
      <c r="C131" s="51"/>
      <c r="D131" s="52"/>
      <c r="E131" s="52"/>
      <c r="F131" s="52"/>
      <c r="G131" s="52"/>
      <c r="H131" s="52"/>
      <c r="I131" s="52"/>
      <c r="J131" s="49"/>
      <c r="K131" s="49"/>
      <c r="L131" s="849"/>
      <c r="M131" s="858"/>
      <c r="N131" s="88"/>
      <c r="O131" s="97"/>
    </row>
    <row r="132" spans="2:15" ht="72" customHeight="1" thickBot="1">
      <c r="B132" s="1856" t="s">
        <v>2049</v>
      </c>
      <c r="C132" s="1857"/>
      <c r="D132" s="1857"/>
      <c r="E132" s="1857"/>
      <c r="F132" s="1857"/>
      <c r="G132" s="1857"/>
      <c r="H132" s="1857"/>
      <c r="I132" s="1857"/>
      <c r="J132" s="1857"/>
      <c r="K132" s="1857"/>
      <c r="L132" s="1858"/>
      <c r="M132" s="92"/>
      <c r="N132" s="200"/>
      <c r="O132" s="97"/>
    </row>
    <row r="133" spans="2:15" ht="15" thickBot="1">
      <c r="B133" s="845"/>
      <c r="C133" s="53"/>
      <c r="D133" s="845"/>
      <c r="E133" s="845"/>
      <c r="F133" s="845"/>
      <c r="G133" s="54"/>
      <c r="H133" s="54"/>
      <c r="I133" s="54"/>
      <c r="J133" s="49"/>
      <c r="K133" s="49"/>
      <c r="L133" s="849"/>
      <c r="M133" s="858"/>
      <c r="N133" s="88"/>
      <c r="O133" s="97"/>
    </row>
    <row r="134" spans="2:15" ht="15" customHeight="1">
      <c r="B134" s="75" t="s">
        <v>463</v>
      </c>
      <c r="C134" s="1892" t="s">
        <v>313</v>
      </c>
      <c r="D134" s="1893"/>
      <c r="E134" s="1893"/>
      <c r="F134" s="1893"/>
      <c r="G134" s="1893"/>
      <c r="H134" s="1893"/>
      <c r="I134" s="1893"/>
      <c r="J134" s="1893"/>
      <c r="K134" s="1893"/>
      <c r="L134" s="1894"/>
      <c r="M134" s="93"/>
      <c r="N134" s="201"/>
      <c r="O134" s="97"/>
    </row>
    <row r="135" spans="2:15" ht="15" customHeight="1">
      <c r="B135" s="751" t="s">
        <v>464</v>
      </c>
      <c r="C135" s="690" t="str">
        <f>$C$7</f>
        <v>Brought forward capital allowance pool ~ General 18%</v>
      </c>
      <c r="D135" s="690"/>
      <c r="E135" s="690"/>
      <c r="F135" s="690"/>
      <c r="G135" s="690"/>
      <c r="H135" s="690"/>
      <c r="I135" s="690"/>
      <c r="J135" s="690"/>
      <c r="K135" s="690"/>
      <c r="L135" s="691"/>
      <c r="M135" s="93"/>
      <c r="N135" s="201"/>
      <c r="O135" s="97"/>
    </row>
    <row r="136" spans="2:15" ht="15" customHeight="1">
      <c r="B136" s="76">
        <v>1</v>
      </c>
      <c r="C136" s="1838" t="s">
        <v>1244</v>
      </c>
      <c r="D136" s="1882"/>
      <c r="E136" s="1882"/>
      <c r="F136" s="1882"/>
      <c r="G136" s="1882"/>
      <c r="H136" s="1882"/>
      <c r="I136" s="1882"/>
      <c r="J136" s="1882"/>
      <c r="K136" s="1882"/>
      <c r="L136" s="1883"/>
      <c r="M136" s="94"/>
      <c r="N136" s="202"/>
      <c r="O136" s="97"/>
    </row>
    <row r="137" spans="2:15" ht="15" customHeight="1">
      <c r="B137" s="76">
        <v>2</v>
      </c>
      <c r="C137" s="1838" t="s">
        <v>1245</v>
      </c>
      <c r="D137" s="1882"/>
      <c r="E137" s="1882"/>
      <c r="F137" s="1882"/>
      <c r="G137" s="1882"/>
      <c r="H137" s="1882"/>
      <c r="I137" s="1882"/>
      <c r="J137" s="1882"/>
      <c r="K137" s="1882"/>
      <c r="L137" s="1883"/>
      <c r="M137" s="94"/>
      <c r="N137" s="202"/>
      <c r="O137" s="97"/>
    </row>
    <row r="138" spans="2:15" ht="15" customHeight="1">
      <c r="B138" s="76">
        <v>3</v>
      </c>
      <c r="C138" s="1838" t="s">
        <v>1246</v>
      </c>
      <c r="D138" s="1882"/>
      <c r="E138" s="1882"/>
      <c r="F138" s="1882"/>
      <c r="G138" s="1882"/>
      <c r="H138" s="1882"/>
      <c r="I138" s="1882"/>
      <c r="J138" s="1882"/>
      <c r="K138" s="1882"/>
      <c r="L138" s="1883"/>
      <c r="M138" s="94"/>
      <c r="N138" s="202"/>
      <c r="O138" s="97"/>
    </row>
    <row r="139" spans="2:15" ht="15" customHeight="1">
      <c r="B139" s="76">
        <v>4</v>
      </c>
      <c r="C139" s="1838" t="s">
        <v>1247</v>
      </c>
      <c r="D139" s="1882"/>
      <c r="E139" s="1882"/>
      <c r="F139" s="1882"/>
      <c r="G139" s="1882"/>
      <c r="H139" s="1882"/>
      <c r="I139" s="1882"/>
      <c r="J139" s="1882"/>
      <c r="K139" s="1882"/>
      <c r="L139" s="1883"/>
      <c r="M139" s="94"/>
      <c r="N139" s="202"/>
      <c r="O139" s="97"/>
    </row>
    <row r="140" spans="2:15" ht="15" customHeight="1">
      <c r="B140" s="76">
        <v>5</v>
      </c>
      <c r="C140" s="1838" t="s">
        <v>1248</v>
      </c>
      <c r="D140" s="1882"/>
      <c r="E140" s="1882"/>
      <c r="F140" s="1882"/>
      <c r="G140" s="1882"/>
      <c r="H140" s="1882"/>
      <c r="I140" s="1882"/>
      <c r="J140" s="1882"/>
      <c r="K140" s="1882"/>
      <c r="L140" s="1883"/>
      <c r="M140" s="94"/>
      <c r="N140" s="202"/>
      <c r="O140" s="97"/>
    </row>
    <row r="141" spans="2:15" ht="15" customHeight="1">
      <c r="B141" s="76">
        <v>6</v>
      </c>
      <c r="C141" s="1838" t="s">
        <v>1249</v>
      </c>
      <c r="D141" s="1882"/>
      <c r="E141" s="1882"/>
      <c r="F141" s="1882"/>
      <c r="G141" s="1882"/>
      <c r="H141" s="1882"/>
      <c r="I141" s="1882"/>
      <c r="J141" s="1882"/>
      <c r="K141" s="1882"/>
      <c r="L141" s="1883"/>
      <c r="M141" s="94"/>
      <c r="N141" s="202"/>
      <c r="O141" s="97"/>
    </row>
    <row r="142" spans="2:15" ht="15" customHeight="1">
      <c r="B142" s="751" t="s">
        <v>475</v>
      </c>
      <c r="C142" s="690" t="str">
        <f>$C$15</f>
        <v>Brought forward capital allowance pool ~ Longlife 6%</v>
      </c>
      <c r="D142" s="690"/>
      <c r="E142" s="690"/>
      <c r="F142" s="690"/>
      <c r="G142" s="690"/>
      <c r="H142" s="690"/>
      <c r="I142" s="690"/>
      <c r="J142" s="690"/>
      <c r="K142" s="690"/>
      <c r="L142" s="691"/>
      <c r="M142" s="94"/>
      <c r="N142" s="202"/>
      <c r="O142" s="97"/>
    </row>
    <row r="143" spans="2:15" ht="15" customHeight="1">
      <c r="B143" s="76">
        <v>7</v>
      </c>
      <c r="C143" s="1838" t="s">
        <v>1250</v>
      </c>
      <c r="D143" s="1882"/>
      <c r="E143" s="1882"/>
      <c r="F143" s="1882"/>
      <c r="G143" s="1882"/>
      <c r="H143" s="1882"/>
      <c r="I143" s="1882"/>
      <c r="J143" s="1882"/>
      <c r="K143" s="1882"/>
      <c r="L143" s="1883"/>
      <c r="M143" s="94"/>
      <c r="N143" s="202"/>
      <c r="O143" s="97"/>
    </row>
    <row r="144" spans="2:15" ht="15" customHeight="1">
      <c r="B144" s="76">
        <v>8</v>
      </c>
      <c r="C144" s="1838" t="s">
        <v>1251</v>
      </c>
      <c r="D144" s="1882"/>
      <c r="E144" s="1882"/>
      <c r="F144" s="1882"/>
      <c r="G144" s="1882"/>
      <c r="H144" s="1882"/>
      <c r="I144" s="1882"/>
      <c r="J144" s="1882"/>
      <c r="K144" s="1882"/>
      <c r="L144" s="1883"/>
      <c r="M144" s="94"/>
      <c r="N144" s="202"/>
      <c r="O144" s="97"/>
    </row>
    <row r="145" spans="2:36" ht="15" customHeight="1">
      <c r="B145" s="76">
        <v>9</v>
      </c>
      <c r="C145" s="1838" t="s">
        <v>1252</v>
      </c>
      <c r="D145" s="1882"/>
      <c r="E145" s="1882"/>
      <c r="F145" s="1882"/>
      <c r="G145" s="1882"/>
      <c r="H145" s="1882"/>
      <c r="I145" s="1882"/>
      <c r="J145" s="1882"/>
      <c r="K145" s="1882"/>
      <c r="L145" s="1883"/>
      <c r="M145" s="94"/>
      <c r="N145" s="202"/>
      <c r="O145" s="97"/>
    </row>
    <row r="146" spans="2:36" ht="15" customHeight="1">
      <c r="B146" s="76">
        <v>10</v>
      </c>
      <c r="C146" s="1838" t="s">
        <v>1253</v>
      </c>
      <c r="D146" s="1882"/>
      <c r="E146" s="1882"/>
      <c r="F146" s="1882"/>
      <c r="G146" s="1882"/>
      <c r="H146" s="1882"/>
      <c r="I146" s="1882"/>
      <c r="J146" s="1882"/>
      <c r="K146" s="1882"/>
      <c r="L146" s="1883"/>
      <c r="M146" s="94"/>
      <c r="N146" s="202"/>
      <c r="O146" s="97"/>
    </row>
    <row r="147" spans="2:36" ht="15" customHeight="1">
      <c r="B147" s="76">
        <v>11</v>
      </c>
      <c r="C147" s="1838" t="s">
        <v>1254</v>
      </c>
      <c r="D147" s="1882"/>
      <c r="E147" s="1882"/>
      <c r="F147" s="1882"/>
      <c r="G147" s="1882"/>
      <c r="H147" s="1882"/>
      <c r="I147" s="1882"/>
      <c r="J147" s="1882"/>
      <c r="K147" s="1882"/>
      <c r="L147" s="1883"/>
      <c r="M147" s="94"/>
      <c r="N147" s="202"/>
      <c r="O147" s="97"/>
    </row>
    <row r="148" spans="2:36" ht="15" customHeight="1">
      <c r="B148" s="76">
        <v>12</v>
      </c>
      <c r="C148" s="1838" t="s">
        <v>1886</v>
      </c>
      <c r="D148" s="1882"/>
      <c r="E148" s="1882"/>
      <c r="F148" s="1882"/>
      <c r="G148" s="1882"/>
      <c r="H148" s="1882"/>
      <c r="I148" s="1882"/>
      <c r="J148" s="1882"/>
      <c r="K148" s="1882"/>
      <c r="L148" s="1883"/>
      <c r="M148" s="94"/>
      <c r="N148" s="202"/>
      <c r="O148" s="97"/>
    </row>
    <row r="149" spans="2:36" s="1299" customFormat="1" ht="15" customHeight="1">
      <c r="B149" s="751" t="s">
        <v>481</v>
      </c>
      <c r="C149" s="690" t="str">
        <f>$C$23</f>
        <v>Brought forward capital allowance pool ~ Structures and buildings 2%</v>
      </c>
      <c r="D149" s="690"/>
      <c r="E149" s="690"/>
      <c r="F149" s="690"/>
      <c r="G149" s="690"/>
      <c r="H149" s="690"/>
      <c r="I149" s="690"/>
      <c r="J149" s="690"/>
      <c r="K149" s="690"/>
      <c r="L149" s="691"/>
      <c r="M149" s="94"/>
      <c r="N149" s="202"/>
      <c r="O149" s="97"/>
      <c r="Q149" s="1298"/>
      <c r="R149" s="1298"/>
      <c r="S149" s="1298"/>
      <c r="T149" s="1014"/>
      <c r="U149" s="1014"/>
      <c r="V149" s="1014"/>
      <c r="W149" s="1014"/>
      <c r="X149" s="1014"/>
      <c r="Y149" s="1014"/>
      <c r="Z149" s="1014"/>
      <c r="AA149" s="1014"/>
      <c r="AB149" s="73"/>
      <c r="AC149" s="1014"/>
      <c r="AD149" s="1014"/>
      <c r="AE149" s="1014"/>
      <c r="AF149" s="1014"/>
      <c r="AG149" s="1014"/>
      <c r="AH149" s="1014"/>
      <c r="AI149" s="1014"/>
      <c r="AJ149" s="1014"/>
    </row>
    <row r="150" spans="2:36" s="1299" customFormat="1" ht="15" customHeight="1">
      <c r="B150" s="1304">
        <v>13</v>
      </c>
      <c r="C150" s="1838" t="s">
        <v>2028</v>
      </c>
      <c r="D150" s="1882"/>
      <c r="E150" s="1882"/>
      <c r="F150" s="1882"/>
      <c r="G150" s="1882"/>
      <c r="H150" s="1882"/>
      <c r="I150" s="1882"/>
      <c r="J150" s="1882"/>
      <c r="K150" s="1882"/>
      <c r="L150" s="1883"/>
      <c r="M150" s="94"/>
      <c r="N150" s="202"/>
      <c r="O150" s="97"/>
      <c r="Q150" s="1298"/>
      <c r="R150" s="1298"/>
      <c r="S150" s="1298"/>
      <c r="T150" s="1014"/>
      <c r="U150" s="1014"/>
      <c r="V150" s="1014"/>
      <c r="W150" s="1014"/>
      <c r="X150" s="1014"/>
      <c r="Y150" s="1014"/>
      <c r="Z150" s="1014"/>
      <c r="AA150" s="1014"/>
      <c r="AB150" s="73"/>
      <c r="AC150" s="1014"/>
      <c r="AD150" s="1014"/>
      <c r="AE150" s="1014"/>
      <c r="AF150" s="1014"/>
      <c r="AG150" s="1014"/>
      <c r="AH150" s="1014"/>
      <c r="AI150" s="1014"/>
      <c r="AJ150" s="1014"/>
    </row>
    <row r="151" spans="2:36" s="1299" customFormat="1" ht="15" customHeight="1">
      <c r="B151" s="1304">
        <v>14</v>
      </c>
      <c r="C151" s="1838" t="s">
        <v>2029</v>
      </c>
      <c r="D151" s="1882"/>
      <c r="E151" s="1882"/>
      <c r="F151" s="1882"/>
      <c r="G151" s="1882"/>
      <c r="H151" s="1882"/>
      <c r="I151" s="1882"/>
      <c r="J151" s="1882"/>
      <c r="K151" s="1882"/>
      <c r="L151" s="1883"/>
      <c r="M151" s="94"/>
      <c r="N151" s="202"/>
      <c r="O151" s="97"/>
      <c r="Q151" s="1298"/>
      <c r="R151" s="1298"/>
      <c r="S151" s="1298"/>
      <c r="T151" s="1014"/>
      <c r="U151" s="1014"/>
      <c r="V151" s="1014"/>
      <c r="W151" s="1014"/>
      <c r="X151" s="1014"/>
      <c r="Y151" s="1014"/>
      <c r="Z151" s="1014"/>
      <c r="AA151" s="1014"/>
      <c r="AB151" s="73"/>
      <c r="AC151" s="1014"/>
      <c r="AD151" s="1014"/>
      <c r="AE151" s="1014"/>
      <c r="AF151" s="1014"/>
      <c r="AG151" s="1014"/>
      <c r="AH151" s="1014"/>
      <c r="AI151" s="1014"/>
      <c r="AJ151" s="1014"/>
    </row>
    <row r="152" spans="2:36" s="1299" customFormat="1" ht="15" customHeight="1">
      <c r="B152" s="1304">
        <v>15</v>
      </c>
      <c r="C152" s="1838" t="s">
        <v>2030</v>
      </c>
      <c r="D152" s="1882"/>
      <c r="E152" s="1882"/>
      <c r="F152" s="1882"/>
      <c r="G152" s="1882"/>
      <c r="H152" s="1882"/>
      <c r="I152" s="1882"/>
      <c r="J152" s="1882"/>
      <c r="K152" s="1882"/>
      <c r="L152" s="1883"/>
      <c r="M152" s="94"/>
      <c r="N152" s="202"/>
      <c r="O152" s="97"/>
      <c r="Q152" s="1298"/>
      <c r="R152" s="1298"/>
      <c r="S152" s="1298"/>
      <c r="T152" s="1014"/>
      <c r="U152" s="1014"/>
      <c r="V152" s="1014"/>
      <c r="W152" s="1014"/>
      <c r="X152" s="1014"/>
      <c r="Y152" s="1014"/>
      <c r="Z152" s="1014"/>
      <c r="AA152" s="1014"/>
      <c r="AB152" s="73"/>
      <c r="AC152" s="1014"/>
      <c r="AD152" s="1014"/>
      <c r="AE152" s="1014"/>
      <c r="AF152" s="1014"/>
      <c r="AG152" s="1014"/>
      <c r="AH152" s="1014"/>
      <c r="AI152" s="1014"/>
      <c r="AJ152" s="1014"/>
    </row>
    <row r="153" spans="2:36" s="1299" customFormat="1" ht="15" customHeight="1">
      <c r="B153" s="1304">
        <v>16</v>
      </c>
      <c r="C153" s="1838" t="s">
        <v>2031</v>
      </c>
      <c r="D153" s="1882"/>
      <c r="E153" s="1882"/>
      <c r="F153" s="1882"/>
      <c r="G153" s="1882"/>
      <c r="H153" s="1882"/>
      <c r="I153" s="1882"/>
      <c r="J153" s="1882"/>
      <c r="K153" s="1882"/>
      <c r="L153" s="1883"/>
      <c r="M153" s="94"/>
      <c r="N153" s="202"/>
      <c r="O153" s="97"/>
      <c r="Q153" s="1298"/>
      <c r="R153" s="1298"/>
      <c r="S153" s="1298"/>
      <c r="T153" s="1014"/>
      <c r="U153" s="1014"/>
      <c r="V153" s="1014"/>
      <c r="W153" s="1014"/>
      <c r="X153" s="1014"/>
      <c r="Y153" s="1014"/>
      <c r="Z153" s="1014"/>
      <c r="AA153" s="1014"/>
      <c r="AB153" s="73"/>
      <c r="AC153" s="1014"/>
      <c r="AD153" s="1014"/>
      <c r="AE153" s="1014"/>
      <c r="AF153" s="1014"/>
      <c r="AG153" s="1014"/>
      <c r="AH153" s="1014"/>
      <c r="AI153" s="1014"/>
      <c r="AJ153" s="1014"/>
    </row>
    <row r="154" spans="2:36" s="1299" customFormat="1" ht="15" customHeight="1">
      <c r="B154" s="1304">
        <v>17</v>
      </c>
      <c r="C154" s="1838" t="s">
        <v>2032</v>
      </c>
      <c r="D154" s="1882"/>
      <c r="E154" s="1882"/>
      <c r="F154" s="1882"/>
      <c r="G154" s="1882"/>
      <c r="H154" s="1882"/>
      <c r="I154" s="1882"/>
      <c r="J154" s="1882"/>
      <c r="K154" s="1882"/>
      <c r="L154" s="1883"/>
      <c r="M154" s="94"/>
      <c r="N154" s="202"/>
      <c r="O154" s="97"/>
      <c r="Q154" s="1298"/>
      <c r="R154" s="1298"/>
      <c r="S154" s="1298"/>
      <c r="T154" s="1014"/>
      <c r="U154" s="1014"/>
      <c r="V154" s="1014"/>
      <c r="W154" s="1014"/>
      <c r="X154" s="1014"/>
      <c r="Y154" s="1014"/>
      <c r="Z154" s="1014"/>
      <c r="AA154" s="1014"/>
      <c r="AB154" s="73"/>
      <c r="AC154" s="1014"/>
      <c r="AD154" s="1014"/>
      <c r="AE154" s="1014"/>
      <c r="AF154" s="1014"/>
      <c r="AG154" s="1014"/>
      <c r="AH154" s="1014"/>
      <c r="AI154" s="1014"/>
      <c r="AJ154" s="1014"/>
    </row>
    <row r="155" spans="2:36" s="1299" customFormat="1" ht="15" customHeight="1">
      <c r="B155" s="1304">
        <v>18</v>
      </c>
      <c r="C155" s="1838" t="s">
        <v>2094</v>
      </c>
      <c r="D155" s="1882"/>
      <c r="E155" s="1882"/>
      <c r="F155" s="1882"/>
      <c r="G155" s="1882"/>
      <c r="H155" s="1882"/>
      <c r="I155" s="1882"/>
      <c r="J155" s="1882"/>
      <c r="K155" s="1882"/>
      <c r="L155" s="1883"/>
      <c r="M155" s="94"/>
      <c r="N155" s="202"/>
      <c r="O155" s="97"/>
      <c r="Q155" s="1298"/>
      <c r="R155" s="1298"/>
      <c r="S155" s="1298"/>
      <c r="T155" s="1014"/>
      <c r="U155" s="1014"/>
      <c r="V155" s="1014"/>
      <c r="W155" s="1014"/>
      <c r="X155" s="1014"/>
      <c r="Y155" s="1014"/>
      <c r="Z155" s="1014"/>
      <c r="AA155" s="1014"/>
      <c r="AB155" s="73"/>
      <c r="AC155" s="1014"/>
      <c r="AD155" s="1014"/>
      <c r="AE155" s="1014"/>
      <c r="AF155" s="1014"/>
      <c r="AG155" s="1014"/>
      <c r="AH155" s="1014"/>
      <c r="AI155" s="1014"/>
      <c r="AJ155" s="1014"/>
    </row>
    <row r="156" spans="2:36" ht="15" customHeight="1">
      <c r="B156" s="751" t="s">
        <v>483</v>
      </c>
      <c r="C156" s="690" t="str">
        <f>$C$31</f>
        <v>New capital expenditure</v>
      </c>
      <c r="D156" s="690"/>
      <c r="E156" s="690"/>
      <c r="F156" s="690"/>
      <c r="G156" s="690"/>
      <c r="H156" s="690"/>
      <c r="I156" s="690"/>
      <c r="J156" s="690"/>
      <c r="K156" s="690"/>
      <c r="L156" s="691"/>
      <c r="M156" s="94"/>
      <c r="N156" s="202"/>
      <c r="O156" s="97"/>
    </row>
    <row r="157" spans="2:36" ht="15" customHeight="1">
      <c r="B157" s="76">
        <v>19</v>
      </c>
      <c r="C157" s="1838" t="s">
        <v>1255</v>
      </c>
      <c r="D157" s="1882" t="s">
        <v>1256</v>
      </c>
      <c r="E157" s="1882" t="s">
        <v>1256</v>
      </c>
      <c r="F157" s="1882" t="s">
        <v>1256</v>
      </c>
      <c r="G157" s="1882" t="s">
        <v>1256</v>
      </c>
      <c r="H157" s="1882" t="s">
        <v>1256</v>
      </c>
      <c r="I157" s="1882" t="s">
        <v>1256</v>
      </c>
      <c r="J157" s="1882" t="s">
        <v>1256</v>
      </c>
      <c r="K157" s="1882" t="s">
        <v>1256</v>
      </c>
      <c r="L157" s="1883" t="s">
        <v>1256</v>
      </c>
      <c r="M157" s="94"/>
      <c r="N157" s="202"/>
      <c r="O157" s="97"/>
    </row>
    <row r="158" spans="2:36" ht="15" customHeight="1">
      <c r="B158" s="76">
        <v>20</v>
      </c>
      <c r="C158" s="1838" t="s">
        <v>1257</v>
      </c>
      <c r="D158" s="1882" t="s">
        <v>1258</v>
      </c>
      <c r="E158" s="1882" t="s">
        <v>1258</v>
      </c>
      <c r="F158" s="1882" t="s">
        <v>1258</v>
      </c>
      <c r="G158" s="1882" t="s">
        <v>1258</v>
      </c>
      <c r="H158" s="1882" t="s">
        <v>1258</v>
      </c>
      <c r="I158" s="1882" t="s">
        <v>1258</v>
      </c>
      <c r="J158" s="1882" t="s">
        <v>1258</v>
      </c>
      <c r="K158" s="1882" t="s">
        <v>1258</v>
      </c>
      <c r="L158" s="1883" t="s">
        <v>1258</v>
      </c>
      <c r="M158" s="94"/>
      <c r="N158" s="202"/>
      <c r="O158" s="97"/>
    </row>
    <row r="159" spans="2:36" s="1299" customFormat="1" ht="15" customHeight="1">
      <c r="B159" s="1304">
        <v>21</v>
      </c>
      <c r="C159" s="1838" t="s">
        <v>2027</v>
      </c>
      <c r="D159" s="1882"/>
      <c r="E159" s="1882"/>
      <c r="F159" s="1882"/>
      <c r="G159" s="1882"/>
      <c r="H159" s="1882"/>
      <c r="I159" s="1882"/>
      <c r="J159" s="1882"/>
      <c r="K159" s="1882"/>
      <c r="L159" s="1883"/>
      <c r="M159" s="94"/>
      <c r="N159" s="202"/>
      <c r="O159" s="97"/>
      <c r="Q159" s="1298"/>
      <c r="R159" s="1298"/>
      <c r="S159" s="1298"/>
      <c r="T159" s="1014"/>
      <c r="U159" s="1014"/>
      <c r="V159" s="1014"/>
      <c r="W159" s="1014"/>
      <c r="X159" s="1014"/>
      <c r="Y159" s="1014"/>
      <c r="Z159" s="1014"/>
      <c r="AA159" s="1014"/>
      <c r="AB159" s="73"/>
      <c r="AC159" s="1014"/>
      <c r="AD159" s="1014"/>
      <c r="AE159" s="1014"/>
      <c r="AF159" s="1014"/>
      <c r="AG159" s="1014"/>
      <c r="AH159" s="1014"/>
      <c r="AI159" s="1014"/>
      <c r="AJ159" s="1014"/>
    </row>
    <row r="160" spans="2:36" ht="15" customHeight="1">
      <c r="B160" s="76">
        <v>22</v>
      </c>
      <c r="C160" s="1838" t="s">
        <v>1259</v>
      </c>
      <c r="D160" s="1882" t="s">
        <v>1260</v>
      </c>
      <c r="E160" s="1882" t="s">
        <v>1260</v>
      </c>
      <c r="F160" s="1882" t="s">
        <v>1260</v>
      </c>
      <c r="G160" s="1882" t="s">
        <v>1260</v>
      </c>
      <c r="H160" s="1882" t="s">
        <v>1260</v>
      </c>
      <c r="I160" s="1882" t="s">
        <v>1260</v>
      </c>
      <c r="J160" s="1882" t="s">
        <v>1260</v>
      </c>
      <c r="K160" s="1882" t="s">
        <v>1260</v>
      </c>
      <c r="L160" s="1883" t="s">
        <v>1260</v>
      </c>
      <c r="M160" s="94"/>
      <c r="N160" s="202"/>
      <c r="O160" s="97"/>
    </row>
    <row r="161" spans="2:36" ht="15" customHeight="1">
      <c r="B161" s="76">
        <v>23</v>
      </c>
      <c r="C161" s="1909" t="s">
        <v>1261</v>
      </c>
      <c r="D161" s="1910"/>
      <c r="E161" s="1910"/>
      <c r="F161" s="1910"/>
      <c r="G161" s="1910"/>
      <c r="H161" s="1910"/>
      <c r="I161" s="1910"/>
      <c r="J161" s="1910"/>
      <c r="K161" s="1910"/>
      <c r="L161" s="1911"/>
      <c r="M161" s="94"/>
      <c r="N161" s="202"/>
      <c r="O161" s="97"/>
    </row>
    <row r="162" spans="2:36" ht="15" customHeight="1">
      <c r="B162" s="76">
        <v>24</v>
      </c>
      <c r="C162" s="1909" t="s">
        <v>1262</v>
      </c>
      <c r="D162" s="1910"/>
      <c r="E162" s="1910"/>
      <c r="F162" s="1910"/>
      <c r="G162" s="1910"/>
      <c r="H162" s="1910"/>
      <c r="I162" s="1910"/>
      <c r="J162" s="1910"/>
      <c r="K162" s="1910"/>
      <c r="L162" s="1911"/>
      <c r="M162" s="94"/>
      <c r="N162" s="202"/>
      <c r="O162" s="97"/>
    </row>
    <row r="163" spans="2:36" ht="15" customHeight="1">
      <c r="B163" s="76">
        <v>25</v>
      </c>
      <c r="C163" s="1906" t="s">
        <v>2037</v>
      </c>
      <c r="D163" s="1907"/>
      <c r="E163" s="1907"/>
      <c r="F163" s="1907"/>
      <c r="G163" s="1907"/>
      <c r="H163" s="1907"/>
      <c r="I163" s="1907"/>
      <c r="J163" s="1907"/>
      <c r="K163" s="1907"/>
      <c r="L163" s="1908"/>
      <c r="M163" s="94"/>
      <c r="N163" s="202"/>
      <c r="O163" s="97"/>
    </row>
    <row r="164" spans="2:36" ht="15" customHeight="1">
      <c r="B164" s="76">
        <v>26</v>
      </c>
      <c r="C164" s="1838" t="s">
        <v>1263</v>
      </c>
      <c r="D164" s="1882" t="s">
        <v>1264</v>
      </c>
      <c r="E164" s="1882" t="s">
        <v>1264</v>
      </c>
      <c r="F164" s="1882" t="s">
        <v>1264</v>
      </c>
      <c r="G164" s="1882" t="s">
        <v>1264</v>
      </c>
      <c r="H164" s="1882" t="s">
        <v>1264</v>
      </c>
      <c r="I164" s="1882" t="s">
        <v>1264</v>
      </c>
      <c r="J164" s="1882" t="s">
        <v>1264</v>
      </c>
      <c r="K164" s="1882" t="s">
        <v>1264</v>
      </c>
      <c r="L164" s="1883" t="s">
        <v>1264</v>
      </c>
      <c r="M164" s="94"/>
      <c r="N164" s="202"/>
      <c r="O164" s="97"/>
    </row>
    <row r="165" spans="2:36" ht="15" customHeight="1">
      <c r="B165" s="76">
        <v>27</v>
      </c>
      <c r="C165" s="1838" t="s">
        <v>1265</v>
      </c>
      <c r="D165" s="1882" t="s">
        <v>1266</v>
      </c>
      <c r="E165" s="1882" t="s">
        <v>1266</v>
      </c>
      <c r="F165" s="1882" t="s">
        <v>1266</v>
      </c>
      <c r="G165" s="1882" t="s">
        <v>1266</v>
      </c>
      <c r="H165" s="1882" t="s">
        <v>1266</v>
      </c>
      <c r="I165" s="1882" t="s">
        <v>1266</v>
      </c>
      <c r="J165" s="1882" t="s">
        <v>1266</v>
      </c>
      <c r="K165" s="1882" t="s">
        <v>1266</v>
      </c>
      <c r="L165" s="1883" t="s">
        <v>1266</v>
      </c>
      <c r="M165" s="94"/>
      <c r="N165" s="202"/>
      <c r="O165" s="97"/>
    </row>
    <row r="166" spans="2:36" s="1299" customFormat="1" ht="15" customHeight="1">
      <c r="B166" s="1304">
        <v>28</v>
      </c>
      <c r="C166" s="1838" t="s">
        <v>2033</v>
      </c>
      <c r="D166" s="1882"/>
      <c r="E166" s="1882"/>
      <c r="F166" s="1882"/>
      <c r="G166" s="1882"/>
      <c r="H166" s="1882"/>
      <c r="I166" s="1882"/>
      <c r="J166" s="1882"/>
      <c r="K166" s="1882"/>
      <c r="L166" s="1883"/>
      <c r="M166" s="94"/>
      <c r="N166" s="202"/>
      <c r="O166" s="97"/>
      <c r="Q166" s="1298"/>
      <c r="R166" s="1298"/>
      <c r="S166" s="1298"/>
      <c r="T166" s="1014"/>
      <c r="U166" s="1014"/>
      <c r="V166" s="1014"/>
      <c r="W166" s="1014"/>
      <c r="X166" s="1014"/>
      <c r="Y166" s="1014"/>
      <c r="Z166" s="1014"/>
      <c r="AA166" s="1014"/>
      <c r="AB166" s="73"/>
      <c r="AC166" s="1014"/>
      <c r="AD166" s="1014"/>
      <c r="AE166" s="1014"/>
      <c r="AF166" s="1014"/>
      <c r="AG166" s="1014"/>
      <c r="AH166" s="1014"/>
      <c r="AI166" s="1014"/>
      <c r="AJ166" s="1014"/>
    </row>
    <row r="167" spans="2:36" ht="15" customHeight="1">
      <c r="B167" s="76">
        <v>29</v>
      </c>
      <c r="C167" s="1838" t="s">
        <v>1267</v>
      </c>
      <c r="D167" s="1882" t="s">
        <v>1268</v>
      </c>
      <c r="E167" s="1882" t="s">
        <v>1268</v>
      </c>
      <c r="F167" s="1882" t="s">
        <v>1268</v>
      </c>
      <c r="G167" s="1882" t="s">
        <v>1268</v>
      </c>
      <c r="H167" s="1882" t="s">
        <v>1268</v>
      </c>
      <c r="I167" s="1882" t="s">
        <v>1268</v>
      </c>
      <c r="J167" s="1882" t="s">
        <v>1268</v>
      </c>
      <c r="K167" s="1882" t="s">
        <v>1268</v>
      </c>
      <c r="L167" s="1883" t="s">
        <v>1268</v>
      </c>
      <c r="M167" s="94"/>
      <c r="N167" s="202"/>
      <c r="O167" s="97"/>
    </row>
    <row r="168" spans="2:36" ht="15" customHeight="1">
      <c r="B168" s="76">
        <v>30</v>
      </c>
      <c r="C168" s="1909" t="s">
        <v>1269</v>
      </c>
      <c r="D168" s="1910"/>
      <c r="E168" s="1910"/>
      <c r="F168" s="1910"/>
      <c r="G168" s="1910"/>
      <c r="H168" s="1910"/>
      <c r="I168" s="1910"/>
      <c r="J168" s="1910"/>
      <c r="K168" s="1910"/>
      <c r="L168" s="1911"/>
      <c r="M168" s="94"/>
      <c r="N168" s="202"/>
      <c r="O168" s="97"/>
    </row>
    <row r="169" spans="2:36" ht="15" customHeight="1">
      <c r="B169" s="76">
        <v>31</v>
      </c>
      <c r="C169" s="1909" t="s">
        <v>1270</v>
      </c>
      <c r="D169" s="1910"/>
      <c r="E169" s="1910"/>
      <c r="F169" s="1910"/>
      <c r="G169" s="1910"/>
      <c r="H169" s="1910"/>
      <c r="I169" s="1910"/>
      <c r="J169" s="1910"/>
      <c r="K169" s="1910"/>
      <c r="L169" s="1911"/>
      <c r="M169" s="94"/>
      <c r="N169" s="202"/>
      <c r="O169" s="97"/>
    </row>
    <row r="170" spans="2:36" ht="15" customHeight="1">
      <c r="B170" s="76">
        <v>32</v>
      </c>
      <c r="C170" s="1906" t="s">
        <v>2038</v>
      </c>
      <c r="D170" s="1907"/>
      <c r="E170" s="1907"/>
      <c r="F170" s="1907"/>
      <c r="G170" s="1907"/>
      <c r="H170" s="1907"/>
      <c r="I170" s="1907"/>
      <c r="J170" s="1907"/>
      <c r="K170" s="1907"/>
      <c r="L170" s="1908"/>
      <c r="M170" s="94"/>
      <c r="N170" s="202"/>
      <c r="O170" s="97"/>
    </row>
    <row r="171" spans="2:36" ht="15" customHeight="1">
      <c r="B171" s="76">
        <v>33</v>
      </c>
      <c r="C171" s="1838" t="s">
        <v>1271</v>
      </c>
      <c r="D171" s="1882" t="s">
        <v>1272</v>
      </c>
      <c r="E171" s="1882" t="s">
        <v>1272</v>
      </c>
      <c r="F171" s="1882" t="s">
        <v>1272</v>
      </c>
      <c r="G171" s="1882" t="s">
        <v>1272</v>
      </c>
      <c r="H171" s="1882" t="s">
        <v>1272</v>
      </c>
      <c r="I171" s="1882" t="s">
        <v>1272</v>
      </c>
      <c r="J171" s="1882" t="s">
        <v>1272</v>
      </c>
      <c r="K171" s="1882" t="s">
        <v>1272</v>
      </c>
      <c r="L171" s="1883" t="s">
        <v>1272</v>
      </c>
      <c r="M171" s="94"/>
      <c r="N171" s="202"/>
      <c r="O171" s="97"/>
    </row>
    <row r="172" spans="2:36" ht="15" customHeight="1">
      <c r="B172" s="76">
        <v>34</v>
      </c>
      <c r="C172" s="1838" t="s">
        <v>1273</v>
      </c>
      <c r="D172" s="1882" t="s">
        <v>1274</v>
      </c>
      <c r="E172" s="1882" t="s">
        <v>1274</v>
      </c>
      <c r="F172" s="1882" t="s">
        <v>1274</v>
      </c>
      <c r="G172" s="1882" t="s">
        <v>1274</v>
      </c>
      <c r="H172" s="1882" t="s">
        <v>1274</v>
      </c>
      <c r="I172" s="1882" t="s">
        <v>1274</v>
      </c>
      <c r="J172" s="1882" t="s">
        <v>1274</v>
      </c>
      <c r="K172" s="1882" t="s">
        <v>1274</v>
      </c>
      <c r="L172" s="1883" t="s">
        <v>1274</v>
      </c>
      <c r="M172" s="94"/>
      <c r="N172" s="202"/>
      <c r="O172" s="97"/>
    </row>
    <row r="173" spans="2:36" s="1299" customFormat="1" ht="15" customHeight="1">
      <c r="B173" s="1304">
        <v>35</v>
      </c>
      <c r="C173" s="1838" t="s">
        <v>2034</v>
      </c>
      <c r="D173" s="1882"/>
      <c r="E173" s="1882"/>
      <c r="F173" s="1882"/>
      <c r="G173" s="1882"/>
      <c r="H173" s="1882"/>
      <c r="I173" s="1882"/>
      <c r="J173" s="1882"/>
      <c r="K173" s="1882"/>
      <c r="L173" s="1883"/>
      <c r="M173" s="94"/>
      <c r="N173" s="202"/>
      <c r="O173" s="97"/>
      <c r="Q173" s="1298"/>
      <c r="R173" s="1298"/>
      <c r="S173" s="1298"/>
      <c r="T173" s="1014"/>
      <c r="U173" s="1014"/>
      <c r="V173" s="1014"/>
      <c r="W173" s="1014"/>
      <c r="X173" s="1014"/>
      <c r="Y173" s="1014"/>
      <c r="Z173" s="1014"/>
      <c r="AA173" s="1014"/>
      <c r="AB173" s="73"/>
      <c r="AC173" s="1014"/>
      <c r="AD173" s="1014"/>
      <c r="AE173" s="1014"/>
      <c r="AF173" s="1014"/>
      <c r="AG173" s="1014"/>
      <c r="AH173" s="1014"/>
      <c r="AI173" s="1014"/>
      <c r="AJ173" s="1014"/>
    </row>
    <row r="174" spans="2:36" ht="15" customHeight="1">
      <c r="B174" s="76">
        <v>36</v>
      </c>
      <c r="C174" s="1838" t="s">
        <v>1275</v>
      </c>
      <c r="D174" s="1882" t="s">
        <v>1276</v>
      </c>
      <c r="E174" s="1882" t="s">
        <v>1276</v>
      </c>
      <c r="F174" s="1882" t="s">
        <v>1276</v>
      </c>
      <c r="G174" s="1882" t="s">
        <v>1276</v>
      </c>
      <c r="H174" s="1882" t="s">
        <v>1276</v>
      </c>
      <c r="I174" s="1882" t="s">
        <v>1276</v>
      </c>
      <c r="J174" s="1882" t="s">
        <v>1276</v>
      </c>
      <c r="K174" s="1882" t="s">
        <v>1276</v>
      </c>
      <c r="L174" s="1883" t="s">
        <v>1276</v>
      </c>
      <c r="M174" s="94"/>
      <c r="N174" s="202"/>
      <c r="O174" s="97"/>
    </row>
    <row r="175" spans="2:36" ht="15" customHeight="1">
      <c r="B175" s="76">
        <v>37</v>
      </c>
      <c r="C175" s="1909" t="s">
        <v>1277</v>
      </c>
      <c r="D175" s="1910"/>
      <c r="E175" s="1910"/>
      <c r="F175" s="1910"/>
      <c r="G175" s="1910"/>
      <c r="H175" s="1910"/>
      <c r="I175" s="1910"/>
      <c r="J175" s="1910"/>
      <c r="K175" s="1910"/>
      <c r="L175" s="1911"/>
      <c r="M175" s="94"/>
      <c r="N175" s="202"/>
      <c r="O175" s="97"/>
    </row>
    <row r="176" spans="2:36" ht="15" customHeight="1">
      <c r="B176" s="76">
        <v>38</v>
      </c>
      <c r="C176" s="1909" t="s">
        <v>1278</v>
      </c>
      <c r="D176" s="1910"/>
      <c r="E176" s="1910"/>
      <c r="F176" s="1910"/>
      <c r="G176" s="1910"/>
      <c r="H176" s="1910"/>
      <c r="I176" s="1910"/>
      <c r="J176" s="1910"/>
      <c r="K176" s="1910"/>
      <c r="L176" s="1911"/>
      <c r="M176" s="94"/>
      <c r="N176" s="202"/>
      <c r="O176" s="97"/>
    </row>
    <row r="177" spans="2:36" ht="15" customHeight="1">
      <c r="B177" s="76">
        <v>39</v>
      </c>
      <c r="C177" s="1906" t="s">
        <v>2039</v>
      </c>
      <c r="D177" s="1907"/>
      <c r="E177" s="1907"/>
      <c r="F177" s="1907"/>
      <c r="G177" s="1907"/>
      <c r="H177" s="1907"/>
      <c r="I177" s="1907"/>
      <c r="J177" s="1907"/>
      <c r="K177" s="1907"/>
      <c r="L177" s="1908"/>
      <c r="M177" s="94"/>
      <c r="N177" s="202"/>
      <c r="O177" s="97"/>
    </row>
    <row r="178" spans="2:36" ht="15" customHeight="1">
      <c r="B178" s="76">
        <v>40</v>
      </c>
      <c r="C178" s="1838" t="s">
        <v>1279</v>
      </c>
      <c r="D178" s="1882" t="s">
        <v>1280</v>
      </c>
      <c r="E178" s="1882" t="s">
        <v>1280</v>
      </c>
      <c r="F178" s="1882" t="s">
        <v>1280</v>
      </c>
      <c r="G178" s="1882" t="s">
        <v>1280</v>
      </c>
      <c r="H178" s="1882" t="s">
        <v>1280</v>
      </c>
      <c r="I178" s="1882" t="s">
        <v>1280</v>
      </c>
      <c r="J178" s="1882" t="s">
        <v>1280</v>
      </c>
      <c r="K178" s="1882" t="s">
        <v>1280</v>
      </c>
      <c r="L178" s="1883" t="s">
        <v>1280</v>
      </c>
      <c r="M178" s="94"/>
      <c r="N178" s="202"/>
      <c r="O178" s="97"/>
    </row>
    <row r="179" spans="2:36" ht="15" customHeight="1">
      <c r="B179" s="76">
        <v>41</v>
      </c>
      <c r="C179" s="1838" t="s">
        <v>1281</v>
      </c>
      <c r="D179" s="1882" t="s">
        <v>1282</v>
      </c>
      <c r="E179" s="1882" t="s">
        <v>1282</v>
      </c>
      <c r="F179" s="1882" t="s">
        <v>1282</v>
      </c>
      <c r="G179" s="1882" t="s">
        <v>1282</v>
      </c>
      <c r="H179" s="1882" t="s">
        <v>1282</v>
      </c>
      <c r="I179" s="1882" t="s">
        <v>1282</v>
      </c>
      <c r="J179" s="1882" t="s">
        <v>1282</v>
      </c>
      <c r="K179" s="1882" t="s">
        <v>1282</v>
      </c>
      <c r="L179" s="1883" t="s">
        <v>1282</v>
      </c>
      <c r="M179" s="94"/>
      <c r="N179" s="202"/>
      <c r="O179" s="97"/>
    </row>
    <row r="180" spans="2:36" s="1299" customFormat="1" ht="15" customHeight="1">
      <c r="B180" s="1304">
        <v>42</v>
      </c>
      <c r="C180" s="1838" t="s">
        <v>2035</v>
      </c>
      <c r="D180" s="1882"/>
      <c r="E180" s="1882"/>
      <c r="F180" s="1882"/>
      <c r="G180" s="1882"/>
      <c r="H180" s="1882"/>
      <c r="I180" s="1882"/>
      <c r="J180" s="1882"/>
      <c r="K180" s="1882"/>
      <c r="L180" s="1883"/>
      <c r="M180" s="94"/>
      <c r="N180" s="202"/>
      <c r="O180" s="97"/>
      <c r="Q180" s="1298"/>
      <c r="R180" s="1298"/>
      <c r="S180" s="1298"/>
      <c r="T180" s="1014"/>
      <c r="U180" s="1014"/>
      <c r="V180" s="1014"/>
      <c r="W180" s="1014"/>
      <c r="X180" s="1014"/>
      <c r="Y180" s="1014"/>
      <c r="Z180" s="1014"/>
      <c r="AA180" s="1014"/>
      <c r="AB180" s="73"/>
      <c r="AC180" s="1014"/>
      <c r="AD180" s="1014"/>
      <c r="AE180" s="1014"/>
      <c r="AF180" s="1014"/>
      <c r="AG180" s="1014"/>
      <c r="AH180" s="1014"/>
      <c r="AI180" s="1014"/>
      <c r="AJ180" s="1014"/>
    </row>
    <row r="181" spans="2:36" ht="15" customHeight="1">
      <c r="B181" s="76">
        <v>43</v>
      </c>
      <c r="C181" s="1838" t="s">
        <v>1283</v>
      </c>
      <c r="D181" s="1882" t="s">
        <v>1284</v>
      </c>
      <c r="E181" s="1882" t="s">
        <v>1284</v>
      </c>
      <c r="F181" s="1882" t="s">
        <v>1284</v>
      </c>
      <c r="G181" s="1882" t="s">
        <v>1284</v>
      </c>
      <c r="H181" s="1882" t="s">
        <v>1284</v>
      </c>
      <c r="I181" s="1882" t="s">
        <v>1284</v>
      </c>
      <c r="J181" s="1882" t="s">
        <v>1284</v>
      </c>
      <c r="K181" s="1882" t="s">
        <v>1284</v>
      </c>
      <c r="L181" s="1883" t="s">
        <v>1284</v>
      </c>
      <c r="M181" s="94"/>
      <c r="N181" s="202"/>
      <c r="O181" s="97"/>
    </row>
    <row r="182" spans="2:36" ht="15" customHeight="1">
      <c r="B182" s="76">
        <v>44</v>
      </c>
      <c r="C182" s="1909" t="s">
        <v>1285</v>
      </c>
      <c r="D182" s="1910"/>
      <c r="E182" s="1910"/>
      <c r="F182" s="1910"/>
      <c r="G182" s="1910"/>
      <c r="H182" s="1910"/>
      <c r="I182" s="1910"/>
      <c r="J182" s="1910"/>
      <c r="K182" s="1910"/>
      <c r="L182" s="1911"/>
      <c r="M182" s="94"/>
      <c r="N182" s="202"/>
      <c r="O182" s="97"/>
    </row>
    <row r="183" spans="2:36" ht="15" customHeight="1">
      <c r="B183" s="76">
        <v>45</v>
      </c>
      <c r="C183" s="1909" t="s">
        <v>1286</v>
      </c>
      <c r="D183" s="1910"/>
      <c r="E183" s="1910"/>
      <c r="F183" s="1910"/>
      <c r="G183" s="1910"/>
      <c r="H183" s="1910"/>
      <c r="I183" s="1910"/>
      <c r="J183" s="1910"/>
      <c r="K183" s="1910"/>
      <c r="L183" s="1911"/>
      <c r="M183" s="94"/>
      <c r="N183" s="202"/>
      <c r="O183" s="97"/>
    </row>
    <row r="184" spans="2:36" ht="15" customHeight="1">
      <c r="B184" s="76">
        <v>46</v>
      </c>
      <c r="C184" s="1906" t="s">
        <v>2040</v>
      </c>
      <c r="D184" s="1907"/>
      <c r="E184" s="1907"/>
      <c r="F184" s="1907"/>
      <c r="G184" s="1907"/>
      <c r="H184" s="1907"/>
      <c r="I184" s="1907"/>
      <c r="J184" s="1907"/>
      <c r="K184" s="1907"/>
      <c r="L184" s="1908"/>
      <c r="M184" s="94"/>
      <c r="N184" s="202"/>
      <c r="O184" s="97"/>
    </row>
    <row r="185" spans="2:36" ht="15" customHeight="1">
      <c r="B185" s="76">
        <v>47</v>
      </c>
      <c r="C185" s="1838" t="s">
        <v>1287</v>
      </c>
      <c r="D185" s="1882" t="s">
        <v>1280</v>
      </c>
      <c r="E185" s="1882" t="s">
        <v>1280</v>
      </c>
      <c r="F185" s="1882" t="s">
        <v>1280</v>
      </c>
      <c r="G185" s="1882" t="s">
        <v>1280</v>
      </c>
      <c r="H185" s="1882" t="s">
        <v>1280</v>
      </c>
      <c r="I185" s="1882" t="s">
        <v>1280</v>
      </c>
      <c r="J185" s="1882" t="s">
        <v>1280</v>
      </c>
      <c r="K185" s="1882" t="s">
        <v>1280</v>
      </c>
      <c r="L185" s="1883" t="s">
        <v>1280</v>
      </c>
      <c r="M185" s="94"/>
      <c r="N185" s="202"/>
      <c r="O185" s="97"/>
    </row>
    <row r="186" spans="2:36" ht="15" customHeight="1">
      <c r="B186" s="76">
        <v>48</v>
      </c>
      <c r="C186" s="1838" t="s">
        <v>1288</v>
      </c>
      <c r="D186" s="1882" t="s">
        <v>1282</v>
      </c>
      <c r="E186" s="1882" t="s">
        <v>1282</v>
      </c>
      <c r="F186" s="1882" t="s">
        <v>1282</v>
      </c>
      <c r="G186" s="1882" t="s">
        <v>1282</v>
      </c>
      <c r="H186" s="1882" t="s">
        <v>1282</v>
      </c>
      <c r="I186" s="1882" t="s">
        <v>1282</v>
      </c>
      <c r="J186" s="1882" t="s">
        <v>1282</v>
      </c>
      <c r="K186" s="1882" t="s">
        <v>1282</v>
      </c>
      <c r="L186" s="1883" t="s">
        <v>1282</v>
      </c>
      <c r="M186" s="94"/>
      <c r="N186" s="202"/>
      <c r="O186" s="97"/>
    </row>
    <row r="187" spans="2:36" s="1299" customFormat="1" ht="15" customHeight="1">
      <c r="B187" s="1304">
        <v>49</v>
      </c>
      <c r="C187" s="1838" t="s">
        <v>2036</v>
      </c>
      <c r="D187" s="1882"/>
      <c r="E187" s="1882"/>
      <c r="F187" s="1882"/>
      <c r="G187" s="1882"/>
      <c r="H187" s="1882"/>
      <c r="I187" s="1882"/>
      <c r="J187" s="1882"/>
      <c r="K187" s="1882"/>
      <c r="L187" s="1883"/>
      <c r="M187" s="94"/>
      <c r="N187" s="202"/>
      <c r="O187" s="97"/>
      <c r="Q187" s="1298"/>
      <c r="R187" s="1298"/>
      <c r="S187" s="1298"/>
      <c r="T187" s="1014"/>
      <c r="U187" s="1014"/>
      <c r="V187" s="1014"/>
      <c r="W187" s="1014"/>
      <c r="X187" s="1014"/>
      <c r="Y187" s="1014"/>
      <c r="Z187" s="1014"/>
      <c r="AA187" s="1014"/>
      <c r="AB187" s="73"/>
      <c r="AC187" s="1014"/>
      <c r="AD187" s="1014"/>
      <c r="AE187" s="1014"/>
      <c r="AF187" s="1014"/>
      <c r="AG187" s="1014"/>
      <c r="AH187" s="1014"/>
      <c r="AI187" s="1014"/>
      <c r="AJ187" s="1014"/>
    </row>
    <row r="188" spans="2:36" ht="15" customHeight="1">
      <c r="B188" s="76">
        <v>50</v>
      </c>
      <c r="C188" s="1838" t="s">
        <v>1289</v>
      </c>
      <c r="D188" s="1882" t="s">
        <v>1284</v>
      </c>
      <c r="E188" s="1882" t="s">
        <v>1284</v>
      </c>
      <c r="F188" s="1882" t="s">
        <v>1284</v>
      </c>
      <c r="G188" s="1882" t="s">
        <v>1284</v>
      </c>
      <c r="H188" s="1882" t="s">
        <v>1284</v>
      </c>
      <c r="I188" s="1882" t="s">
        <v>1284</v>
      </c>
      <c r="J188" s="1882" t="s">
        <v>1284</v>
      </c>
      <c r="K188" s="1882" t="s">
        <v>1284</v>
      </c>
      <c r="L188" s="1883" t="s">
        <v>1284</v>
      </c>
      <c r="M188" s="94"/>
      <c r="N188" s="202"/>
      <c r="O188" s="97"/>
    </row>
    <row r="189" spans="2:36" ht="15" customHeight="1">
      <c r="B189" s="76">
        <v>51</v>
      </c>
      <c r="C189" s="1909" t="s">
        <v>1290</v>
      </c>
      <c r="D189" s="1910"/>
      <c r="E189" s="1910"/>
      <c r="F189" s="1910"/>
      <c r="G189" s="1910"/>
      <c r="H189" s="1910"/>
      <c r="I189" s="1910"/>
      <c r="J189" s="1910"/>
      <c r="K189" s="1910"/>
      <c r="L189" s="1911"/>
      <c r="M189" s="94"/>
      <c r="N189" s="202"/>
      <c r="O189" s="97"/>
    </row>
    <row r="190" spans="2:36" ht="15" customHeight="1">
      <c r="B190" s="76">
        <v>52</v>
      </c>
      <c r="C190" s="1909" t="s">
        <v>1291</v>
      </c>
      <c r="D190" s="1910"/>
      <c r="E190" s="1910"/>
      <c r="F190" s="1910"/>
      <c r="G190" s="1910"/>
      <c r="H190" s="1910"/>
      <c r="I190" s="1910"/>
      <c r="J190" s="1910"/>
      <c r="K190" s="1910"/>
      <c r="L190" s="1911"/>
      <c r="M190" s="94"/>
      <c r="N190" s="202"/>
      <c r="O190" s="97"/>
    </row>
    <row r="191" spans="2:36" ht="15" customHeight="1">
      <c r="B191" s="76">
        <v>53</v>
      </c>
      <c r="C191" s="1918" t="s">
        <v>2041</v>
      </c>
      <c r="D191" s="1919"/>
      <c r="E191" s="1919"/>
      <c r="F191" s="1919"/>
      <c r="G191" s="1919"/>
      <c r="H191" s="1919"/>
      <c r="I191" s="1919"/>
      <c r="J191" s="1919"/>
      <c r="K191" s="1919"/>
      <c r="L191" s="1920"/>
      <c r="M191" s="94"/>
      <c r="N191" s="202"/>
      <c r="O191" s="97"/>
    </row>
    <row r="192" spans="2:36" ht="15" customHeight="1">
      <c r="B192" s="751" t="s">
        <v>485</v>
      </c>
      <c r="C192" s="690" t="str">
        <f>$C$68</f>
        <v>Disallowable expenditure</v>
      </c>
      <c r="D192" s="690"/>
      <c r="E192" s="690"/>
      <c r="F192" s="690"/>
      <c r="G192" s="690"/>
      <c r="H192" s="690"/>
      <c r="I192" s="690"/>
      <c r="J192" s="690"/>
      <c r="K192" s="690"/>
      <c r="L192" s="691"/>
      <c r="M192" s="94"/>
      <c r="N192" s="202"/>
      <c r="O192" s="97"/>
    </row>
    <row r="193" spans="2:15" ht="30" customHeight="1">
      <c r="B193" s="76">
        <v>54</v>
      </c>
      <c r="C193" s="1838" t="s">
        <v>1292</v>
      </c>
      <c r="D193" s="1882" t="s">
        <v>1163</v>
      </c>
      <c r="E193" s="1882" t="s">
        <v>1163</v>
      </c>
      <c r="F193" s="1882" t="s">
        <v>1163</v>
      </c>
      <c r="G193" s="1882" t="s">
        <v>1163</v>
      </c>
      <c r="H193" s="1882" t="s">
        <v>1163</v>
      </c>
      <c r="I193" s="1882" t="s">
        <v>1163</v>
      </c>
      <c r="J193" s="1882" t="s">
        <v>1163</v>
      </c>
      <c r="K193" s="1882" t="s">
        <v>1163</v>
      </c>
      <c r="L193" s="1883" t="s">
        <v>1163</v>
      </c>
      <c r="M193" s="94"/>
      <c r="N193" s="202"/>
      <c r="O193" s="97"/>
    </row>
    <row r="194" spans="2:15" ht="30" customHeight="1">
      <c r="B194" s="76">
        <v>55</v>
      </c>
      <c r="C194" s="1838" t="s">
        <v>1293</v>
      </c>
      <c r="D194" s="1882" t="s">
        <v>1294</v>
      </c>
      <c r="E194" s="1882" t="s">
        <v>1294</v>
      </c>
      <c r="F194" s="1882" t="s">
        <v>1294</v>
      </c>
      <c r="G194" s="1882" t="s">
        <v>1294</v>
      </c>
      <c r="H194" s="1882" t="s">
        <v>1294</v>
      </c>
      <c r="I194" s="1882" t="s">
        <v>1294</v>
      </c>
      <c r="J194" s="1882" t="s">
        <v>1294</v>
      </c>
      <c r="K194" s="1882" t="s">
        <v>1294</v>
      </c>
      <c r="L194" s="1883" t="s">
        <v>1294</v>
      </c>
      <c r="M194" s="94"/>
      <c r="N194" s="202"/>
      <c r="O194" s="97"/>
    </row>
    <row r="195" spans="2:15" ht="30" customHeight="1">
      <c r="B195" s="76">
        <v>56</v>
      </c>
      <c r="C195" s="1838" t="s">
        <v>1295</v>
      </c>
      <c r="D195" s="1882" t="s">
        <v>1296</v>
      </c>
      <c r="E195" s="1882" t="s">
        <v>1296</v>
      </c>
      <c r="F195" s="1882" t="s">
        <v>1296</v>
      </c>
      <c r="G195" s="1882" t="s">
        <v>1296</v>
      </c>
      <c r="H195" s="1882" t="s">
        <v>1296</v>
      </c>
      <c r="I195" s="1882" t="s">
        <v>1296</v>
      </c>
      <c r="J195" s="1882" t="s">
        <v>1296</v>
      </c>
      <c r="K195" s="1882" t="s">
        <v>1296</v>
      </c>
      <c r="L195" s="1883" t="s">
        <v>1296</v>
      </c>
      <c r="M195" s="94"/>
      <c r="N195" s="202"/>
      <c r="O195" s="97"/>
    </row>
    <row r="196" spans="2:15" ht="30" customHeight="1">
      <c r="B196" s="76">
        <v>57</v>
      </c>
      <c r="C196" s="1838" t="s">
        <v>1297</v>
      </c>
      <c r="D196" s="1882" t="s">
        <v>1298</v>
      </c>
      <c r="E196" s="1882" t="s">
        <v>1298</v>
      </c>
      <c r="F196" s="1882" t="s">
        <v>1298</v>
      </c>
      <c r="G196" s="1882" t="s">
        <v>1298</v>
      </c>
      <c r="H196" s="1882" t="s">
        <v>1298</v>
      </c>
      <c r="I196" s="1882" t="s">
        <v>1298</v>
      </c>
      <c r="J196" s="1882" t="s">
        <v>1298</v>
      </c>
      <c r="K196" s="1882" t="s">
        <v>1298</v>
      </c>
      <c r="L196" s="1883" t="s">
        <v>1298</v>
      </c>
      <c r="M196" s="94"/>
      <c r="N196" s="202"/>
      <c r="O196" s="97"/>
    </row>
    <row r="197" spans="2:15" ht="30" customHeight="1">
      <c r="B197" s="76">
        <v>58</v>
      </c>
      <c r="C197" s="1838" t="s">
        <v>1299</v>
      </c>
      <c r="D197" s="1882" t="s">
        <v>1298</v>
      </c>
      <c r="E197" s="1882" t="s">
        <v>1298</v>
      </c>
      <c r="F197" s="1882" t="s">
        <v>1298</v>
      </c>
      <c r="G197" s="1882" t="s">
        <v>1298</v>
      </c>
      <c r="H197" s="1882" t="s">
        <v>1298</v>
      </c>
      <c r="I197" s="1882" t="s">
        <v>1298</v>
      </c>
      <c r="J197" s="1882" t="s">
        <v>1298</v>
      </c>
      <c r="K197" s="1882" t="s">
        <v>1298</v>
      </c>
      <c r="L197" s="1883" t="s">
        <v>1298</v>
      </c>
      <c r="M197" s="94"/>
      <c r="N197" s="202"/>
      <c r="O197" s="97"/>
    </row>
    <row r="198" spans="2:15" ht="30" customHeight="1">
      <c r="B198" s="76">
        <v>59</v>
      </c>
      <c r="C198" s="1838" t="s">
        <v>1300</v>
      </c>
      <c r="D198" s="1882" t="s">
        <v>1163</v>
      </c>
      <c r="E198" s="1882" t="s">
        <v>1163</v>
      </c>
      <c r="F198" s="1882" t="s">
        <v>1163</v>
      </c>
      <c r="G198" s="1882" t="s">
        <v>1163</v>
      </c>
      <c r="H198" s="1882" t="s">
        <v>1163</v>
      </c>
      <c r="I198" s="1882" t="s">
        <v>1163</v>
      </c>
      <c r="J198" s="1882" t="s">
        <v>1163</v>
      </c>
      <c r="K198" s="1882" t="s">
        <v>1163</v>
      </c>
      <c r="L198" s="1883" t="s">
        <v>1163</v>
      </c>
      <c r="M198" s="94"/>
      <c r="N198" s="202"/>
      <c r="O198" s="97"/>
    </row>
    <row r="199" spans="2:15" ht="30" customHeight="1">
      <c r="B199" s="76">
        <v>60</v>
      </c>
      <c r="C199" s="1838" t="s">
        <v>1301</v>
      </c>
      <c r="D199" s="1882" t="s">
        <v>1163</v>
      </c>
      <c r="E199" s="1882" t="s">
        <v>1163</v>
      </c>
      <c r="F199" s="1882" t="s">
        <v>1163</v>
      </c>
      <c r="G199" s="1882" t="s">
        <v>1163</v>
      </c>
      <c r="H199" s="1882" t="s">
        <v>1163</v>
      </c>
      <c r="I199" s="1882" t="s">
        <v>1163</v>
      </c>
      <c r="J199" s="1882" t="s">
        <v>1163</v>
      </c>
      <c r="K199" s="1882" t="s">
        <v>1163</v>
      </c>
      <c r="L199" s="1883" t="s">
        <v>1163</v>
      </c>
      <c r="M199" s="94"/>
      <c r="N199" s="94"/>
      <c r="O199" s="844"/>
    </row>
    <row r="200" spans="2:15" ht="30" customHeight="1">
      <c r="B200" s="76">
        <v>61</v>
      </c>
      <c r="C200" s="1838" t="s">
        <v>1302</v>
      </c>
      <c r="D200" s="1882" t="s">
        <v>1163</v>
      </c>
      <c r="E200" s="1882" t="s">
        <v>1163</v>
      </c>
      <c r="F200" s="1882" t="s">
        <v>1163</v>
      </c>
      <c r="G200" s="1882" t="s">
        <v>1163</v>
      </c>
      <c r="H200" s="1882" t="s">
        <v>1163</v>
      </c>
      <c r="I200" s="1882" t="s">
        <v>1163</v>
      </c>
      <c r="J200" s="1882" t="s">
        <v>1163</v>
      </c>
      <c r="K200" s="1882" t="s">
        <v>1163</v>
      </c>
      <c r="L200" s="1883" t="s">
        <v>1163</v>
      </c>
      <c r="M200" s="94"/>
      <c r="N200" s="94"/>
      <c r="O200" s="844"/>
    </row>
    <row r="201" spans="2:15" ht="30" customHeight="1">
      <c r="B201" s="76">
        <v>62</v>
      </c>
      <c r="C201" s="1838" t="s">
        <v>1303</v>
      </c>
      <c r="D201" s="1882" t="s">
        <v>1163</v>
      </c>
      <c r="E201" s="1882" t="s">
        <v>1163</v>
      </c>
      <c r="F201" s="1882" t="s">
        <v>1163</v>
      </c>
      <c r="G201" s="1882" t="s">
        <v>1163</v>
      </c>
      <c r="H201" s="1882" t="s">
        <v>1163</v>
      </c>
      <c r="I201" s="1882" t="s">
        <v>1163</v>
      </c>
      <c r="J201" s="1882" t="s">
        <v>1163</v>
      </c>
      <c r="K201" s="1882" t="s">
        <v>1163</v>
      </c>
      <c r="L201" s="1883" t="s">
        <v>1163</v>
      </c>
      <c r="M201" s="94"/>
      <c r="N201" s="94"/>
      <c r="O201" s="844"/>
    </row>
    <row r="202" spans="2:15" ht="30" customHeight="1">
      <c r="B202" s="76">
        <v>63</v>
      </c>
      <c r="C202" s="1838" t="s">
        <v>1304</v>
      </c>
      <c r="D202" s="1882" t="s">
        <v>1163</v>
      </c>
      <c r="E202" s="1882" t="s">
        <v>1163</v>
      </c>
      <c r="F202" s="1882" t="s">
        <v>1163</v>
      </c>
      <c r="G202" s="1882" t="s">
        <v>1163</v>
      </c>
      <c r="H202" s="1882" t="s">
        <v>1163</v>
      </c>
      <c r="I202" s="1882" t="s">
        <v>1163</v>
      </c>
      <c r="J202" s="1882" t="s">
        <v>1163</v>
      </c>
      <c r="K202" s="1882" t="s">
        <v>1163</v>
      </c>
      <c r="L202" s="1883" t="s">
        <v>1163</v>
      </c>
      <c r="M202" s="94"/>
      <c r="N202" s="94"/>
      <c r="O202" s="844"/>
    </row>
    <row r="203" spans="2:15" ht="15" customHeight="1">
      <c r="B203" s="76">
        <v>64</v>
      </c>
      <c r="C203" s="1838" t="s">
        <v>1305</v>
      </c>
      <c r="D203" s="1882" t="s">
        <v>1181</v>
      </c>
      <c r="E203" s="1882" t="s">
        <v>1181</v>
      </c>
      <c r="F203" s="1882" t="s">
        <v>1181</v>
      </c>
      <c r="G203" s="1882" t="s">
        <v>1181</v>
      </c>
      <c r="H203" s="1882" t="s">
        <v>1181</v>
      </c>
      <c r="I203" s="1882" t="s">
        <v>1181</v>
      </c>
      <c r="J203" s="1882" t="s">
        <v>1181</v>
      </c>
      <c r="K203" s="1882" t="s">
        <v>1181</v>
      </c>
      <c r="L203" s="1883" t="s">
        <v>1181</v>
      </c>
      <c r="M203" s="152"/>
      <c r="N203" s="151"/>
      <c r="O203" s="844"/>
    </row>
    <row r="204" spans="2:15" ht="15" customHeight="1">
      <c r="B204" s="76">
        <v>65</v>
      </c>
      <c r="C204" s="1838" t="s">
        <v>1306</v>
      </c>
      <c r="D204" s="1882" t="s">
        <v>1307</v>
      </c>
      <c r="E204" s="1882" t="s">
        <v>1307</v>
      </c>
      <c r="F204" s="1882" t="s">
        <v>1307</v>
      </c>
      <c r="G204" s="1882" t="s">
        <v>1307</v>
      </c>
      <c r="H204" s="1882" t="s">
        <v>1307</v>
      </c>
      <c r="I204" s="1882" t="s">
        <v>1307</v>
      </c>
      <c r="J204" s="1882" t="s">
        <v>1307</v>
      </c>
      <c r="K204" s="1882" t="s">
        <v>1307</v>
      </c>
      <c r="L204" s="1883" t="s">
        <v>1307</v>
      </c>
      <c r="M204" s="152"/>
      <c r="N204" s="151"/>
      <c r="O204" s="844"/>
    </row>
    <row r="205" spans="2:15" ht="15" customHeight="1">
      <c r="B205" s="76">
        <v>66</v>
      </c>
      <c r="C205" s="1838" t="s">
        <v>1308</v>
      </c>
      <c r="D205" s="1882" t="s">
        <v>1309</v>
      </c>
      <c r="E205" s="1882" t="s">
        <v>1309</v>
      </c>
      <c r="F205" s="1882" t="s">
        <v>1309</v>
      </c>
      <c r="G205" s="1882" t="s">
        <v>1309</v>
      </c>
      <c r="H205" s="1882" t="s">
        <v>1309</v>
      </c>
      <c r="I205" s="1882" t="s">
        <v>1309</v>
      </c>
      <c r="J205" s="1882" t="s">
        <v>1309</v>
      </c>
      <c r="K205" s="1882" t="s">
        <v>1309</v>
      </c>
      <c r="L205" s="1883" t="s">
        <v>1309</v>
      </c>
      <c r="M205" s="152"/>
      <c r="N205" s="151"/>
      <c r="O205" s="844"/>
    </row>
    <row r="206" spans="2:15" ht="15" customHeight="1">
      <c r="B206" s="76">
        <v>67</v>
      </c>
      <c r="C206" s="1838" t="s">
        <v>1310</v>
      </c>
      <c r="D206" s="1882" t="s">
        <v>1311</v>
      </c>
      <c r="E206" s="1882" t="s">
        <v>1311</v>
      </c>
      <c r="F206" s="1882" t="s">
        <v>1311</v>
      </c>
      <c r="G206" s="1882" t="s">
        <v>1311</v>
      </c>
      <c r="H206" s="1882" t="s">
        <v>1311</v>
      </c>
      <c r="I206" s="1882" t="s">
        <v>1311</v>
      </c>
      <c r="J206" s="1882" t="s">
        <v>1311</v>
      </c>
      <c r="K206" s="1882" t="s">
        <v>1311</v>
      </c>
      <c r="L206" s="1883" t="s">
        <v>1311</v>
      </c>
      <c r="M206" s="152"/>
      <c r="N206" s="151"/>
      <c r="O206" s="844"/>
    </row>
    <row r="207" spans="2:15" ht="15" customHeight="1">
      <c r="B207" s="76">
        <v>68</v>
      </c>
      <c r="C207" s="1838" t="s">
        <v>1312</v>
      </c>
      <c r="D207" s="1882" t="s">
        <v>1311</v>
      </c>
      <c r="E207" s="1882" t="s">
        <v>1311</v>
      </c>
      <c r="F207" s="1882" t="s">
        <v>1311</v>
      </c>
      <c r="G207" s="1882" t="s">
        <v>1311</v>
      </c>
      <c r="H207" s="1882" t="s">
        <v>1311</v>
      </c>
      <c r="I207" s="1882" t="s">
        <v>1311</v>
      </c>
      <c r="J207" s="1882" t="s">
        <v>1311</v>
      </c>
      <c r="K207" s="1882" t="s">
        <v>1311</v>
      </c>
      <c r="L207" s="1883" t="s">
        <v>1311</v>
      </c>
      <c r="M207" s="152"/>
      <c r="N207" s="151"/>
      <c r="O207" s="844"/>
    </row>
    <row r="208" spans="2:15" ht="15" customHeight="1">
      <c r="B208" s="751" t="s">
        <v>537</v>
      </c>
      <c r="C208" s="690" t="str">
        <f>$C$85</f>
        <v>Allowable expenditure</v>
      </c>
      <c r="D208" s="690"/>
      <c r="E208" s="690"/>
      <c r="F208" s="690"/>
      <c r="G208" s="690"/>
      <c r="H208" s="690"/>
      <c r="I208" s="690"/>
      <c r="J208" s="690"/>
      <c r="K208" s="690"/>
      <c r="L208" s="691"/>
      <c r="M208" s="152"/>
      <c r="N208" s="151"/>
      <c r="O208" s="844"/>
    </row>
    <row r="209" spans="2:15" ht="15" customHeight="1">
      <c r="B209" s="76">
        <v>69</v>
      </c>
      <c r="C209" s="1909" t="s">
        <v>1313</v>
      </c>
      <c r="D209" s="1910"/>
      <c r="E209" s="1910"/>
      <c r="F209" s="1910"/>
      <c r="G209" s="1910"/>
      <c r="H209" s="1910"/>
      <c r="I209" s="1910"/>
      <c r="J209" s="1910"/>
      <c r="K209" s="1910"/>
      <c r="L209" s="1911"/>
      <c r="M209" s="152"/>
      <c r="N209" s="151"/>
      <c r="O209" s="844"/>
    </row>
    <row r="210" spans="2:15" ht="15" customHeight="1">
      <c r="B210" s="76">
        <v>70</v>
      </c>
      <c r="C210" s="1909" t="s">
        <v>1314</v>
      </c>
      <c r="D210" s="1910"/>
      <c r="E210" s="1910"/>
      <c r="F210" s="1910"/>
      <c r="G210" s="1910"/>
      <c r="H210" s="1910"/>
      <c r="I210" s="1910"/>
      <c r="J210" s="1910"/>
      <c r="K210" s="1910"/>
      <c r="L210" s="1911"/>
      <c r="M210" s="152"/>
      <c r="N210" s="151"/>
      <c r="O210" s="844"/>
    </row>
    <row r="211" spans="2:15" ht="15" customHeight="1">
      <c r="B211" s="76">
        <v>71</v>
      </c>
      <c r="C211" s="1909" t="s">
        <v>1315</v>
      </c>
      <c r="D211" s="1910"/>
      <c r="E211" s="1910"/>
      <c r="F211" s="1910"/>
      <c r="G211" s="1910"/>
      <c r="H211" s="1910"/>
      <c r="I211" s="1910"/>
      <c r="J211" s="1910"/>
      <c r="K211" s="1910"/>
      <c r="L211" s="1911"/>
      <c r="M211" s="152"/>
      <c r="N211" s="151"/>
      <c r="O211" s="844"/>
    </row>
    <row r="212" spans="2:15" ht="15" customHeight="1">
      <c r="B212" s="76">
        <v>72</v>
      </c>
      <c r="C212" s="1909" t="s">
        <v>1316</v>
      </c>
      <c r="D212" s="1910"/>
      <c r="E212" s="1910"/>
      <c r="F212" s="1910"/>
      <c r="G212" s="1910"/>
      <c r="H212" s="1910"/>
      <c r="I212" s="1910"/>
      <c r="J212" s="1910"/>
      <c r="K212" s="1910"/>
      <c r="L212" s="1911"/>
      <c r="M212" s="152"/>
      <c r="N212" s="151"/>
      <c r="O212" s="844"/>
    </row>
    <row r="213" spans="2:15" ht="15" customHeight="1">
      <c r="B213" s="76">
        <v>73</v>
      </c>
      <c r="C213" s="1909" t="s">
        <v>1317</v>
      </c>
      <c r="D213" s="1910"/>
      <c r="E213" s="1910"/>
      <c r="F213" s="1910"/>
      <c r="G213" s="1910"/>
      <c r="H213" s="1910"/>
      <c r="I213" s="1910"/>
      <c r="J213" s="1910"/>
      <c r="K213" s="1910"/>
      <c r="L213" s="1911"/>
      <c r="M213" s="152"/>
      <c r="N213" s="151"/>
      <c r="O213" s="844"/>
    </row>
    <row r="214" spans="2:15" ht="15" customHeight="1">
      <c r="B214" s="76">
        <v>74</v>
      </c>
      <c r="C214" s="1838" t="s">
        <v>1318</v>
      </c>
      <c r="D214" s="1882" t="s">
        <v>1319</v>
      </c>
      <c r="E214" s="1882" t="s">
        <v>1319</v>
      </c>
      <c r="F214" s="1882" t="s">
        <v>1319</v>
      </c>
      <c r="G214" s="1882" t="s">
        <v>1319</v>
      </c>
      <c r="H214" s="1882" t="s">
        <v>1319</v>
      </c>
      <c r="I214" s="1882" t="s">
        <v>1319</v>
      </c>
      <c r="J214" s="1882" t="s">
        <v>1319</v>
      </c>
      <c r="K214" s="1882" t="s">
        <v>1319</v>
      </c>
      <c r="L214" s="1883" t="s">
        <v>1319</v>
      </c>
      <c r="M214" s="152"/>
      <c r="N214" s="151"/>
      <c r="O214" s="844"/>
    </row>
    <row r="215" spans="2:15" ht="15" customHeight="1">
      <c r="B215" s="76">
        <v>75</v>
      </c>
      <c r="C215" s="1838" t="s">
        <v>1320</v>
      </c>
      <c r="D215" s="1882" t="s">
        <v>1321</v>
      </c>
      <c r="E215" s="1882" t="s">
        <v>1321</v>
      </c>
      <c r="F215" s="1882" t="s">
        <v>1321</v>
      </c>
      <c r="G215" s="1882" t="s">
        <v>1321</v>
      </c>
      <c r="H215" s="1882" t="s">
        <v>1321</v>
      </c>
      <c r="I215" s="1882" t="s">
        <v>1321</v>
      </c>
      <c r="J215" s="1882" t="s">
        <v>1321</v>
      </c>
      <c r="K215" s="1882" t="s">
        <v>1321</v>
      </c>
      <c r="L215" s="1883" t="s">
        <v>1321</v>
      </c>
      <c r="M215" s="152"/>
      <c r="N215" s="151"/>
      <c r="O215" s="844"/>
    </row>
    <row r="216" spans="2:15" ht="30" customHeight="1">
      <c r="B216" s="76">
        <v>76</v>
      </c>
      <c r="C216" s="1838" t="s">
        <v>1322</v>
      </c>
      <c r="D216" s="1882" t="s">
        <v>1323</v>
      </c>
      <c r="E216" s="1882" t="s">
        <v>1323</v>
      </c>
      <c r="F216" s="1882" t="s">
        <v>1323</v>
      </c>
      <c r="G216" s="1882" t="s">
        <v>1323</v>
      </c>
      <c r="H216" s="1882" t="s">
        <v>1323</v>
      </c>
      <c r="I216" s="1882" t="s">
        <v>1323</v>
      </c>
      <c r="J216" s="1882" t="s">
        <v>1323</v>
      </c>
      <c r="K216" s="1882" t="s">
        <v>1323</v>
      </c>
      <c r="L216" s="1883" t="s">
        <v>1323</v>
      </c>
      <c r="M216" s="152"/>
      <c r="N216" s="151"/>
      <c r="O216" s="844"/>
    </row>
    <row r="217" spans="2:15" ht="15" customHeight="1">
      <c r="B217" s="76">
        <v>77</v>
      </c>
      <c r="C217" s="1838" t="s">
        <v>1324</v>
      </c>
      <c r="D217" s="1882" t="s">
        <v>1325</v>
      </c>
      <c r="E217" s="1882" t="s">
        <v>1325</v>
      </c>
      <c r="F217" s="1882" t="s">
        <v>1325</v>
      </c>
      <c r="G217" s="1882" t="s">
        <v>1325</v>
      </c>
      <c r="H217" s="1882" t="s">
        <v>1325</v>
      </c>
      <c r="I217" s="1882" t="s">
        <v>1325</v>
      </c>
      <c r="J217" s="1882" t="s">
        <v>1325</v>
      </c>
      <c r="K217" s="1882" t="s">
        <v>1325</v>
      </c>
      <c r="L217" s="1883" t="s">
        <v>1325</v>
      </c>
      <c r="M217" s="152"/>
      <c r="N217" s="151"/>
      <c r="O217" s="844"/>
    </row>
    <row r="218" spans="2:15" ht="15" customHeight="1">
      <c r="B218" s="76">
        <v>78</v>
      </c>
      <c r="C218" s="1838" t="s">
        <v>1326</v>
      </c>
      <c r="D218" s="1882" t="s">
        <v>1325</v>
      </c>
      <c r="E218" s="1882" t="s">
        <v>1325</v>
      </c>
      <c r="F218" s="1882" t="s">
        <v>1325</v>
      </c>
      <c r="G218" s="1882" t="s">
        <v>1325</v>
      </c>
      <c r="H218" s="1882" t="s">
        <v>1325</v>
      </c>
      <c r="I218" s="1882" t="s">
        <v>1325</v>
      </c>
      <c r="J218" s="1882" t="s">
        <v>1325</v>
      </c>
      <c r="K218" s="1882" t="s">
        <v>1325</v>
      </c>
      <c r="L218" s="1883" t="s">
        <v>1325</v>
      </c>
      <c r="M218" s="152"/>
      <c r="N218" s="151"/>
    </row>
    <row r="219" spans="2:15" ht="15" customHeight="1">
      <c r="B219" s="751" t="s">
        <v>540</v>
      </c>
      <c r="C219" s="690" t="str">
        <f>$C$97</f>
        <v>Other taxable income</v>
      </c>
      <c r="D219" s="690"/>
      <c r="E219" s="690"/>
      <c r="F219" s="690"/>
      <c r="G219" s="690"/>
      <c r="H219" s="690"/>
      <c r="I219" s="690"/>
      <c r="J219" s="690"/>
      <c r="K219" s="690"/>
      <c r="L219" s="691"/>
      <c r="M219" s="152"/>
      <c r="N219" s="151"/>
    </row>
    <row r="220" spans="2:15" ht="15" customHeight="1">
      <c r="B220" s="76">
        <v>79</v>
      </c>
      <c r="C220" s="1838" t="s">
        <v>1327</v>
      </c>
      <c r="D220" s="1882" t="s">
        <v>1328</v>
      </c>
      <c r="E220" s="1882" t="s">
        <v>1328</v>
      </c>
      <c r="F220" s="1882" t="s">
        <v>1328</v>
      </c>
      <c r="G220" s="1882" t="s">
        <v>1328</v>
      </c>
      <c r="H220" s="1882" t="s">
        <v>1328</v>
      </c>
      <c r="I220" s="1882" t="s">
        <v>1328</v>
      </c>
      <c r="J220" s="1882" t="s">
        <v>1328</v>
      </c>
      <c r="K220" s="1882" t="s">
        <v>1328</v>
      </c>
      <c r="L220" s="1883" t="s">
        <v>1328</v>
      </c>
      <c r="M220" s="152"/>
      <c r="N220" s="151"/>
    </row>
    <row r="221" spans="2:15" ht="15" customHeight="1">
      <c r="B221" s="76">
        <v>80</v>
      </c>
      <c r="C221" s="1838" t="s">
        <v>1329</v>
      </c>
      <c r="D221" s="1882" t="s">
        <v>1330</v>
      </c>
      <c r="E221" s="1882" t="s">
        <v>1330</v>
      </c>
      <c r="F221" s="1882" t="s">
        <v>1330</v>
      </c>
      <c r="G221" s="1882" t="s">
        <v>1330</v>
      </c>
      <c r="H221" s="1882" t="s">
        <v>1330</v>
      </c>
      <c r="I221" s="1882" t="s">
        <v>1330</v>
      </c>
      <c r="J221" s="1882" t="s">
        <v>1330</v>
      </c>
      <c r="K221" s="1882" t="s">
        <v>1330</v>
      </c>
      <c r="L221" s="1883" t="s">
        <v>1330</v>
      </c>
      <c r="M221" s="152"/>
      <c r="N221" s="151"/>
    </row>
    <row r="222" spans="2:15" ht="15" customHeight="1">
      <c r="B222" s="76">
        <v>81</v>
      </c>
      <c r="C222" s="1838" t="s">
        <v>1331</v>
      </c>
      <c r="D222" s="1882" t="s">
        <v>1332</v>
      </c>
      <c r="E222" s="1882" t="s">
        <v>1332</v>
      </c>
      <c r="F222" s="1882" t="s">
        <v>1332</v>
      </c>
      <c r="G222" s="1882" t="s">
        <v>1332</v>
      </c>
      <c r="H222" s="1882" t="s">
        <v>1332</v>
      </c>
      <c r="I222" s="1882" t="s">
        <v>1332</v>
      </c>
      <c r="J222" s="1882" t="s">
        <v>1332</v>
      </c>
      <c r="K222" s="1882" t="s">
        <v>1332</v>
      </c>
      <c r="L222" s="1883" t="s">
        <v>1332</v>
      </c>
      <c r="M222" s="152"/>
      <c r="N222" s="151"/>
    </row>
    <row r="223" spans="2:15" ht="15" customHeight="1">
      <c r="B223" s="76">
        <v>82</v>
      </c>
      <c r="C223" s="1838" t="s">
        <v>1333</v>
      </c>
      <c r="D223" s="1882" t="s">
        <v>1334</v>
      </c>
      <c r="E223" s="1882" t="s">
        <v>1334</v>
      </c>
      <c r="F223" s="1882" t="s">
        <v>1334</v>
      </c>
      <c r="G223" s="1882" t="s">
        <v>1334</v>
      </c>
      <c r="H223" s="1882" t="s">
        <v>1334</v>
      </c>
      <c r="I223" s="1882" t="s">
        <v>1334</v>
      </c>
      <c r="J223" s="1882" t="s">
        <v>1334</v>
      </c>
      <c r="K223" s="1882" t="s">
        <v>1334</v>
      </c>
      <c r="L223" s="1883" t="s">
        <v>1334</v>
      </c>
      <c r="M223" s="152"/>
      <c r="N223" s="151"/>
    </row>
    <row r="224" spans="2:15" ht="15" customHeight="1">
      <c r="B224" s="76">
        <v>83</v>
      </c>
      <c r="C224" s="1838" t="s">
        <v>1335</v>
      </c>
      <c r="D224" s="1882" t="s">
        <v>1334</v>
      </c>
      <c r="E224" s="1882" t="s">
        <v>1334</v>
      </c>
      <c r="F224" s="1882" t="s">
        <v>1334</v>
      </c>
      <c r="G224" s="1882" t="s">
        <v>1334</v>
      </c>
      <c r="H224" s="1882" t="s">
        <v>1334</v>
      </c>
      <c r="I224" s="1882" t="s">
        <v>1334</v>
      </c>
      <c r="J224" s="1882" t="s">
        <v>1334</v>
      </c>
      <c r="K224" s="1882" t="s">
        <v>1334</v>
      </c>
      <c r="L224" s="1883" t="s">
        <v>1334</v>
      </c>
      <c r="M224" s="152"/>
      <c r="N224" s="151"/>
    </row>
    <row r="225" spans="2:14" ht="15" customHeight="1">
      <c r="B225" s="76">
        <v>84</v>
      </c>
      <c r="C225" s="1838" t="s">
        <v>1336</v>
      </c>
      <c r="D225" s="1882" t="s">
        <v>1337</v>
      </c>
      <c r="E225" s="1882" t="s">
        <v>1337</v>
      </c>
      <c r="F225" s="1882" t="s">
        <v>1337</v>
      </c>
      <c r="G225" s="1882" t="s">
        <v>1337</v>
      </c>
      <c r="H225" s="1882" t="s">
        <v>1337</v>
      </c>
      <c r="I225" s="1882" t="s">
        <v>1337</v>
      </c>
      <c r="J225" s="1882" t="s">
        <v>1337</v>
      </c>
      <c r="K225" s="1882" t="s">
        <v>1337</v>
      </c>
      <c r="L225" s="1883" t="s">
        <v>1337</v>
      </c>
      <c r="M225" s="152"/>
      <c r="N225" s="151"/>
    </row>
    <row r="226" spans="2:14" ht="15" customHeight="1">
      <c r="B226" s="76">
        <v>85</v>
      </c>
      <c r="C226" s="1838" t="s">
        <v>1338</v>
      </c>
      <c r="D226" s="1882" t="s">
        <v>1339</v>
      </c>
      <c r="E226" s="1882" t="s">
        <v>1339</v>
      </c>
      <c r="F226" s="1882" t="s">
        <v>1339</v>
      </c>
      <c r="G226" s="1882" t="s">
        <v>1339</v>
      </c>
      <c r="H226" s="1882" t="s">
        <v>1339</v>
      </c>
      <c r="I226" s="1882" t="s">
        <v>1339</v>
      </c>
      <c r="J226" s="1882" t="s">
        <v>1339</v>
      </c>
      <c r="K226" s="1882" t="s">
        <v>1339</v>
      </c>
      <c r="L226" s="1883" t="s">
        <v>1339</v>
      </c>
      <c r="M226" s="152"/>
      <c r="N226" s="151"/>
    </row>
    <row r="227" spans="2:14" ht="15" customHeight="1">
      <c r="B227" s="76">
        <v>86</v>
      </c>
      <c r="C227" s="1838" t="s">
        <v>1340</v>
      </c>
      <c r="D227" s="1882" t="s">
        <v>1341</v>
      </c>
      <c r="E227" s="1882" t="s">
        <v>1341</v>
      </c>
      <c r="F227" s="1882" t="s">
        <v>1341</v>
      </c>
      <c r="G227" s="1882" t="s">
        <v>1341</v>
      </c>
      <c r="H227" s="1882" t="s">
        <v>1341</v>
      </c>
      <c r="I227" s="1882" t="s">
        <v>1341</v>
      </c>
      <c r="J227" s="1882" t="s">
        <v>1341</v>
      </c>
      <c r="K227" s="1882" t="s">
        <v>1341</v>
      </c>
      <c r="L227" s="1883" t="s">
        <v>1341</v>
      </c>
      <c r="M227" s="152"/>
      <c r="N227" s="151"/>
    </row>
    <row r="228" spans="2:14" ht="15" customHeight="1">
      <c r="B228" s="76">
        <v>87</v>
      </c>
      <c r="C228" s="1838" t="s">
        <v>1342</v>
      </c>
      <c r="D228" s="1882" t="s">
        <v>1343</v>
      </c>
      <c r="E228" s="1882" t="s">
        <v>1343</v>
      </c>
      <c r="F228" s="1882" t="s">
        <v>1343</v>
      </c>
      <c r="G228" s="1882" t="s">
        <v>1343</v>
      </c>
      <c r="H228" s="1882" t="s">
        <v>1343</v>
      </c>
      <c r="I228" s="1882" t="s">
        <v>1343</v>
      </c>
      <c r="J228" s="1882" t="s">
        <v>1343</v>
      </c>
      <c r="K228" s="1882" t="s">
        <v>1343</v>
      </c>
      <c r="L228" s="1883" t="s">
        <v>1343</v>
      </c>
      <c r="M228" s="152"/>
      <c r="N228" s="151"/>
    </row>
    <row r="229" spans="2:14" ht="15" customHeight="1">
      <c r="B229" s="76">
        <v>88</v>
      </c>
      <c r="C229" s="1838" t="s">
        <v>1344</v>
      </c>
      <c r="D229" s="1882" t="s">
        <v>1343</v>
      </c>
      <c r="E229" s="1882" t="s">
        <v>1343</v>
      </c>
      <c r="F229" s="1882" t="s">
        <v>1343</v>
      </c>
      <c r="G229" s="1882" t="s">
        <v>1343</v>
      </c>
      <c r="H229" s="1882" t="s">
        <v>1343</v>
      </c>
      <c r="I229" s="1882" t="s">
        <v>1343</v>
      </c>
      <c r="J229" s="1882" t="s">
        <v>1343</v>
      </c>
      <c r="K229" s="1882" t="s">
        <v>1343</v>
      </c>
      <c r="L229" s="1883" t="s">
        <v>1343</v>
      </c>
      <c r="M229" s="152"/>
      <c r="N229" s="151"/>
    </row>
    <row r="230" spans="2:14" ht="15" customHeight="1">
      <c r="B230" s="76">
        <v>89</v>
      </c>
      <c r="C230" s="1838" t="s">
        <v>1345</v>
      </c>
      <c r="D230" s="1882" t="s">
        <v>1346</v>
      </c>
      <c r="E230" s="1882" t="s">
        <v>1346</v>
      </c>
      <c r="F230" s="1882" t="s">
        <v>1346</v>
      </c>
      <c r="G230" s="1882" t="s">
        <v>1346</v>
      </c>
      <c r="H230" s="1882" t="s">
        <v>1346</v>
      </c>
      <c r="I230" s="1882" t="s">
        <v>1346</v>
      </c>
      <c r="J230" s="1882" t="s">
        <v>1346</v>
      </c>
      <c r="K230" s="1882" t="s">
        <v>1346</v>
      </c>
      <c r="L230" s="1883" t="s">
        <v>1346</v>
      </c>
      <c r="M230" s="152"/>
      <c r="N230" s="151"/>
    </row>
    <row r="231" spans="2:14" ht="15" customHeight="1">
      <c r="B231" s="76">
        <v>90</v>
      </c>
      <c r="C231" s="1838" t="s">
        <v>1347</v>
      </c>
      <c r="D231" s="1882" t="s">
        <v>1348</v>
      </c>
      <c r="E231" s="1882" t="s">
        <v>1348</v>
      </c>
      <c r="F231" s="1882" t="s">
        <v>1348</v>
      </c>
      <c r="G231" s="1882" t="s">
        <v>1348</v>
      </c>
      <c r="H231" s="1882" t="s">
        <v>1348</v>
      </c>
      <c r="I231" s="1882" t="s">
        <v>1348</v>
      </c>
      <c r="J231" s="1882" t="s">
        <v>1348</v>
      </c>
      <c r="K231" s="1882" t="s">
        <v>1348</v>
      </c>
      <c r="L231" s="1883" t="s">
        <v>1348</v>
      </c>
      <c r="M231" s="152"/>
      <c r="N231" s="151"/>
    </row>
    <row r="232" spans="2:14" ht="15" customHeight="1">
      <c r="B232" s="76">
        <v>91</v>
      </c>
      <c r="C232" s="1838" t="s">
        <v>1349</v>
      </c>
      <c r="D232" s="1882" t="s">
        <v>1350</v>
      </c>
      <c r="E232" s="1882" t="s">
        <v>1350</v>
      </c>
      <c r="F232" s="1882" t="s">
        <v>1350</v>
      </c>
      <c r="G232" s="1882" t="s">
        <v>1350</v>
      </c>
      <c r="H232" s="1882" t="s">
        <v>1350</v>
      </c>
      <c r="I232" s="1882" t="s">
        <v>1350</v>
      </c>
      <c r="J232" s="1882" t="s">
        <v>1350</v>
      </c>
      <c r="K232" s="1882" t="s">
        <v>1350</v>
      </c>
      <c r="L232" s="1883" t="s">
        <v>1350</v>
      </c>
      <c r="M232" s="152"/>
      <c r="N232" s="151"/>
    </row>
    <row r="233" spans="2:14" ht="15" customHeight="1">
      <c r="B233" s="76">
        <v>92</v>
      </c>
      <c r="C233" s="1838" t="s">
        <v>1351</v>
      </c>
      <c r="D233" s="1882" t="s">
        <v>1352</v>
      </c>
      <c r="E233" s="1882" t="s">
        <v>1352</v>
      </c>
      <c r="F233" s="1882" t="s">
        <v>1352</v>
      </c>
      <c r="G233" s="1882" t="s">
        <v>1352</v>
      </c>
      <c r="H233" s="1882" t="s">
        <v>1352</v>
      </c>
      <c r="I233" s="1882" t="s">
        <v>1352</v>
      </c>
      <c r="J233" s="1882" t="s">
        <v>1352</v>
      </c>
      <c r="K233" s="1882" t="s">
        <v>1352</v>
      </c>
      <c r="L233" s="1883" t="s">
        <v>1352</v>
      </c>
      <c r="M233" s="152"/>
      <c r="N233" s="151"/>
    </row>
    <row r="234" spans="2:14" ht="15" customHeight="1">
      <c r="B234" s="76">
        <v>93</v>
      </c>
      <c r="C234" s="1838" t="s">
        <v>1353</v>
      </c>
      <c r="D234" s="1882" t="s">
        <v>1352</v>
      </c>
      <c r="E234" s="1882" t="s">
        <v>1352</v>
      </c>
      <c r="F234" s="1882" t="s">
        <v>1352</v>
      </c>
      <c r="G234" s="1882" t="s">
        <v>1352</v>
      </c>
      <c r="H234" s="1882" t="s">
        <v>1352</v>
      </c>
      <c r="I234" s="1882" t="s">
        <v>1352</v>
      </c>
      <c r="J234" s="1882" t="s">
        <v>1352</v>
      </c>
      <c r="K234" s="1882" t="s">
        <v>1352</v>
      </c>
      <c r="L234" s="1883" t="s">
        <v>1352</v>
      </c>
      <c r="M234" s="152"/>
      <c r="N234" s="151"/>
    </row>
    <row r="235" spans="2:14" ht="15" customHeight="1">
      <c r="B235" s="751" t="s">
        <v>541</v>
      </c>
      <c r="C235" s="690" t="str">
        <f>$C$114</f>
        <v>Brought forward losses</v>
      </c>
      <c r="D235" s="690"/>
      <c r="E235" s="690"/>
      <c r="F235" s="690"/>
      <c r="G235" s="690"/>
      <c r="H235" s="690"/>
      <c r="I235" s="690"/>
      <c r="J235" s="690"/>
      <c r="K235" s="690"/>
      <c r="L235" s="691"/>
      <c r="M235" s="152"/>
      <c r="N235" s="151"/>
    </row>
    <row r="236" spans="2:14" ht="15" customHeight="1">
      <c r="B236" s="76">
        <v>94</v>
      </c>
      <c r="C236" s="1838" t="s">
        <v>1354</v>
      </c>
      <c r="D236" s="1882" t="s">
        <v>1355</v>
      </c>
      <c r="E236" s="1882" t="s">
        <v>1355</v>
      </c>
      <c r="F236" s="1882" t="s">
        <v>1355</v>
      </c>
      <c r="G236" s="1882" t="s">
        <v>1355</v>
      </c>
      <c r="H236" s="1882" t="s">
        <v>1355</v>
      </c>
      <c r="I236" s="1882" t="s">
        <v>1355</v>
      </c>
      <c r="J236" s="1882" t="s">
        <v>1355</v>
      </c>
      <c r="K236" s="1882" t="s">
        <v>1355</v>
      </c>
      <c r="L236" s="1883" t="s">
        <v>1355</v>
      </c>
      <c r="M236" s="152"/>
      <c r="N236" s="151"/>
    </row>
    <row r="237" spans="2:14" ht="15" customHeight="1">
      <c r="B237" s="76">
        <v>95</v>
      </c>
      <c r="C237" s="1838" t="s">
        <v>1356</v>
      </c>
      <c r="D237" s="1882" t="s">
        <v>1357</v>
      </c>
      <c r="E237" s="1882" t="s">
        <v>1357</v>
      </c>
      <c r="F237" s="1882" t="s">
        <v>1357</v>
      </c>
      <c r="G237" s="1882" t="s">
        <v>1357</v>
      </c>
      <c r="H237" s="1882" t="s">
        <v>1357</v>
      </c>
      <c r="I237" s="1882" t="s">
        <v>1357</v>
      </c>
      <c r="J237" s="1882" t="s">
        <v>1357</v>
      </c>
      <c r="K237" s="1882" t="s">
        <v>1357</v>
      </c>
      <c r="L237" s="1883" t="s">
        <v>1357</v>
      </c>
      <c r="M237" s="152"/>
      <c r="N237" s="151"/>
    </row>
    <row r="238" spans="2:14" ht="15" customHeight="1">
      <c r="B238" s="76">
        <v>96</v>
      </c>
      <c r="C238" s="1838" t="s">
        <v>1358</v>
      </c>
      <c r="D238" s="1882" t="s">
        <v>1359</v>
      </c>
      <c r="E238" s="1882" t="s">
        <v>1359</v>
      </c>
      <c r="F238" s="1882" t="s">
        <v>1359</v>
      </c>
      <c r="G238" s="1882" t="s">
        <v>1359</v>
      </c>
      <c r="H238" s="1882" t="s">
        <v>1359</v>
      </c>
      <c r="I238" s="1882" t="s">
        <v>1359</v>
      </c>
      <c r="J238" s="1882" t="s">
        <v>1359</v>
      </c>
      <c r="K238" s="1882" t="s">
        <v>1359</v>
      </c>
      <c r="L238" s="1883" t="s">
        <v>1359</v>
      </c>
      <c r="M238" s="152"/>
      <c r="N238" s="151"/>
    </row>
    <row r="239" spans="2:14" ht="15" customHeight="1">
      <c r="B239" s="95">
        <v>97</v>
      </c>
      <c r="C239" s="1838" t="s">
        <v>1360</v>
      </c>
      <c r="D239" s="1882" t="s">
        <v>1361</v>
      </c>
      <c r="E239" s="1882" t="s">
        <v>1361</v>
      </c>
      <c r="F239" s="1882" t="s">
        <v>1361</v>
      </c>
      <c r="G239" s="1882" t="s">
        <v>1361</v>
      </c>
      <c r="H239" s="1882" t="s">
        <v>1361</v>
      </c>
      <c r="I239" s="1882" t="s">
        <v>1361</v>
      </c>
      <c r="J239" s="1882" t="s">
        <v>1361</v>
      </c>
      <c r="K239" s="1882" t="s">
        <v>1361</v>
      </c>
      <c r="L239" s="1883" t="s">
        <v>1361</v>
      </c>
      <c r="M239" s="152"/>
      <c r="N239" s="151"/>
    </row>
    <row r="240" spans="2:14" ht="15" customHeight="1" thickBot="1">
      <c r="B240" s="77">
        <v>98</v>
      </c>
      <c r="C240" s="1903" t="s">
        <v>1362</v>
      </c>
      <c r="D240" s="1904" t="s">
        <v>1361</v>
      </c>
      <c r="E240" s="1904" t="s">
        <v>1361</v>
      </c>
      <c r="F240" s="1904" t="s">
        <v>1361</v>
      </c>
      <c r="G240" s="1904" t="s">
        <v>1361</v>
      </c>
      <c r="H240" s="1904" t="s">
        <v>1361</v>
      </c>
      <c r="I240" s="1904" t="s">
        <v>1361</v>
      </c>
      <c r="J240" s="1904" t="s">
        <v>1361</v>
      </c>
      <c r="K240" s="1904" t="s">
        <v>1361</v>
      </c>
      <c r="L240" s="1905" t="s">
        <v>1361</v>
      </c>
      <c r="M240" s="152"/>
      <c r="N240" s="151"/>
    </row>
    <row r="241"/>
  </sheetData>
  <sheetProtection autoFilter="0"/>
  <mergeCells count="107">
    <mergeCell ref="C155:L155"/>
    <mergeCell ref="C180:L180"/>
    <mergeCell ref="C187:L187"/>
    <mergeCell ref="C159:L159"/>
    <mergeCell ref="C166:L166"/>
    <mergeCell ref="C173:L173"/>
    <mergeCell ref="C150:L150"/>
    <mergeCell ref="C151:L151"/>
    <mergeCell ref="C152:L152"/>
    <mergeCell ref="C153:L153"/>
    <mergeCell ref="C154:L154"/>
    <mergeCell ref="C164:L164"/>
    <mergeCell ref="C165:L165"/>
    <mergeCell ref="C169:L169"/>
    <mergeCell ref="C170:L170"/>
    <mergeCell ref="C177:L177"/>
    <mergeCell ref="N1:R1"/>
    <mergeCell ref="AD4:AI4"/>
    <mergeCell ref="C209:L209"/>
    <mergeCell ref="C182:L182"/>
    <mergeCell ref="C183:L183"/>
    <mergeCell ref="C194:L194"/>
    <mergeCell ref="C143:L143"/>
    <mergeCell ref="C167:L167"/>
    <mergeCell ref="C174:L174"/>
    <mergeCell ref="C175:L175"/>
    <mergeCell ref="C176:L176"/>
    <mergeCell ref="C147:L147"/>
    <mergeCell ref="C163:L163"/>
    <mergeCell ref="C171:L171"/>
    <mergeCell ref="C191:L191"/>
    <mergeCell ref="C193:L193"/>
    <mergeCell ref="C195:L195"/>
    <mergeCell ref="C185:L185"/>
    <mergeCell ref="C186:L186"/>
    <mergeCell ref="C188:L188"/>
    <mergeCell ref="C189:L189"/>
    <mergeCell ref="C190:L190"/>
    <mergeCell ref="C181:L181"/>
    <mergeCell ref="C162:L162"/>
    <mergeCell ref="C199:L199"/>
    <mergeCell ref="C200:L200"/>
    <mergeCell ref="C201:L201"/>
    <mergeCell ref="C197:L197"/>
    <mergeCell ref="C202:L202"/>
    <mergeCell ref="C203:L203"/>
    <mergeCell ref="C204:L204"/>
    <mergeCell ref="C205:L205"/>
    <mergeCell ref="C210:L210"/>
    <mergeCell ref="C206:L206"/>
    <mergeCell ref="B3:C3"/>
    <mergeCell ref="B5:F5"/>
    <mergeCell ref="G5:L5"/>
    <mergeCell ref="B130:L130"/>
    <mergeCell ref="B132:L132"/>
    <mergeCell ref="C134:L134"/>
    <mergeCell ref="C136:L136"/>
    <mergeCell ref="C137:L137"/>
    <mergeCell ref="C138:L138"/>
    <mergeCell ref="C139:L139"/>
    <mergeCell ref="C140:L140"/>
    <mergeCell ref="C237:L237"/>
    <mergeCell ref="C224:L224"/>
    <mergeCell ref="C141:L141"/>
    <mergeCell ref="C172:L172"/>
    <mergeCell ref="C144:L144"/>
    <mergeCell ref="C145:L145"/>
    <mergeCell ref="C146:L146"/>
    <mergeCell ref="C148:L148"/>
    <mergeCell ref="C157:L157"/>
    <mergeCell ref="C158:L158"/>
    <mergeCell ref="C160:L160"/>
    <mergeCell ref="C161:L161"/>
    <mergeCell ref="C168:L168"/>
    <mergeCell ref="C178:L178"/>
    <mergeCell ref="C179:L179"/>
    <mergeCell ref="C231:L231"/>
    <mergeCell ref="C232:L232"/>
    <mergeCell ref="C233:L233"/>
    <mergeCell ref="C236:L236"/>
    <mergeCell ref="C211:L211"/>
    <mergeCell ref="C196:L196"/>
    <mergeCell ref="C198:L198"/>
    <mergeCell ref="C240:L240"/>
    <mergeCell ref="C239:L239"/>
    <mergeCell ref="C234:L234"/>
    <mergeCell ref="C225:L225"/>
    <mergeCell ref="C226:L226"/>
    <mergeCell ref="C228:L228"/>
    <mergeCell ref="C230:L230"/>
    <mergeCell ref="C229:L229"/>
    <mergeCell ref="U4:Z4"/>
    <mergeCell ref="C184:L184"/>
    <mergeCell ref="C238:L238"/>
    <mergeCell ref="C207:L207"/>
    <mergeCell ref="C218:L218"/>
    <mergeCell ref="C213:L213"/>
    <mergeCell ref="C227:L227"/>
    <mergeCell ref="C212:L212"/>
    <mergeCell ref="C214:L214"/>
    <mergeCell ref="C215:L215"/>
    <mergeCell ref="C216:L216"/>
    <mergeCell ref="C217:L217"/>
    <mergeCell ref="C220:L220"/>
    <mergeCell ref="C221:L221"/>
    <mergeCell ref="C222:L222"/>
    <mergeCell ref="C223:L223"/>
  </mergeCells>
  <conditionalFormatting sqref="Q6:R125">
    <cfRule type="cellIs" dxfId="25" priority="28"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19.xml><?xml version="1.0" encoding="utf-8"?>
<worksheet xmlns="http://schemas.openxmlformats.org/spreadsheetml/2006/main" xmlns:r="http://schemas.openxmlformats.org/officeDocument/2006/relationships">
  <sheetPr codeName="Sheet44">
    <tabColor theme="3"/>
  </sheetPr>
  <dimension ref="A1"/>
  <sheetViews>
    <sheetView workbookViewId="0">
      <selection activeCell="B1" sqref="B1"/>
    </sheetView>
  </sheetViews>
  <sheetFormatPr defaultColWidth="8.625" defaultRowHeight="14.25"/>
  <cols>
    <col min="1" max="16384" width="8.625" style="1"/>
  </cols>
  <sheetData/>
  <sheetProtection algorithmName="SHA-512" hashValue="atu2F3/zwFmP9q+ADo3IZP9ScdXw2poAzEMA66J17/h3vc9dKqFiFLqnOqIIO0HKRASHDUhlGw2FVOL1/h6ANw==" saltValue="I2UtjuEspeBbh2AWCiu8L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xml><?xml version="1.0" encoding="utf-8"?>
<worksheet xmlns="http://schemas.openxmlformats.org/spreadsheetml/2006/main" xmlns:r="http://schemas.openxmlformats.org/officeDocument/2006/relationships">
  <sheetPr codeName="Sheet134">
    <tabColor rgb="FF00B050"/>
  </sheetPr>
  <dimension ref="A1:X464"/>
  <sheetViews>
    <sheetView zoomScale="55" zoomScaleNormal="55" workbookViewId="0">
      <pane xSplit="2" ySplit="2" topLeftCell="D186" activePane="bottomRight" state="frozen"/>
      <selection activeCell="B1" sqref="B1"/>
      <selection pane="topRight" activeCell="B1" sqref="B1"/>
      <selection pane="bottomLeft" activeCell="B1" sqref="B1"/>
      <selection pane="bottomRight" activeCell="K10" sqref="K10"/>
    </sheetView>
  </sheetViews>
  <sheetFormatPr defaultColWidth="8.625" defaultRowHeight="15"/>
  <cols>
    <col min="1" max="1" width="15.125" style="1313" customWidth="1"/>
    <col min="2" max="2" width="25.625" style="1309" customWidth="1"/>
    <col min="3" max="3" width="166.125" style="1309" customWidth="1"/>
    <col min="4" max="4" width="22.125" style="1309" customWidth="1"/>
    <col min="5" max="5" width="18.125" style="1309" customWidth="1"/>
    <col min="6" max="6" width="38.625" style="1309" customWidth="1"/>
    <col min="7" max="7" width="11.5" style="1309" customWidth="1"/>
    <col min="8" max="9" width="8.625" style="1309" customWidth="1"/>
    <col min="10" max="23" width="8" style="1309" customWidth="1"/>
    <col min="24" max="24" width="8.625" style="1309" customWidth="1"/>
    <col min="25" max="16384" width="8.625" style="1309"/>
  </cols>
  <sheetData>
    <row r="1" spans="1:24">
      <c r="A1" s="1308"/>
      <c r="B1" s="1308"/>
      <c r="C1" s="1308" t="s">
        <v>2421</v>
      </c>
      <c r="D1" s="1308"/>
      <c r="E1" s="1308"/>
      <c r="F1" s="1308"/>
      <c r="G1" s="1308"/>
      <c r="H1" s="1308"/>
      <c r="I1" s="1308"/>
      <c r="J1" s="1308"/>
      <c r="K1" s="1308"/>
      <c r="L1" s="1308"/>
      <c r="M1" s="1308"/>
      <c r="N1" s="1308"/>
      <c r="O1" s="1308"/>
      <c r="P1" s="1308"/>
      <c r="Q1" s="1308"/>
      <c r="R1" s="1308"/>
      <c r="S1" s="1308"/>
      <c r="T1" s="1308"/>
      <c r="U1" s="1308"/>
      <c r="V1" s="1308"/>
      <c r="W1" s="1308"/>
    </row>
    <row r="2" spans="1:24" s="1311" customFormat="1" ht="36" customHeight="1">
      <c r="A2" s="1310" t="s">
        <v>1416</v>
      </c>
      <c r="B2" s="1310" t="s">
        <v>1417</v>
      </c>
      <c r="C2" s="1310" t="s">
        <v>1418</v>
      </c>
      <c r="D2" s="1310" t="s">
        <v>526</v>
      </c>
      <c r="E2" s="1310" t="s">
        <v>1419</v>
      </c>
      <c r="F2" s="1310" t="s">
        <v>1542</v>
      </c>
      <c r="G2" s="1310" t="s">
        <v>190</v>
      </c>
      <c r="H2" s="1310" t="s">
        <v>191</v>
      </c>
      <c r="I2" s="1310" t="s">
        <v>192</v>
      </c>
      <c r="J2" s="1310" t="s">
        <v>193</v>
      </c>
      <c r="K2" s="1310" t="s">
        <v>194</v>
      </c>
      <c r="L2" s="1310" t="s">
        <v>195</v>
      </c>
      <c r="M2" s="1310" t="s">
        <v>196</v>
      </c>
      <c r="N2" s="1310" t="s">
        <v>197</v>
      </c>
      <c r="O2" s="1310" t="s">
        <v>198</v>
      </c>
      <c r="P2" s="1310" t="s">
        <v>199</v>
      </c>
      <c r="Q2" s="1310" t="s">
        <v>200</v>
      </c>
      <c r="R2" s="1310" t="s">
        <v>201</v>
      </c>
      <c r="S2" s="1310" t="s">
        <v>202</v>
      </c>
      <c r="T2" s="1310" t="s">
        <v>203</v>
      </c>
      <c r="U2" s="1310" t="s">
        <v>204</v>
      </c>
      <c r="V2" s="1310" t="s">
        <v>205</v>
      </c>
      <c r="W2" s="1310" t="s">
        <v>206</v>
      </c>
      <c r="X2" s="1310" t="s">
        <v>528</v>
      </c>
    </row>
    <row r="3" spans="1:24">
      <c r="A3" s="1306"/>
      <c r="B3" s="1312"/>
      <c r="C3" s="1306"/>
      <c r="D3" s="1306"/>
      <c r="E3" s="1306"/>
      <c r="F3" s="1306"/>
      <c r="G3" s="1306"/>
      <c r="H3" s="1306"/>
      <c r="I3" s="1306"/>
      <c r="J3" s="1306"/>
      <c r="K3" s="1306"/>
      <c r="L3" s="1306"/>
      <c r="M3" s="1306"/>
      <c r="N3" s="1306"/>
      <c r="O3" s="1306"/>
      <c r="P3" s="1306"/>
      <c r="Q3" s="1306"/>
      <c r="R3" s="1306"/>
      <c r="S3" s="1306"/>
      <c r="T3" s="1306"/>
      <c r="U3" s="1306"/>
      <c r="V3" s="1306"/>
      <c r="W3" s="1306"/>
    </row>
    <row r="4" spans="1:24" s="1315" customFormat="1">
      <c r="A4" s="1309"/>
      <c r="B4" s="1309" t="s">
        <v>1946</v>
      </c>
      <c r="C4" s="1315" t="s">
        <v>1956</v>
      </c>
      <c r="D4" s="1315" t="s">
        <v>43</v>
      </c>
      <c r="E4" s="1315" t="s">
        <v>1540</v>
      </c>
      <c r="K4" s="1315">
        <f>IF('WS1'!$G$9="","",'WS1'!$G$9)</f>
        <v>0</v>
      </c>
      <c r="L4" s="1315">
        <f>IF('WS1'!$L$9="","",'WS1'!$L$9)</f>
        <v>0</v>
      </c>
      <c r="M4" s="1315">
        <f>IF('WS1'!$Q$9="","",'WS1'!$Q$9)</f>
        <v>0</v>
      </c>
      <c r="N4" s="1315">
        <f>IF('WS1'!$V$9="","",'WS1'!$V$9)</f>
        <v>0</v>
      </c>
      <c r="O4" s="1315">
        <f>IF('WS1'!$AA$9="","",'WS1'!$AA$9)</f>
        <v>0</v>
      </c>
      <c r="P4" s="1315">
        <f>IF('WS1'!$AF$9="","",'WS1'!$AF$9)</f>
        <v>0</v>
      </c>
      <c r="Q4" s="1315">
        <f>IF('WS1'!$AK$9="","",'WS1'!$AK$9)</f>
        <v>0</v>
      </c>
      <c r="R4" s="1315">
        <f>IF('WS1'!$AP$9="","",'WS1'!$AP$9)</f>
        <v>0</v>
      </c>
    </row>
    <row r="5" spans="1:24" s="1315" customFormat="1">
      <c r="A5" s="1309"/>
      <c r="B5" s="1309" t="s">
        <v>1951</v>
      </c>
      <c r="C5" s="1315" t="s">
        <v>1568</v>
      </c>
      <c r="D5" s="1315" t="s">
        <v>43</v>
      </c>
      <c r="E5" s="1315" t="s">
        <v>1540</v>
      </c>
      <c r="K5" s="1315">
        <f>IF('WS1'!$G$10="","",'WS1'!$G$10)</f>
        <v>0</v>
      </c>
      <c r="L5" s="1315">
        <f>IF('WS1'!$L$10="","",'WS1'!$L$10)</f>
        <v>1.081</v>
      </c>
      <c r="M5" s="1315">
        <f>IF('WS1'!$Q$10="","",'WS1'!$Q$10)</f>
        <v>0.85299999999999998</v>
      </c>
      <c r="N5" s="1315">
        <f>IF('WS1'!$V$10="","",'WS1'!$V$10)</f>
        <v>0.13800000000000001</v>
      </c>
      <c r="O5" s="1315">
        <f>IF('WS1'!$AA$10="","",'WS1'!$AA$10)</f>
        <v>1.2999999999999999E-2</v>
      </c>
      <c r="P5" s="1315">
        <f>IF('WS1'!$AF$10="","",'WS1'!$AF$10)</f>
        <v>1.2999999999999999E-2</v>
      </c>
      <c r="Q5" s="1315">
        <f>IF('WS1'!$AK$10="","",'WS1'!$AK$10)</f>
        <v>1.2999999999999999E-2</v>
      </c>
      <c r="R5" s="1315">
        <f>IF('WS1'!$AP$10="","",'WS1'!$AP$10)</f>
        <v>0</v>
      </c>
    </row>
    <row r="6" spans="1:24">
      <c r="A6" s="1309"/>
      <c r="B6" s="1309" t="s">
        <v>1947</v>
      </c>
      <c r="C6" s="1309" t="s">
        <v>1957</v>
      </c>
      <c r="D6" s="1309" t="s">
        <v>43</v>
      </c>
      <c r="E6" s="1309" t="s">
        <v>1540</v>
      </c>
      <c r="K6" s="1309">
        <f>IF('WS1'!$H$9="","",'WS1'!$H$9)</f>
        <v>0</v>
      </c>
      <c r="L6" s="1309">
        <f>IF('WS1'!$M$9="","",'WS1'!$M$9)</f>
        <v>0</v>
      </c>
      <c r="M6" s="1309">
        <f>IF('WS1'!$R$9="","",'WS1'!$R$9)</f>
        <v>0</v>
      </c>
      <c r="N6" s="1309">
        <f>IF('WS1'!$W$9="","",'WS1'!$W$9)</f>
        <v>0</v>
      </c>
      <c r="O6" s="1309">
        <f>IF('WS1'!$AB$9="","",'WS1'!$AB$9)</f>
        <v>0</v>
      </c>
      <c r="P6" s="1309">
        <f>IF('WS1'!$AG$9="","",'WS1'!$AG$9)</f>
        <v>0</v>
      </c>
      <c r="Q6" s="1309">
        <f>IF('WS1'!$AL$9="","",'WS1'!$AL$9)</f>
        <v>0</v>
      </c>
      <c r="R6" s="1309">
        <f>IF('WS1'!$AQ$9="","",'WS1'!$AQ$9)</f>
        <v>0</v>
      </c>
    </row>
    <row r="7" spans="1:24">
      <c r="A7" s="1309"/>
      <c r="B7" s="1309" t="s">
        <v>1952</v>
      </c>
      <c r="C7" s="1309" t="s">
        <v>1569</v>
      </c>
      <c r="D7" s="1309" t="s">
        <v>43</v>
      </c>
      <c r="E7" s="1309" t="s">
        <v>1540</v>
      </c>
      <c r="K7" s="1309">
        <f>IF('WS1'!$H$10="","",'WS1'!$H$10)</f>
        <v>0</v>
      </c>
      <c r="L7" s="1309">
        <f>IF('WS1'!$M$10="","",'WS1'!$M$10)</f>
        <v>0</v>
      </c>
      <c r="M7" s="1309">
        <f>IF('WS1'!$R$10="","",'WS1'!$R$10)</f>
        <v>0</v>
      </c>
      <c r="N7" s="1309">
        <f>IF('WS1'!$W$10="","",'WS1'!$W$10)</f>
        <v>0</v>
      </c>
      <c r="O7" s="1309">
        <f>IF('WS1'!$AB$10="","",'WS1'!$AB$10)</f>
        <v>0</v>
      </c>
      <c r="P7" s="1309">
        <f>IF('WS1'!$AG$10="","",'WS1'!$AG$10)</f>
        <v>0</v>
      </c>
      <c r="Q7" s="1309">
        <f>IF('WS1'!$AL$10="","",'WS1'!$AL$10)</f>
        <v>0</v>
      </c>
      <c r="R7" s="1309">
        <f>IF('WS1'!$AQ$10="","",'WS1'!$AQ$10)</f>
        <v>0</v>
      </c>
    </row>
    <row r="8" spans="1:24">
      <c r="A8" s="1309"/>
      <c r="B8" s="1309" t="s">
        <v>1948</v>
      </c>
      <c r="C8" s="1309" t="s">
        <v>1958</v>
      </c>
      <c r="D8" s="1309" t="s">
        <v>43</v>
      </c>
      <c r="E8" s="1309" t="s">
        <v>1540</v>
      </c>
      <c r="K8" s="1309">
        <f>IF('WS1'!$I$9="","",'WS1'!$I$9)</f>
        <v>0</v>
      </c>
      <c r="L8" s="1309">
        <f>IF('WS1'!$N$9="","",'WS1'!$N$9)</f>
        <v>0</v>
      </c>
      <c r="M8" s="1309">
        <f>IF('WS1'!$S$9="","",'WS1'!$S$9)</f>
        <v>0</v>
      </c>
      <c r="N8" s="1309">
        <f>IF('WS1'!$X$9="","",'WS1'!$X$9)</f>
        <v>0</v>
      </c>
      <c r="O8" s="1309">
        <f>IF('WS1'!$AC$9="","",'WS1'!$AC$9)</f>
        <v>0</v>
      </c>
      <c r="P8" s="1309">
        <f>IF('WS1'!$AH$9="","",'WS1'!$AH$9)</f>
        <v>0</v>
      </c>
      <c r="Q8" s="1309">
        <f>IF('WS1'!$AM$9="","",'WS1'!$AM$9)</f>
        <v>0</v>
      </c>
      <c r="R8" s="1309">
        <f>IF('WS1'!$AR$9="","",'WS1'!$AR$9)</f>
        <v>0</v>
      </c>
    </row>
    <row r="9" spans="1:24">
      <c r="A9" s="1309"/>
      <c r="B9" s="1309" t="s">
        <v>1953</v>
      </c>
      <c r="C9" s="1309" t="s">
        <v>1570</v>
      </c>
      <c r="D9" s="1309" t="s">
        <v>43</v>
      </c>
      <c r="E9" s="1309" t="s">
        <v>1540</v>
      </c>
      <c r="K9" s="1309">
        <f>IF('WS1'!$I$10="","",'WS1'!$I$10)</f>
        <v>0</v>
      </c>
      <c r="L9" s="1309">
        <f>IF('WS1'!$N$10="","",'WS1'!$N$10)</f>
        <v>0</v>
      </c>
      <c r="M9" s="1309">
        <f>IF('WS1'!$S$10="","",'WS1'!$S$10)</f>
        <v>0</v>
      </c>
      <c r="N9" s="1309">
        <f>IF('WS1'!$X$10="","",'WS1'!$X$10)</f>
        <v>0</v>
      </c>
      <c r="O9" s="1309">
        <f>IF('WS1'!$AC$10="","",'WS1'!$AC$10)</f>
        <v>0</v>
      </c>
      <c r="P9" s="1309">
        <f>IF('WS1'!$AH$10="","",'WS1'!$AH$10)</f>
        <v>0</v>
      </c>
      <c r="Q9" s="1309">
        <f>IF('WS1'!$AM$10="","",'WS1'!$AM$10)</f>
        <v>0</v>
      </c>
      <c r="R9" s="1309">
        <f>IF('WS1'!$AR$10="","",'WS1'!$AR$10)</f>
        <v>0</v>
      </c>
    </row>
    <row r="10" spans="1:24">
      <c r="A10" s="1309"/>
      <c r="B10" s="1309" t="s">
        <v>1949</v>
      </c>
      <c r="C10" s="1309" t="s">
        <v>1959</v>
      </c>
      <c r="D10" s="1309" t="s">
        <v>43</v>
      </c>
      <c r="E10" s="1309" t="s">
        <v>1540</v>
      </c>
      <c r="K10" s="1309">
        <f>IF('WS1'!$J$9="","",'WS1'!$J$9)</f>
        <v>8.468</v>
      </c>
      <c r="L10" s="1309">
        <f>IF('WS1'!$O$9="","",'WS1'!$O$9)</f>
        <v>7.6379999999999999</v>
      </c>
      <c r="M10" s="1309">
        <f>IF('WS1'!$T$9="","",'WS1'!$T$9)</f>
        <v>7.625</v>
      </c>
      <c r="N10" s="1309">
        <f>IF('WS1'!$Y$9="","",'WS1'!$Y$9)</f>
        <v>4.1550000000000002</v>
      </c>
      <c r="O10" s="1309">
        <f>IF('WS1'!$AD$9="","",'WS1'!$AD$9)</f>
        <v>4.1920000000000002</v>
      </c>
      <c r="P10" s="1309">
        <f>IF('WS1'!$AI$9="","",'WS1'!$AI$9)</f>
        <v>4.0910000000000002</v>
      </c>
      <c r="Q10" s="1309">
        <f>IF('WS1'!$AN$9="","",'WS1'!$AN$9)</f>
        <v>4.1550000000000002</v>
      </c>
      <c r="R10" s="1309">
        <f>IF('WS1'!$AS$9="","",'WS1'!$AS$9)</f>
        <v>4.0819999999999999</v>
      </c>
    </row>
    <row r="11" spans="1:24">
      <c r="A11" s="1309"/>
      <c r="B11" s="1309" t="s">
        <v>1954</v>
      </c>
      <c r="C11" s="1309" t="s">
        <v>1571</v>
      </c>
      <c r="D11" s="1309" t="s">
        <v>43</v>
      </c>
      <c r="E11" s="1309" t="s">
        <v>1540</v>
      </c>
      <c r="K11" s="1309">
        <f>IF('WS1'!$J$10="","",'WS1'!$J$10)</f>
        <v>0.751</v>
      </c>
      <c r="L11" s="1309">
        <f>IF('WS1'!$O$10="","",'WS1'!$O$10)</f>
        <v>1.286</v>
      </c>
      <c r="M11" s="1309">
        <f>IF('WS1'!$T$10="","",'WS1'!$T$10)</f>
        <v>1.7350000000000001</v>
      </c>
      <c r="N11" s="1309">
        <f>IF('WS1'!$Y$10="","",'WS1'!$Y$10)</f>
        <v>3.2170000000000001</v>
      </c>
      <c r="O11" s="1309">
        <f>IF('WS1'!$AD$10="","",'WS1'!$AD$10)</f>
        <v>4.54</v>
      </c>
      <c r="P11" s="1309">
        <f>IF('WS1'!$AI$10="","",'WS1'!$AI$10)</f>
        <v>5.8639999999999999</v>
      </c>
      <c r="Q11" s="1309">
        <f>IF('WS1'!$AN$10="","",'WS1'!$AN$10)</f>
        <v>5.8639999999999999</v>
      </c>
      <c r="R11" s="1309">
        <f>IF('WS1'!$AS$10="","",'WS1'!$AS$10)</f>
        <v>5.6269999999999998</v>
      </c>
    </row>
    <row r="12" spans="1:24" s="1328" customFormat="1">
      <c r="A12" s="1309"/>
      <c r="B12" s="1309" t="s">
        <v>1950</v>
      </c>
      <c r="C12" s="1328" t="s">
        <v>2078</v>
      </c>
      <c r="D12" s="1328" t="s">
        <v>43</v>
      </c>
      <c r="E12" s="1328" t="s">
        <v>1540</v>
      </c>
      <c r="K12" s="1328">
        <f>IF('WS1'!$K$9="","",'WS1'!$K$9)</f>
        <v>8.468</v>
      </c>
      <c r="L12" s="1328">
        <f>IF('WS1'!$P$9="","",'WS1'!$P$9)</f>
        <v>7.6379999999999999</v>
      </c>
      <c r="M12" s="1328">
        <f>IF('WS1'!$U$9="","",'WS1'!$U$9)</f>
        <v>7.625</v>
      </c>
      <c r="N12" s="1328">
        <f>IF('WS1'!$Z$9="","",'WS1'!$Z$9)</f>
        <v>4.1550000000000002</v>
      </c>
      <c r="O12" s="1328">
        <f>IF('WS1'!$AE$9="","",'WS1'!$AE$9)</f>
        <v>4.1920000000000002</v>
      </c>
      <c r="P12" s="1328">
        <f>IF('WS1'!$AJ$9="","",'WS1'!$AJ$9)</f>
        <v>4.0910000000000002</v>
      </c>
      <c r="Q12" s="1328">
        <f>IF('WS1'!$AO$9="","",'WS1'!$AO$9)</f>
        <v>4.1550000000000002</v>
      </c>
      <c r="R12" s="1328">
        <f>IF('WS1'!$AT$9="","",'WS1'!$AT$9)</f>
        <v>4.0819999999999999</v>
      </c>
    </row>
    <row r="13" spans="1:24" s="1328" customFormat="1">
      <c r="A13" s="1309"/>
      <c r="B13" s="1309" t="s">
        <v>1955</v>
      </c>
      <c r="C13" s="1328" t="s">
        <v>2079</v>
      </c>
      <c r="D13" s="1328" t="s">
        <v>43</v>
      </c>
      <c r="E13" s="1328" t="s">
        <v>1540</v>
      </c>
      <c r="K13" s="1328">
        <f>IF('WS1'!$K$10="","",'WS1'!$K$10)</f>
        <v>0.751</v>
      </c>
      <c r="L13" s="1328">
        <f>IF('WS1'!$P$10="","",'WS1'!$P$10)</f>
        <v>2.367</v>
      </c>
      <c r="M13" s="1328">
        <f>IF('WS1'!$U$10="","",'WS1'!$U$10)</f>
        <v>2.5880000000000001</v>
      </c>
      <c r="N13" s="1328">
        <f>IF('WS1'!$Z$10="","",'WS1'!$Z$10)</f>
        <v>3.355</v>
      </c>
      <c r="O13" s="1328">
        <f>IF('WS1'!$AE$10="","",'WS1'!$AE$10)</f>
        <v>4.5529999999999999</v>
      </c>
      <c r="P13" s="1328">
        <f>IF('WS1'!$AJ$10="","",'WS1'!$AJ$10)</f>
        <v>5.8769999999999998</v>
      </c>
      <c r="Q13" s="1328">
        <f>IF('WS1'!$AO$10="","",'WS1'!$AO$10)</f>
        <v>5.8769999999999998</v>
      </c>
      <c r="R13" s="1328">
        <f>IF('WS1'!$AT$10="","",'WS1'!$AT$10)</f>
        <v>5.6269999999999998</v>
      </c>
    </row>
    <row r="14" spans="1:24">
      <c r="A14" s="1309"/>
      <c r="B14" s="1309" t="s">
        <v>1971</v>
      </c>
      <c r="C14" s="1309" t="s">
        <v>1985</v>
      </c>
      <c r="D14" s="1309" t="s">
        <v>43</v>
      </c>
      <c r="E14" s="1309" t="s">
        <v>1540</v>
      </c>
      <c r="K14" s="1309">
        <f>IF('WWS1'!$G$10="","",'WWS1'!$G$10)</f>
        <v>5.0720000000000001</v>
      </c>
      <c r="L14" s="1309">
        <f>IF('WWS1'!$M$10="","",'WWS1'!$M$10)</f>
        <v>6.0650000000000004</v>
      </c>
      <c r="M14" s="1309">
        <f>IF('WWS1'!$S$10="","",'WWS1'!$S$10)</f>
        <v>6.0490000000000004</v>
      </c>
      <c r="N14" s="1309">
        <f>IF('WWS1'!$Y$10="","",'WWS1'!$Y$10)</f>
        <v>4.742</v>
      </c>
      <c r="O14" s="1309">
        <f>IF('WWS1'!$AE$10="","",'WWS1'!$AE$10)</f>
        <v>4.7809999999999997</v>
      </c>
      <c r="P14" s="1309">
        <f>IF('WWS1'!$AK$10="","",'WWS1'!$AK$10)</f>
        <v>4.6849999999999996</v>
      </c>
      <c r="Q14" s="1309">
        <f>IF('WWS1'!$AQ$10="","",'WWS1'!$AQ$10)</f>
        <v>4.7439999999999998</v>
      </c>
      <c r="R14" s="1309">
        <f>IF('WWS1'!$AW$10="","",'WWS1'!$AW$10)</f>
        <v>4.673</v>
      </c>
    </row>
    <row r="15" spans="1:24">
      <c r="A15" s="1309"/>
      <c r="B15" s="1309" t="s">
        <v>1977</v>
      </c>
      <c r="C15" s="1309" t="s">
        <v>1572</v>
      </c>
      <c r="D15" s="1309" t="s">
        <v>43</v>
      </c>
      <c r="E15" s="1309" t="s">
        <v>1540</v>
      </c>
      <c r="K15" s="1309">
        <f>IF('WWS1'!$G$11="","",'WWS1'!$G$11)</f>
        <v>2.8620000000000001</v>
      </c>
      <c r="L15" s="1309">
        <f>IF('WWS1'!$M$11="","",'WWS1'!$M$11)</f>
        <v>4.3719999999999999</v>
      </c>
      <c r="M15" s="1309">
        <f>IF('WWS1'!$S$11="","",'WWS1'!$S$11)</f>
        <v>5.8230000000000004</v>
      </c>
      <c r="N15" s="1309">
        <f>IF('WWS1'!$Y$11="","",'WWS1'!$Y$11)</f>
        <v>3.5350000000000001</v>
      </c>
      <c r="O15" s="1309">
        <f>IF('WWS1'!$AE$11="","",'WWS1'!$AE$11)</f>
        <v>4.7679999999999998</v>
      </c>
      <c r="P15" s="1309">
        <f>IF('WWS1'!$AK$11="","",'WWS1'!$AK$11)</f>
        <v>6.0010000000000003</v>
      </c>
      <c r="Q15" s="1309">
        <f>IF('WWS1'!$AQ$11="","",'WWS1'!$AQ$11)</f>
        <v>6</v>
      </c>
      <c r="R15" s="1309">
        <f>IF('WWS1'!$AW$11="","",'WWS1'!$AW$11)</f>
        <v>6</v>
      </c>
    </row>
    <row r="16" spans="1:24">
      <c r="A16" s="1309"/>
      <c r="B16" s="1309" t="s">
        <v>1972</v>
      </c>
      <c r="C16" s="1309" t="s">
        <v>1986</v>
      </c>
      <c r="D16" s="1309" t="s">
        <v>43</v>
      </c>
      <c r="E16" s="1309" t="s">
        <v>1540</v>
      </c>
      <c r="K16" s="1309">
        <f>IF('WWS1'!$H$10="","",'WWS1'!$H$10)</f>
        <v>0</v>
      </c>
      <c r="L16" s="1309">
        <f>IF('WWS1'!$N$10="","",'WWS1'!$N$10)</f>
        <v>0</v>
      </c>
      <c r="M16" s="1309">
        <f>IF('WWS1'!$T$10="","",'WWS1'!$T$10)</f>
        <v>0</v>
      </c>
      <c r="N16" s="1309">
        <f>IF('WWS1'!$Z$10="","",'WWS1'!$Z$10)</f>
        <v>0</v>
      </c>
      <c r="O16" s="1309">
        <f>IF('WWS1'!$AF$10="","",'WWS1'!$AF$10)</f>
        <v>0</v>
      </c>
      <c r="P16" s="1309">
        <f>IF('WWS1'!$AL$10="","",'WWS1'!$AL$10)</f>
        <v>0</v>
      </c>
      <c r="Q16" s="1309">
        <f>IF('WWS1'!$AR$10="","",'WWS1'!$AR$10)</f>
        <v>0</v>
      </c>
      <c r="R16" s="1309">
        <f>IF('WWS1'!$AX$10="","",'WWS1'!$AX$10)</f>
        <v>0</v>
      </c>
    </row>
    <row r="17" spans="1:24">
      <c r="A17" s="1309"/>
      <c r="B17" s="1309" t="s">
        <v>1978</v>
      </c>
      <c r="C17" s="1309" t="s">
        <v>1573</v>
      </c>
      <c r="D17" s="1309" t="s">
        <v>43</v>
      </c>
      <c r="E17" s="1309" t="s">
        <v>1540</v>
      </c>
      <c r="K17" s="1309">
        <f>IF('WWS1'!$H$11="","",'WWS1'!$H$11)</f>
        <v>0</v>
      </c>
      <c r="L17" s="1309">
        <f>IF('WWS1'!$N$11="","",'WWS1'!$N$11)</f>
        <v>0</v>
      </c>
      <c r="M17" s="1309">
        <f>IF('WWS1'!$T$11="","",'WWS1'!$T$11)</f>
        <v>0</v>
      </c>
      <c r="N17" s="1309">
        <f>IF('WWS1'!$Z$11="","",'WWS1'!$Z$11)</f>
        <v>0</v>
      </c>
      <c r="O17" s="1309">
        <f>IF('WWS1'!$AF$11="","",'WWS1'!$AF$11)</f>
        <v>0</v>
      </c>
      <c r="P17" s="1309">
        <f>IF('WWS1'!$AL$11="","",'WWS1'!$AL$11)</f>
        <v>0</v>
      </c>
      <c r="Q17" s="1309">
        <f>IF('WWS1'!$AR$11="","",'WWS1'!$AR$11)</f>
        <v>0</v>
      </c>
      <c r="R17" s="1309">
        <f>IF('WWS1'!$AX$11="","",'WWS1'!$AX$11)</f>
        <v>0</v>
      </c>
    </row>
    <row r="18" spans="1:24">
      <c r="A18" s="1309"/>
      <c r="B18" s="1309" t="s">
        <v>1973</v>
      </c>
      <c r="C18" s="1309" t="s">
        <v>1987</v>
      </c>
      <c r="D18" s="1309" t="s">
        <v>43</v>
      </c>
      <c r="E18" s="1309" t="s">
        <v>1540</v>
      </c>
      <c r="K18" s="1309">
        <f>IF('WWS1'!$I$10="","",'WWS1'!$I$10)</f>
        <v>0</v>
      </c>
      <c r="L18" s="1309">
        <f>IF('WWS1'!$O$10="","",'WWS1'!$O$10)</f>
        <v>0</v>
      </c>
      <c r="M18" s="1309">
        <f>IF('WWS1'!$U$10="","",'WWS1'!$U$10)</f>
        <v>0</v>
      </c>
      <c r="N18" s="1309">
        <f>IF('WWS1'!$AA$10="","",'WWS1'!$AA$10)</f>
        <v>0</v>
      </c>
      <c r="O18" s="1309">
        <f>IF('WWS1'!$AG$10="","",'WWS1'!$AG$10)</f>
        <v>0</v>
      </c>
      <c r="P18" s="1309">
        <f>IF('WWS1'!$AM$10="","",'WWS1'!$AM$10)</f>
        <v>0</v>
      </c>
      <c r="Q18" s="1309">
        <f>IF('WWS1'!$AS$10="","",'WWS1'!$AS$10)</f>
        <v>0</v>
      </c>
      <c r="R18" s="1309">
        <f>IF('WWS1'!$AY$10="","",'WWS1'!$AY$10)</f>
        <v>0</v>
      </c>
    </row>
    <row r="19" spans="1:24">
      <c r="A19" s="1309"/>
      <c r="B19" s="1309" t="s">
        <v>1979</v>
      </c>
      <c r="C19" s="1309" t="s">
        <v>1574</v>
      </c>
      <c r="D19" s="1309" t="s">
        <v>43</v>
      </c>
      <c r="E19" s="1309" t="s">
        <v>1540</v>
      </c>
      <c r="K19" s="1309">
        <f>IF('WWS1'!$I$11="","",'WWS1'!$I$11)</f>
        <v>0</v>
      </c>
      <c r="L19" s="1309">
        <f>IF('WWS1'!$O$11="","",'WWS1'!$O$11)</f>
        <v>0</v>
      </c>
      <c r="M19" s="1309">
        <f>IF('WWS1'!$U$11="","",'WWS1'!$U$11)</f>
        <v>0</v>
      </c>
      <c r="N19" s="1309">
        <f>IF('WWS1'!$AA$11="","",'WWS1'!$AA$11)</f>
        <v>0</v>
      </c>
      <c r="O19" s="1309">
        <f>IF('WWS1'!$AG$11="","",'WWS1'!$AG$11)</f>
        <v>0</v>
      </c>
      <c r="P19" s="1309">
        <f>IF('WWS1'!$AM$11="","",'WWS1'!$AM$11)</f>
        <v>0</v>
      </c>
      <c r="Q19" s="1309">
        <f>IF('WWS1'!$AS$11="","",'WWS1'!$AS$11)</f>
        <v>0</v>
      </c>
      <c r="R19" s="1309">
        <f>IF('WWS1'!$AY$11="","",'WWS1'!$AY$11)</f>
        <v>0</v>
      </c>
    </row>
    <row r="20" spans="1:24">
      <c r="A20" s="1309"/>
      <c r="B20" s="1309" t="s">
        <v>1974</v>
      </c>
      <c r="C20" s="1309" t="s">
        <v>1988</v>
      </c>
      <c r="D20" s="1309" t="s">
        <v>43</v>
      </c>
      <c r="E20" s="1309" t="s">
        <v>1540</v>
      </c>
      <c r="K20" s="1309">
        <f>IF('WWS1'!$J$10="","",'WWS1'!$J$10)</f>
        <v>0</v>
      </c>
      <c r="L20" s="1309">
        <f>IF('WWS1'!$P$10="","",'WWS1'!$P$10)</f>
        <v>0</v>
      </c>
      <c r="M20" s="1309">
        <f>IF('WWS1'!$V$10="","",'WWS1'!$V$10)</f>
        <v>0</v>
      </c>
      <c r="N20" s="1309">
        <f>IF('WWS1'!$AB$10="","",'WWS1'!$AB$10)</f>
        <v>0</v>
      </c>
      <c r="O20" s="1309">
        <f>IF('WWS1'!$AH$10="","",'WWS1'!$AH$10)</f>
        <v>0</v>
      </c>
      <c r="P20" s="1309">
        <f>IF('WWS1'!$AN$10="","",'WWS1'!$AN$10)</f>
        <v>0</v>
      </c>
      <c r="Q20" s="1309">
        <f>IF('WWS1'!$AT$10="","",'WWS1'!$AT$10)</f>
        <v>0</v>
      </c>
      <c r="R20" s="1309">
        <f>IF('WWS1'!$AZ$10="","",'WWS1'!$AZ$10)</f>
        <v>0</v>
      </c>
    </row>
    <row r="21" spans="1:24">
      <c r="A21" s="1309"/>
      <c r="B21" s="1309" t="s">
        <v>1980</v>
      </c>
      <c r="C21" s="1309" t="s">
        <v>1575</v>
      </c>
      <c r="D21" s="1309" t="s">
        <v>43</v>
      </c>
      <c r="E21" s="1309" t="s">
        <v>1540</v>
      </c>
      <c r="K21" s="1309">
        <f>IF('WWS1'!$J$11="","",'WWS1'!$J$11)</f>
        <v>0</v>
      </c>
      <c r="L21" s="1309">
        <f>IF('WWS1'!$P$11="","",'WWS1'!$P$11)</f>
        <v>0</v>
      </c>
      <c r="M21" s="1309">
        <f>IF('WWS1'!$V$11="","",'WWS1'!$V$11)</f>
        <v>0</v>
      </c>
      <c r="N21" s="1309">
        <f>IF('WWS1'!$AB$11="","",'WWS1'!$AB$11)</f>
        <v>0</v>
      </c>
      <c r="O21" s="1309">
        <f>IF('WWS1'!$AH$11="","",'WWS1'!$AH$11)</f>
        <v>0</v>
      </c>
      <c r="P21" s="1309">
        <f>IF('WWS1'!$AN$11="","",'WWS1'!$AN$11)</f>
        <v>0</v>
      </c>
      <c r="Q21" s="1309">
        <f>IF('WWS1'!$AT$11="","",'WWS1'!$AT$11)</f>
        <v>0</v>
      </c>
      <c r="R21" s="1309">
        <f>IF('WWS1'!$AZ$11="","",'WWS1'!$AZ$11)</f>
        <v>0</v>
      </c>
    </row>
    <row r="22" spans="1:24">
      <c r="A22" s="1309"/>
      <c r="B22" s="1309" t="s">
        <v>1975</v>
      </c>
      <c r="C22" s="1309" t="s">
        <v>1989</v>
      </c>
      <c r="D22" s="1309" t="s">
        <v>43</v>
      </c>
      <c r="E22" s="1309" t="s">
        <v>1540</v>
      </c>
      <c r="K22" s="1309">
        <f>IF('WWS1'!$K$10="","",'WWS1'!$K$10)</f>
        <v>0</v>
      </c>
      <c r="L22" s="1309">
        <f>IF('WWS1'!$Q$10="","",'WWS1'!$Q$10)</f>
        <v>0</v>
      </c>
      <c r="M22" s="1309">
        <f>IF('WWS1'!$W$10="","",'WWS1'!$W$10)</f>
        <v>0</v>
      </c>
      <c r="N22" s="1309">
        <f>IF('WWS1'!$AC$10="","",'WWS1'!$AC$10)</f>
        <v>0</v>
      </c>
      <c r="O22" s="1309">
        <f>IF('WWS1'!$AI$10="","",'WWS1'!$AI$10)</f>
        <v>0</v>
      </c>
      <c r="P22" s="1309">
        <f>IF('WWS1'!$AO$10="","",'WWS1'!$AO$10)</f>
        <v>0</v>
      </c>
      <c r="Q22" s="1309">
        <f>IF('WWS1'!$AU$10="","",'WWS1'!$AU$10)</f>
        <v>0</v>
      </c>
      <c r="R22" s="1309">
        <f>IF('WWS1'!$BA$10="","",'WWS1'!$BA$10)</f>
        <v>0</v>
      </c>
    </row>
    <row r="23" spans="1:24">
      <c r="A23" s="1309"/>
      <c r="B23" s="1309" t="s">
        <v>1981</v>
      </c>
      <c r="C23" s="1309" t="s">
        <v>1576</v>
      </c>
      <c r="D23" s="1309" t="s">
        <v>43</v>
      </c>
      <c r="E23" s="1309" t="s">
        <v>1540</v>
      </c>
      <c r="K23" s="1309">
        <f>IF('WWS1'!$K$11="","",'WWS1'!$K$11)</f>
        <v>0</v>
      </c>
      <c r="L23" s="1309">
        <f>IF('WWS1'!$Q$11="","",'WWS1'!$Q$11)</f>
        <v>0</v>
      </c>
      <c r="M23" s="1309">
        <f>IF('WWS1'!$W$11="","",'WWS1'!$W$11)</f>
        <v>0</v>
      </c>
      <c r="N23" s="1309">
        <f>IF('WWS1'!$AC$11="","",'WWS1'!$AC$11)</f>
        <v>0</v>
      </c>
      <c r="O23" s="1309">
        <f>IF('WWS1'!$AI$11="","",'WWS1'!$AI$11)</f>
        <v>0</v>
      </c>
      <c r="P23" s="1309">
        <f>IF('WWS1'!$AO$11="","",'WWS1'!$AO$11)</f>
        <v>0</v>
      </c>
      <c r="Q23" s="1309">
        <f>IF('WWS1'!$AU$11="","",'WWS1'!$AU$11)</f>
        <v>0</v>
      </c>
      <c r="R23" s="1309">
        <f>IF('WWS1'!$BA$11="","",'WWS1'!$BA$11)</f>
        <v>0</v>
      </c>
    </row>
    <row r="24" spans="1:24">
      <c r="A24" s="1309"/>
      <c r="B24" s="1309" t="s">
        <v>1976</v>
      </c>
      <c r="C24" s="1328" t="s">
        <v>2080</v>
      </c>
      <c r="D24" s="1328" t="s">
        <v>43</v>
      </c>
      <c r="E24" s="1328" t="s">
        <v>1540</v>
      </c>
      <c r="F24" s="1328"/>
      <c r="G24" s="1328"/>
      <c r="H24" s="1328"/>
      <c r="I24" s="1328"/>
      <c r="J24" s="1328"/>
      <c r="K24" s="1328">
        <f>IF('WWS1'!$L$10="","",'WWS1'!$L$10)</f>
        <v>5.0720000000000001</v>
      </c>
      <c r="L24" s="1328">
        <f>IF('WWS1'!$R$10="","",'WWS1'!$R$10)</f>
        <v>6.0650000000000004</v>
      </c>
      <c r="M24" s="1328">
        <f>IF('WWS1'!$X$10="","",'WWS1'!$X$10)</f>
        <v>6.0490000000000004</v>
      </c>
      <c r="N24" s="1328">
        <f>IF('WWS1'!$AD$10="","",'WWS1'!$AD$10)</f>
        <v>4.742</v>
      </c>
      <c r="O24" s="1328">
        <f>IF('WWS1'!$AJ$10="","",'WWS1'!$AJ$10)</f>
        <v>4.7809999999999997</v>
      </c>
      <c r="P24" s="1328">
        <f>IF('WWS1'!$AP$10="","",'WWS1'!$AP$10)</f>
        <v>4.6849999999999996</v>
      </c>
      <c r="Q24" s="1328">
        <f>IF('WWS1'!$AV$10="","",'WWS1'!$AV$10)</f>
        <v>4.7439999999999998</v>
      </c>
      <c r="R24" s="1328">
        <f>IF('WWS1'!$BB$10="","",'WWS1'!$BB$10)</f>
        <v>4.673</v>
      </c>
    </row>
    <row r="25" spans="1:24">
      <c r="A25" s="1309"/>
      <c r="B25" s="1309" t="s">
        <v>1982</v>
      </c>
      <c r="C25" s="1328" t="s">
        <v>2081</v>
      </c>
      <c r="D25" s="1328" t="s">
        <v>43</v>
      </c>
      <c r="E25" s="1328" t="s">
        <v>1540</v>
      </c>
      <c r="F25" s="1328"/>
      <c r="G25" s="1328"/>
      <c r="H25" s="1328"/>
      <c r="I25" s="1328"/>
      <c r="J25" s="1328"/>
      <c r="K25" s="1328">
        <f>IF('WWS1'!$L$11="","",'WWS1'!$L$11)</f>
        <v>2.8620000000000001</v>
      </c>
      <c r="L25" s="1328">
        <f>IF('WWS1'!$R$11="","",'WWS1'!$R$11)</f>
        <v>4.3719999999999999</v>
      </c>
      <c r="M25" s="1328">
        <f>IF('WWS1'!$X$11="","",'WWS1'!$X$11)</f>
        <v>5.8230000000000004</v>
      </c>
      <c r="N25" s="1328">
        <f>IF('WWS1'!$AD$11="","",'WWS1'!$AD$11)</f>
        <v>3.5350000000000001</v>
      </c>
      <c r="O25" s="1328">
        <f>IF('WWS1'!$AJ$11="","",'WWS1'!$AJ$11)</f>
        <v>4.7679999999999998</v>
      </c>
      <c r="P25" s="1328">
        <f>IF('WWS1'!$AP$11="","",'WWS1'!$AP$11)</f>
        <v>6.0010000000000003</v>
      </c>
      <c r="Q25" s="1328">
        <f>IF('WWS1'!$AV$11="","",'WWS1'!$AV$11)</f>
        <v>6</v>
      </c>
      <c r="R25" s="1328">
        <f>IF('WWS1'!$BB$11="","",'WWS1'!$BB$11)</f>
        <v>6</v>
      </c>
    </row>
    <row r="26" spans="1:24">
      <c r="B26" s="1309" t="s">
        <v>396</v>
      </c>
      <c r="C26" s="1315" t="s">
        <v>1581</v>
      </c>
      <c r="D26" s="1315" t="s">
        <v>98</v>
      </c>
      <c r="E26" s="1315" t="s">
        <v>1540</v>
      </c>
      <c r="F26" s="1315" t="str">
        <f>IF('App2'!$G8="","",'App2'!$G8)</f>
        <v>Whole Company</v>
      </c>
      <c r="G26" s="1315"/>
      <c r="H26" s="1315"/>
      <c r="I26" s="1315"/>
      <c r="J26" s="1315"/>
      <c r="K26" s="1315"/>
      <c r="L26" s="1315"/>
      <c r="M26" s="1315"/>
      <c r="N26" s="1315"/>
      <c r="O26" s="1315"/>
      <c r="P26" s="1315"/>
      <c r="Q26" s="1315"/>
      <c r="R26" s="1315"/>
      <c r="S26" s="1315"/>
      <c r="T26" s="1315"/>
      <c r="U26" s="1315"/>
      <c r="V26" s="1315"/>
      <c r="W26" s="1315"/>
      <c r="X26" s="1315"/>
    </row>
    <row r="27" spans="1:24">
      <c r="B27" s="1309" t="s">
        <v>398</v>
      </c>
      <c r="C27" s="1315" t="s">
        <v>1582</v>
      </c>
      <c r="D27" s="1315" t="s">
        <v>399</v>
      </c>
      <c r="E27" s="1315" t="s">
        <v>1540</v>
      </c>
      <c r="F27" s="1315"/>
      <c r="G27" s="1315"/>
      <c r="H27" s="1315"/>
      <c r="I27" s="1315"/>
      <c r="J27" s="1315">
        <f>IF('App2'!I9="","",'App2'!I9)</f>
        <v>155.30000000000001</v>
      </c>
      <c r="K27" s="1315">
        <f>IF('App2'!J9="","",'App2'!J9)</f>
        <v>153.9</v>
      </c>
      <c r="L27" s="1315">
        <f>IF('App2'!K9="","",'App2'!K9)</f>
        <v>151.30000000000001</v>
      </c>
      <c r="M27" s="1315">
        <f>IF('App2'!L9="","",'App2'!L9)</f>
        <v>150.9</v>
      </c>
      <c r="N27" s="1315">
        <f>IF('App2'!M9="","",'App2'!M9)</f>
        <v>150.30000000000001</v>
      </c>
      <c r="O27" s="1315">
        <f>IF('App2'!N9="","",'App2'!N9)</f>
        <v>151.1</v>
      </c>
      <c r="P27" s="1315">
        <f>IF('App2'!O9="","",'App2'!O9)</f>
        <v>151.6</v>
      </c>
      <c r="Q27" s="1315">
        <f>IF('App2'!P9="","",'App2'!P9)</f>
        <v>151.9</v>
      </c>
      <c r="R27" s="1315">
        <f>IF('App2'!Q9="","",'App2'!Q9)</f>
        <v>152.19999999999999</v>
      </c>
      <c r="S27" s="1315">
        <f>IF('App2'!R9="","",'App2'!R9)</f>
        <v>152.19999999999999</v>
      </c>
      <c r="T27" s="1315">
        <f>IF('App2'!S9="","",'App2'!S9)</f>
        <v>151.1</v>
      </c>
      <c r="U27" s="1315">
        <f>IF('App2'!T9="","",'App2'!T9)</f>
        <v>149.9</v>
      </c>
      <c r="V27" s="1315">
        <f>IF('App2'!U9="","",'App2'!U9)</f>
        <v>141.69999999999999</v>
      </c>
      <c r="W27" s="1315">
        <f>IF('App2'!V9="","",'App2'!V9)</f>
        <v>140.5</v>
      </c>
      <c r="X27" s="1315"/>
    </row>
    <row r="28" spans="1:24">
      <c r="B28" s="1309" t="s">
        <v>401</v>
      </c>
      <c r="C28" s="1315" t="s">
        <v>1583</v>
      </c>
      <c r="D28" s="1315" t="s">
        <v>399</v>
      </c>
      <c r="E28" s="1315" t="s">
        <v>1540</v>
      </c>
      <c r="F28" s="1315"/>
      <c r="G28" s="1315"/>
      <c r="H28" s="1315"/>
      <c r="I28" s="1315"/>
      <c r="J28" s="1315">
        <f>IF('App2'!I10="","",'App2'!I10)</f>
        <v>133</v>
      </c>
      <c r="K28" s="1315">
        <f>IF('App2'!J10="","",'App2'!J10)</f>
        <v>131.4</v>
      </c>
      <c r="L28" s="1315">
        <f>IF('App2'!K10="","",'App2'!K10)</f>
        <v>129.1</v>
      </c>
      <c r="M28" s="1315">
        <f>IF('App2'!L10="","",'App2'!L10)</f>
        <v>127.7</v>
      </c>
      <c r="N28" s="1315">
        <f>IF('App2'!M10="","",'App2'!M10)</f>
        <v>126.9</v>
      </c>
      <c r="O28" s="1315">
        <f>IF('App2'!N10="","",'App2'!N10)</f>
        <v>127.2</v>
      </c>
      <c r="P28" s="1315">
        <f>IF('App2'!O10="","",'App2'!O10)</f>
        <v>127.5</v>
      </c>
      <c r="Q28" s="1315">
        <f>IF('App2'!P10="","",'App2'!P10)</f>
        <v>127.5</v>
      </c>
      <c r="R28" s="1315">
        <f>IF('App2'!Q10="","",'App2'!Q10)</f>
        <v>127.5</v>
      </c>
      <c r="S28" s="1315">
        <f>IF('App2'!R10="","",'App2'!R10)</f>
        <v>127.5</v>
      </c>
      <c r="T28" s="1315">
        <f>IF('App2'!S10="","",'App2'!S10)</f>
        <v>126.9</v>
      </c>
      <c r="U28" s="1315">
        <f>IF('App2'!T10="","",'App2'!T10)</f>
        <v>126.4</v>
      </c>
      <c r="V28" s="1315">
        <f>IF('App2'!U10="","",'App2'!U10)</f>
        <v>124.7</v>
      </c>
      <c r="W28" s="1315">
        <f>IF('App2'!V10="","",'App2'!V10)</f>
        <v>124.4</v>
      </c>
      <c r="X28" s="1315"/>
    </row>
    <row r="29" spans="1:24">
      <c r="B29" s="1309" t="s">
        <v>403</v>
      </c>
      <c r="C29" s="1315" t="s">
        <v>1584</v>
      </c>
      <c r="D29" s="1315" t="s">
        <v>399</v>
      </c>
      <c r="E29" s="1315" t="s">
        <v>1540</v>
      </c>
      <c r="F29" s="1315"/>
      <c r="G29" s="1315"/>
      <c r="H29" s="1315"/>
      <c r="I29" s="1315"/>
      <c r="J29" s="1315">
        <f>IF('App2'!I11="","",'App2'!I11)</f>
        <v>120.9</v>
      </c>
      <c r="K29" s="1315">
        <f>IF('App2'!J11="","",'App2'!J11)</f>
        <v>121.7</v>
      </c>
      <c r="L29" s="1315">
        <f>IF('App2'!K11="","",'App2'!K11)</f>
        <v>118.8</v>
      </c>
      <c r="M29" s="1315">
        <f>IF('App2'!L11="","",'App2'!L11)</f>
        <v>116.7</v>
      </c>
      <c r="N29" s="1315">
        <f>IF('App2'!M11="","",'App2'!M11)</f>
        <v>115.5</v>
      </c>
      <c r="O29" s="1315">
        <f>IF('App2'!N11="","",'App2'!N11)</f>
        <v>114.7</v>
      </c>
      <c r="P29" s="1315">
        <f>IF('App2'!O11="","",'App2'!O11)</f>
        <v>114.7</v>
      </c>
      <c r="Q29" s="1315">
        <f>IF('App2'!P11="","",'App2'!P11)</f>
        <v>114.7</v>
      </c>
      <c r="R29" s="1315">
        <f>IF('App2'!Q11="","",'App2'!Q11)</f>
        <v>114.7</v>
      </c>
      <c r="S29" s="1315">
        <f>IF('App2'!R11="","",'App2'!R11)</f>
        <v>114.7</v>
      </c>
      <c r="T29" s="1315">
        <f>IF('App2'!S11="","",'App2'!S11)</f>
        <v>114.7</v>
      </c>
      <c r="U29" s="1315">
        <f>IF('App2'!T11="","",'App2'!T11)</f>
        <v>114.7</v>
      </c>
      <c r="V29" s="1315">
        <f>IF('App2'!U11="","",'App2'!U11)</f>
        <v>114.7</v>
      </c>
      <c r="W29" s="1315">
        <f>IF('App2'!V11="","",'App2'!V11)</f>
        <v>114.7</v>
      </c>
      <c r="X29" s="1315"/>
    </row>
    <row r="30" spans="1:24">
      <c r="B30" s="1309" t="s">
        <v>405</v>
      </c>
      <c r="C30" s="1315" t="s">
        <v>1585</v>
      </c>
      <c r="D30" s="1315" t="s">
        <v>399</v>
      </c>
      <c r="E30" s="1315" t="s">
        <v>1540</v>
      </c>
      <c r="F30" s="1315"/>
      <c r="G30" s="1315"/>
      <c r="H30" s="1315"/>
      <c r="I30" s="1315"/>
      <c r="J30" s="1315">
        <f>IF('App2'!I12="","",'App2'!I12)</f>
        <v>119.5</v>
      </c>
      <c r="K30" s="1315">
        <f>IF('App2'!J12="","",'App2'!J12)</f>
        <v>124.7</v>
      </c>
      <c r="L30" s="1315">
        <f>IF('App2'!K12="","",'App2'!K12)</f>
        <v>117.5</v>
      </c>
      <c r="M30" s="1315">
        <f>IF('App2'!L12="","",'App2'!L12)</f>
        <v>116.2</v>
      </c>
      <c r="N30" s="1315">
        <f>IF('App2'!M12="","",'App2'!M12)</f>
        <v>114.3</v>
      </c>
      <c r="O30" s="1315">
        <f>IF('App2'!N12="","",'App2'!N12)</f>
        <v>110.8</v>
      </c>
      <c r="P30" s="1315">
        <f>IF('App2'!O12="","",'App2'!O12)</f>
        <v>107.2</v>
      </c>
      <c r="Q30" s="1315">
        <f>IF('App2'!P12="","",'App2'!P12)</f>
        <v>103.7</v>
      </c>
      <c r="R30" s="1315">
        <f>IF('App2'!Q12="","",'App2'!Q12)</f>
        <v>100.2</v>
      </c>
      <c r="S30" s="1315">
        <f>IF('App2'!R12="","",'App2'!R12)</f>
        <v>99.6</v>
      </c>
      <c r="T30" s="1315">
        <f>IF('App2'!S12="","",'App2'!S12)</f>
        <v>99.1</v>
      </c>
      <c r="U30" s="1315">
        <f>IF('App2'!T12="","",'App2'!T12)</f>
        <v>98.5</v>
      </c>
      <c r="V30" s="1315">
        <f>IF('App2'!U12="","",'App2'!U12)</f>
        <v>98</v>
      </c>
      <c r="W30" s="1315">
        <f>IF('App2'!V12="","",'App2'!V12)</f>
        <v>97.4</v>
      </c>
      <c r="X30" s="1315"/>
    </row>
    <row r="31" spans="1:24">
      <c r="B31" s="1309" t="s">
        <v>407</v>
      </c>
      <c r="C31" s="1315" t="s">
        <v>1586</v>
      </c>
      <c r="D31" s="1315" t="s">
        <v>1558</v>
      </c>
      <c r="E31" s="1315" t="s">
        <v>1540</v>
      </c>
      <c r="F31" s="1315"/>
      <c r="G31" s="1315"/>
      <c r="H31" s="1315"/>
      <c r="I31" s="1315"/>
      <c r="J31" s="1315">
        <f>IF('App2'!I13="","",'App2'!I13)</f>
        <v>117.2</v>
      </c>
      <c r="K31" s="1315">
        <f>IF('App2'!J13="","",'App2'!J13)</f>
        <v>120.5</v>
      </c>
      <c r="L31" s="1315">
        <f>IF('App2'!K13="","",'App2'!K13)</f>
        <v>111.4</v>
      </c>
      <c r="M31" s="1315">
        <f>IF('App2'!L13="","",'App2'!L13)</f>
        <v>109.2</v>
      </c>
      <c r="N31" s="1315">
        <f>IF('App2'!M13="","",'App2'!M13)</f>
        <v>106.5</v>
      </c>
      <c r="O31" s="1315">
        <f>IF('App2'!N13="","",'App2'!N13)</f>
        <v>102.4</v>
      </c>
      <c r="P31" s="1315">
        <f>IF('App2'!O13="","",'App2'!O13)</f>
        <v>98.2</v>
      </c>
      <c r="Q31" s="1315">
        <f>IF('App2'!P13="","",'App2'!P13)</f>
        <v>94.2</v>
      </c>
      <c r="R31" s="1315">
        <f>IF('App2'!Q13="","",'App2'!Q13)</f>
        <v>90.3</v>
      </c>
      <c r="S31" s="1315">
        <f>IF('App2'!R13="","",'App2'!R13)</f>
        <v>89</v>
      </c>
      <c r="T31" s="1315">
        <f>IF('App2'!S13="","",'App2'!S13)</f>
        <v>87.8</v>
      </c>
      <c r="U31" s="1315">
        <f>IF('App2'!T13="","",'App2'!T13)</f>
        <v>86.6</v>
      </c>
      <c r="V31" s="1315">
        <f>IF('App2'!U13="","",'App2'!U13)</f>
        <v>85.4</v>
      </c>
      <c r="W31" s="1315">
        <f>IF('App2'!V13="","",'App2'!V13)</f>
        <v>84.2</v>
      </c>
      <c r="X31" s="1315"/>
    </row>
    <row r="32" spans="1:24">
      <c r="B32" s="1309" t="s">
        <v>409</v>
      </c>
      <c r="C32" s="1315" t="s">
        <v>1587</v>
      </c>
      <c r="D32" s="1315" t="s">
        <v>1559</v>
      </c>
      <c r="E32" s="1315" t="s">
        <v>1540</v>
      </c>
      <c r="F32" s="1315"/>
      <c r="G32" s="1315"/>
      <c r="H32" s="1315"/>
      <c r="I32" s="1315"/>
      <c r="J32" s="1315">
        <f>IF('App2'!I14="","",'App2'!I14)</f>
        <v>6.6</v>
      </c>
      <c r="K32" s="1315">
        <f>IF('App2'!J14="","",'App2'!J14)</f>
        <v>6.8</v>
      </c>
      <c r="L32" s="1315">
        <f>IF('App2'!K14="","",'App2'!K14)</f>
        <v>6.4</v>
      </c>
      <c r="M32" s="1315">
        <f>IF('App2'!L14="","",'App2'!L14)</f>
        <v>6.3</v>
      </c>
      <c r="N32" s="1315">
        <f>IF('App2'!M14="","",'App2'!M14)</f>
        <v>6.2</v>
      </c>
      <c r="O32" s="1315">
        <f>IF('App2'!N14="","",'App2'!N14)</f>
        <v>6</v>
      </c>
      <c r="P32" s="1315">
        <f>IF('App2'!O14="","",'App2'!O14)</f>
        <v>5.8</v>
      </c>
      <c r="Q32" s="1315">
        <f>IF('App2'!P14="","",'App2'!P14)</f>
        <v>5.6</v>
      </c>
      <c r="R32" s="1315">
        <f>IF('App2'!Q14="","",'App2'!Q14)</f>
        <v>5.4</v>
      </c>
      <c r="S32" s="1315">
        <f>IF('App2'!R14="","",'App2'!R14)</f>
        <v>5.3</v>
      </c>
      <c r="T32" s="1315">
        <f>IF('App2'!S14="","",'App2'!S14)</f>
        <v>5.3</v>
      </c>
      <c r="U32" s="1315">
        <f>IF('App2'!T14="","",'App2'!T14)</f>
        <v>5.3</v>
      </c>
      <c r="V32" s="1315">
        <f>IF('App2'!U14="","",'App2'!U14)</f>
        <v>5.2</v>
      </c>
      <c r="W32" s="1315">
        <f>IF('App2'!V14="","",'App2'!V14)</f>
        <v>5.2</v>
      </c>
      <c r="X32" s="1315"/>
    </row>
    <row r="33" spans="1:24" s="1361" customFormat="1">
      <c r="A33" s="1313"/>
      <c r="B33" s="1309" t="s">
        <v>2137</v>
      </c>
      <c r="C33" s="1328" t="str">
        <f>CONCATENATE('App2'!C15, " - ", 'App2'!$C$8)</f>
        <v>Total connected properties at year end - Leakage region 1 or whole company</v>
      </c>
      <c r="D33" s="1363" t="str">
        <f>'App2'!E15</f>
        <v>000</v>
      </c>
      <c r="E33" s="1361" t="s">
        <v>1540</v>
      </c>
      <c r="K33" s="1362">
        <f>IF('App2'!J15="","",'App2'!J15)</f>
        <v>1044.365</v>
      </c>
      <c r="L33" s="1362">
        <f>IF('App2'!K15="","",'App2'!K15)</f>
        <v>1054.4031361593572</v>
      </c>
      <c r="M33" s="1362">
        <f>IF('App2'!L15="","",'App2'!L15)</f>
        <v>1063.8108126299949</v>
      </c>
      <c r="N33" s="1362">
        <f>IF('App2'!M15="","",'App2'!M15)</f>
        <v>1073.1705523357161</v>
      </c>
      <c r="O33" s="1362">
        <f>IF('App2'!N15="","",'App2'!N15)</f>
        <v>1082.4430438330533</v>
      </c>
      <c r="P33" s="1362">
        <f>IF('App2'!O15="","",'App2'!O15)</f>
        <v>1091.6621181744997</v>
      </c>
      <c r="Q33" s="1362">
        <f>IF('App2'!P15="","",'App2'!P15)</f>
        <v>1100.8640036034699</v>
      </c>
      <c r="R33" s="1362">
        <f>IF('App2'!Q15="","",'App2'!Q15)</f>
        <v>1109.9427233026856</v>
      </c>
    </row>
    <row r="34" spans="1:24" s="1361" customFormat="1">
      <c r="A34" s="1313"/>
      <c r="B34" s="1309" t="s">
        <v>2138</v>
      </c>
      <c r="C34" s="1328" t="str">
        <f>CONCATENATE('App2'!C16, " - ", 'App2'!$C$8)</f>
        <v>Total length of potable mains as at 31 March - Leakage region 1 or whole company</v>
      </c>
      <c r="D34" s="1363" t="str">
        <f>'App2'!E16</f>
        <v>km</v>
      </c>
      <c r="E34" s="1361" t="s">
        <v>1540</v>
      </c>
      <c r="K34" s="1362">
        <f>IF('App2'!J16="","",'App2'!J16)</f>
        <v>18232.77</v>
      </c>
      <c r="L34" s="1362">
        <f>IF('App2'!K16="","",'App2'!K16)</f>
        <v>18288.218333333331</v>
      </c>
      <c r="M34" s="1362">
        <f>IF('App2'!L16="","",'App2'!L16)</f>
        <v>18336.711666666662</v>
      </c>
      <c r="N34" s="1362">
        <f>IF('App2'!M16="","",'App2'!M16)</f>
        <v>18386.054999999997</v>
      </c>
      <c r="O34" s="1362">
        <f>IF('App2'!N16="","",'App2'!N16)</f>
        <v>18435.398333333331</v>
      </c>
      <c r="P34" s="1362">
        <f>IF('App2'!O16="","",'App2'!O16)</f>
        <v>18491.991666666661</v>
      </c>
      <c r="Q34" s="1362">
        <f>IF('App2'!P16="","",'App2'!P16)</f>
        <v>18543.084999999995</v>
      </c>
      <c r="R34" s="1362">
        <f>IF('App2'!Q16="","",'App2'!Q16)</f>
        <v>18591.67833333333</v>
      </c>
    </row>
    <row r="35" spans="1:24">
      <c r="B35" s="1309" t="s">
        <v>411</v>
      </c>
      <c r="C35" s="1315" t="s">
        <v>1588</v>
      </c>
      <c r="D35" s="1315" t="s">
        <v>98</v>
      </c>
      <c r="E35" s="1315" t="s">
        <v>1540</v>
      </c>
      <c r="F35" s="1315" t="str">
        <f>IF('App2'!$G17="","",'App2'!$G17)</f>
        <v/>
      </c>
      <c r="G35" s="1315"/>
      <c r="H35" s="1315"/>
      <c r="I35" s="1315"/>
      <c r="J35" s="1315"/>
      <c r="K35" s="1315"/>
      <c r="L35" s="1315"/>
      <c r="M35" s="1315"/>
      <c r="N35" s="1315"/>
      <c r="O35" s="1315"/>
      <c r="P35" s="1315"/>
      <c r="Q35" s="1315"/>
      <c r="R35" s="1315"/>
      <c r="S35" s="1315"/>
      <c r="T35" s="1315"/>
      <c r="U35" s="1315"/>
      <c r="V35" s="1315"/>
      <c r="W35" s="1315"/>
      <c r="X35" s="1315"/>
    </row>
    <row r="36" spans="1:24">
      <c r="B36" s="1309" t="s">
        <v>412</v>
      </c>
      <c r="C36" s="1315" t="s">
        <v>1589</v>
      </c>
      <c r="D36" s="1315" t="s">
        <v>399</v>
      </c>
      <c r="E36" s="1315" t="s">
        <v>1540</v>
      </c>
      <c r="F36" s="1315"/>
      <c r="G36" s="1315"/>
      <c r="H36" s="1315"/>
      <c r="I36" s="1315"/>
      <c r="J36" s="1315" t="str">
        <f>IF('App2'!I18="","",'App2'!I18)</f>
        <v/>
      </c>
      <c r="K36" s="1315" t="str">
        <f>IF('App2'!J18="","",'App2'!J18)</f>
        <v/>
      </c>
      <c r="L36" s="1315" t="str">
        <f>IF('App2'!K18="","",'App2'!K18)</f>
        <v/>
      </c>
      <c r="M36" s="1315" t="str">
        <f>IF('App2'!L18="","",'App2'!L18)</f>
        <v/>
      </c>
      <c r="N36" s="1315" t="str">
        <f>IF('App2'!M18="","",'App2'!M18)</f>
        <v/>
      </c>
      <c r="O36" s="1315" t="str">
        <f>IF('App2'!N18="","",'App2'!N18)</f>
        <v/>
      </c>
      <c r="P36" s="1315" t="str">
        <f>IF('App2'!O18="","",'App2'!O18)</f>
        <v/>
      </c>
      <c r="Q36" s="1315" t="str">
        <f>IF('App2'!P18="","",'App2'!P18)</f>
        <v/>
      </c>
      <c r="R36" s="1315" t="str">
        <f>IF('App2'!Q18="","",'App2'!Q18)</f>
        <v/>
      </c>
      <c r="S36" s="1315" t="str">
        <f>IF('App2'!R18="","",'App2'!R18)</f>
        <v/>
      </c>
      <c r="T36" s="1315" t="str">
        <f>IF('App2'!S18="","",'App2'!S18)</f>
        <v/>
      </c>
      <c r="U36" s="1315" t="str">
        <f>IF('App2'!T18="","",'App2'!T18)</f>
        <v/>
      </c>
      <c r="V36" s="1315" t="str">
        <f>IF('App2'!U18="","",'App2'!U18)</f>
        <v/>
      </c>
      <c r="W36" s="1315" t="str">
        <f>IF('App2'!V18="","",'App2'!V18)</f>
        <v/>
      </c>
      <c r="X36" s="1315"/>
    </row>
    <row r="37" spans="1:24">
      <c r="B37" s="1309" t="s">
        <v>413</v>
      </c>
      <c r="C37" s="1315" t="s">
        <v>1590</v>
      </c>
      <c r="D37" s="1315" t="s">
        <v>399</v>
      </c>
      <c r="E37" s="1315" t="s">
        <v>1540</v>
      </c>
      <c r="F37" s="1315"/>
      <c r="G37" s="1315"/>
      <c r="H37" s="1315"/>
      <c r="I37" s="1315"/>
      <c r="J37" s="1315" t="str">
        <f>IF('App2'!I19="","",'App2'!I19)</f>
        <v/>
      </c>
      <c r="K37" s="1315" t="str">
        <f>IF('App2'!J19="","",'App2'!J19)</f>
        <v/>
      </c>
      <c r="L37" s="1315" t="str">
        <f>IF('App2'!K19="","",'App2'!K19)</f>
        <v/>
      </c>
      <c r="M37" s="1315" t="str">
        <f>IF('App2'!L19="","",'App2'!L19)</f>
        <v/>
      </c>
      <c r="N37" s="1315" t="str">
        <f>IF('App2'!M19="","",'App2'!M19)</f>
        <v/>
      </c>
      <c r="O37" s="1315" t="str">
        <f>IF('App2'!N19="","",'App2'!N19)</f>
        <v/>
      </c>
      <c r="P37" s="1315" t="str">
        <f>IF('App2'!O19="","",'App2'!O19)</f>
        <v/>
      </c>
      <c r="Q37" s="1315" t="str">
        <f>IF('App2'!P19="","",'App2'!P19)</f>
        <v/>
      </c>
      <c r="R37" s="1315" t="str">
        <f>IF('App2'!Q19="","",'App2'!Q19)</f>
        <v/>
      </c>
      <c r="S37" s="1315" t="str">
        <f>IF('App2'!R19="","",'App2'!R19)</f>
        <v/>
      </c>
      <c r="T37" s="1315" t="str">
        <f>IF('App2'!S19="","",'App2'!S19)</f>
        <v/>
      </c>
      <c r="U37" s="1315" t="str">
        <f>IF('App2'!T19="","",'App2'!T19)</f>
        <v/>
      </c>
      <c r="V37" s="1315" t="str">
        <f>IF('App2'!U19="","",'App2'!U19)</f>
        <v/>
      </c>
      <c r="W37" s="1315" t="str">
        <f>IF('App2'!V19="","",'App2'!V19)</f>
        <v/>
      </c>
      <c r="X37" s="1315"/>
    </row>
    <row r="38" spans="1:24">
      <c r="B38" s="1309" t="s">
        <v>414</v>
      </c>
      <c r="C38" s="1315" t="s">
        <v>1591</v>
      </c>
      <c r="D38" s="1315" t="s">
        <v>399</v>
      </c>
      <c r="E38" s="1315" t="s">
        <v>1540</v>
      </c>
      <c r="F38" s="1315"/>
      <c r="G38" s="1315"/>
      <c r="H38" s="1315"/>
      <c r="I38" s="1315"/>
      <c r="J38" s="1315" t="str">
        <f>IF('App2'!I20="","",'App2'!I20)</f>
        <v/>
      </c>
      <c r="K38" s="1315" t="str">
        <f>IF('App2'!J20="","",'App2'!J20)</f>
        <v/>
      </c>
      <c r="L38" s="1315" t="str">
        <f>IF('App2'!K20="","",'App2'!K20)</f>
        <v/>
      </c>
      <c r="M38" s="1315" t="str">
        <f>IF('App2'!L20="","",'App2'!L20)</f>
        <v/>
      </c>
      <c r="N38" s="1315" t="str">
        <f>IF('App2'!M20="","",'App2'!M20)</f>
        <v/>
      </c>
      <c r="O38" s="1315" t="str">
        <f>IF('App2'!N20="","",'App2'!N20)</f>
        <v/>
      </c>
      <c r="P38" s="1315" t="str">
        <f>IF('App2'!O20="","",'App2'!O20)</f>
        <v/>
      </c>
      <c r="Q38" s="1315" t="str">
        <f>IF('App2'!P20="","",'App2'!P20)</f>
        <v/>
      </c>
      <c r="R38" s="1315" t="str">
        <f>IF('App2'!Q20="","",'App2'!Q20)</f>
        <v/>
      </c>
      <c r="S38" s="1315" t="str">
        <f>IF('App2'!R20="","",'App2'!R20)</f>
        <v/>
      </c>
      <c r="T38" s="1315" t="str">
        <f>IF('App2'!S20="","",'App2'!S20)</f>
        <v/>
      </c>
      <c r="U38" s="1315" t="str">
        <f>IF('App2'!T20="","",'App2'!T20)</f>
        <v/>
      </c>
      <c r="V38" s="1315" t="str">
        <f>IF('App2'!U20="","",'App2'!U20)</f>
        <v/>
      </c>
      <c r="W38" s="1315" t="str">
        <f>IF('App2'!V20="","",'App2'!V20)</f>
        <v/>
      </c>
      <c r="X38" s="1315"/>
    </row>
    <row r="39" spans="1:24">
      <c r="B39" s="1309" t="s">
        <v>415</v>
      </c>
      <c r="C39" s="1315" t="s">
        <v>1592</v>
      </c>
      <c r="D39" s="1315" t="s">
        <v>399</v>
      </c>
      <c r="E39" s="1315" t="s">
        <v>1540</v>
      </c>
      <c r="F39" s="1315"/>
      <c r="G39" s="1315"/>
      <c r="H39" s="1315"/>
      <c r="I39" s="1315"/>
      <c r="J39" s="1315" t="str">
        <f>IF('App2'!I21="","",'App2'!I21)</f>
        <v/>
      </c>
      <c r="K39" s="1315" t="str">
        <f>IF('App2'!J21="","",'App2'!J21)</f>
        <v/>
      </c>
      <c r="L39" s="1315" t="str">
        <f>IF('App2'!K21="","",'App2'!K21)</f>
        <v/>
      </c>
      <c r="M39" s="1315" t="str">
        <f>IF('App2'!L21="","",'App2'!L21)</f>
        <v/>
      </c>
      <c r="N39" s="1315" t="str">
        <f>IF('App2'!M21="","",'App2'!M21)</f>
        <v/>
      </c>
      <c r="O39" s="1315" t="str">
        <f>IF('App2'!N21="","",'App2'!N21)</f>
        <v/>
      </c>
      <c r="P39" s="1315" t="str">
        <f>IF('App2'!O21="","",'App2'!O21)</f>
        <v/>
      </c>
      <c r="Q39" s="1315" t="str">
        <f>IF('App2'!P21="","",'App2'!P21)</f>
        <v/>
      </c>
      <c r="R39" s="1315" t="str">
        <f>IF('App2'!Q21="","",'App2'!Q21)</f>
        <v/>
      </c>
      <c r="S39" s="1315" t="str">
        <f>IF('App2'!R21="","",'App2'!R21)</f>
        <v/>
      </c>
      <c r="T39" s="1315" t="str">
        <f>IF('App2'!S21="","",'App2'!S21)</f>
        <v/>
      </c>
      <c r="U39" s="1315" t="str">
        <f>IF('App2'!T21="","",'App2'!T21)</f>
        <v/>
      </c>
      <c r="V39" s="1315" t="str">
        <f>IF('App2'!U21="","",'App2'!U21)</f>
        <v/>
      </c>
      <c r="W39" s="1315" t="str">
        <f>IF('App2'!V21="","",'App2'!V21)</f>
        <v/>
      </c>
      <c r="X39" s="1315"/>
    </row>
    <row r="40" spans="1:24">
      <c r="B40" s="1309" t="s">
        <v>416</v>
      </c>
      <c r="C40" s="1315" t="s">
        <v>1593</v>
      </c>
      <c r="D40" s="1315" t="s">
        <v>1558</v>
      </c>
      <c r="E40" s="1315" t="s">
        <v>1540</v>
      </c>
      <c r="F40" s="1315"/>
      <c r="G40" s="1315"/>
      <c r="H40" s="1315"/>
      <c r="I40" s="1315"/>
      <c r="J40" s="1315" t="str">
        <f>IF('App2'!I22="","",'App2'!I22)</f>
        <v/>
      </c>
      <c r="K40" s="1315" t="str">
        <f>IF('App2'!J22="","",'App2'!J22)</f>
        <v/>
      </c>
      <c r="L40" s="1315" t="str">
        <f>IF('App2'!K22="","",'App2'!K22)</f>
        <v/>
      </c>
      <c r="M40" s="1315" t="str">
        <f>IF('App2'!L22="","",'App2'!L22)</f>
        <v/>
      </c>
      <c r="N40" s="1315" t="str">
        <f>IF('App2'!M22="","",'App2'!M22)</f>
        <v/>
      </c>
      <c r="O40" s="1315" t="str">
        <f>IF('App2'!N22="","",'App2'!N22)</f>
        <v/>
      </c>
      <c r="P40" s="1315" t="str">
        <f>IF('App2'!O22="","",'App2'!O22)</f>
        <v/>
      </c>
      <c r="Q40" s="1315" t="str">
        <f>IF('App2'!P22="","",'App2'!P22)</f>
        <v/>
      </c>
      <c r="R40" s="1315" t="str">
        <f>IF('App2'!Q22="","",'App2'!Q22)</f>
        <v/>
      </c>
      <c r="S40" s="1315" t="str">
        <f>IF('App2'!R22="","",'App2'!R22)</f>
        <v/>
      </c>
      <c r="T40" s="1315" t="str">
        <f>IF('App2'!S22="","",'App2'!S22)</f>
        <v/>
      </c>
      <c r="U40" s="1315" t="str">
        <f>IF('App2'!T22="","",'App2'!T22)</f>
        <v/>
      </c>
      <c r="V40" s="1315" t="str">
        <f>IF('App2'!U22="","",'App2'!U22)</f>
        <v/>
      </c>
      <c r="W40" s="1315" t="str">
        <f>IF('App2'!V22="","",'App2'!V22)</f>
        <v/>
      </c>
      <c r="X40" s="1315"/>
    </row>
    <row r="41" spans="1:24">
      <c r="B41" s="1309" t="s">
        <v>417</v>
      </c>
      <c r="C41" s="1315" t="s">
        <v>1594</v>
      </c>
      <c r="D41" s="1315" t="s">
        <v>1559</v>
      </c>
      <c r="E41" s="1315" t="s">
        <v>1540</v>
      </c>
      <c r="F41" s="1315"/>
      <c r="G41" s="1315"/>
      <c r="H41" s="1315"/>
      <c r="I41" s="1315"/>
      <c r="J41" s="1315" t="str">
        <f>IF('App2'!I23="","",'App2'!I23)</f>
        <v/>
      </c>
      <c r="K41" s="1315" t="str">
        <f>IF('App2'!J23="","",'App2'!J23)</f>
        <v/>
      </c>
      <c r="L41" s="1315" t="str">
        <f>IF('App2'!K23="","",'App2'!K23)</f>
        <v/>
      </c>
      <c r="M41" s="1315" t="str">
        <f>IF('App2'!L23="","",'App2'!L23)</f>
        <v/>
      </c>
      <c r="N41" s="1315" t="str">
        <f>IF('App2'!M23="","",'App2'!M23)</f>
        <v/>
      </c>
      <c r="O41" s="1315" t="str">
        <f>IF('App2'!N23="","",'App2'!N23)</f>
        <v/>
      </c>
      <c r="P41" s="1315" t="str">
        <f>IF('App2'!O23="","",'App2'!O23)</f>
        <v/>
      </c>
      <c r="Q41" s="1315" t="str">
        <f>IF('App2'!P23="","",'App2'!P23)</f>
        <v/>
      </c>
      <c r="R41" s="1315" t="str">
        <f>IF('App2'!Q23="","",'App2'!Q23)</f>
        <v/>
      </c>
      <c r="S41" s="1315" t="str">
        <f>IF('App2'!R23="","",'App2'!R23)</f>
        <v/>
      </c>
      <c r="T41" s="1315" t="str">
        <f>IF('App2'!S23="","",'App2'!S23)</f>
        <v/>
      </c>
      <c r="U41" s="1315" t="str">
        <f>IF('App2'!T23="","",'App2'!T23)</f>
        <v/>
      </c>
      <c r="V41" s="1315" t="str">
        <f>IF('App2'!U23="","",'App2'!U23)</f>
        <v/>
      </c>
      <c r="W41" s="1315" t="str">
        <f>IF('App2'!V23="","",'App2'!V23)</f>
        <v/>
      </c>
      <c r="X41" s="1315"/>
    </row>
    <row r="42" spans="1:24">
      <c r="B42" s="1309" t="s">
        <v>2139</v>
      </c>
      <c r="C42" s="1328" t="str">
        <f>CONCATENATE('App2'!C24, " - ", 'App2'!$C$17)</f>
        <v>Total connected properties at year end - Leakage region 2</v>
      </c>
      <c r="D42" s="1363" t="str">
        <f>'App2'!E24</f>
        <v>000</v>
      </c>
      <c r="E42" s="1361" t="s">
        <v>1540</v>
      </c>
      <c r="F42" s="1315"/>
      <c r="G42" s="1315"/>
      <c r="H42" s="1315"/>
      <c r="I42" s="1315"/>
      <c r="J42" s="1315"/>
      <c r="K42" s="1362" t="str">
        <f>IF('App2'!J24="","",'App2'!J24)</f>
        <v/>
      </c>
      <c r="L42" s="1362" t="str">
        <f>IF('App2'!K24="","",'App2'!K24)</f>
        <v/>
      </c>
      <c r="M42" s="1362" t="str">
        <f>IF('App2'!L24="","",'App2'!L24)</f>
        <v/>
      </c>
      <c r="N42" s="1362" t="str">
        <f>IF('App2'!M24="","",'App2'!M24)</f>
        <v/>
      </c>
      <c r="O42" s="1362" t="str">
        <f>IF('App2'!N24="","",'App2'!N24)</f>
        <v/>
      </c>
      <c r="P42" s="1362" t="str">
        <f>IF('App2'!O24="","",'App2'!O24)</f>
        <v/>
      </c>
      <c r="Q42" s="1362" t="str">
        <f>IF('App2'!P24="","",'App2'!P24)</f>
        <v/>
      </c>
      <c r="R42" s="1362" t="str">
        <f>IF('App2'!Q24="","",'App2'!Q24)</f>
        <v/>
      </c>
      <c r="S42" s="1315"/>
      <c r="T42" s="1315"/>
      <c r="U42" s="1315"/>
      <c r="V42" s="1315"/>
      <c r="W42" s="1315"/>
      <c r="X42" s="1315"/>
    </row>
    <row r="43" spans="1:24">
      <c r="B43" s="1309" t="s">
        <v>2140</v>
      </c>
      <c r="C43" s="1328" t="str">
        <f>CONCATENATE('App2'!C25, " - ", 'App2'!$C$17)</f>
        <v>Total length of potable mains as at 31 March - Leakage region 2</v>
      </c>
      <c r="D43" s="1363" t="str">
        <f>'App2'!E25</f>
        <v>km</v>
      </c>
      <c r="E43" s="1361" t="s">
        <v>1540</v>
      </c>
      <c r="F43" s="1315"/>
      <c r="G43" s="1315"/>
      <c r="H43" s="1315"/>
      <c r="I43" s="1315"/>
      <c r="J43" s="1315"/>
      <c r="K43" s="1362" t="str">
        <f>IF('App2'!J25="","",'App2'!J25)</f>
        <v/>
      </c>
      <c r="L43" s="1362" t="str">
        <f>IF('App2'!K25="","",'App2'!K25)</f>
        <v/>
      </c>
      <c r="M43" s="1362" t="str">
        <f>IF('App2'!L25="","",'App2'!L25)</f>
        <v/>
      </c>
      <c r="N43" s="1362" t="str">
        <f>IF('App2'!M25="","",'App2'!M25)</f>
        <v/>
      </c>
      <c r="O43" s="1362" t="str">
        <f>IF('App2'!N25="","",'App2'!N25)</f>
        <v/>
      </c>
      <c r="P43" s="1362" t="str">
        <f>IF('App2'!O25="","",'App2'!O25)</f>
        <v/>
      </c>
      <c r="Q43" s="1362" t="str">
        <f>IF('App2'!P25="","",'App2'!P25)</f>
        <v/>
      </c>
      <c r="R43" s="1362" t="str">
        <f>IF('App2'!Q25="","",'App2'!Q25)</f>
        <v/>
      </c>
      <c r="S43" s="1315"/>
      <c r="T43" s="1315"/>
      <c r="U43" s="1315"/>
      <c r="V43" s="1315"/>
      <c r="W43" s="1315"/>
      <c r="X43" s="1315"/>
    </row>
    <row r="44" spans="1:24">
      <c r="B44" s="1309" t="s">
        <v>419</v>
      </c>
      <c r="C44" s="1315" t="s">
        <v>1595</v>
      </c>
      <c r="D44" s="1315" t="s">
        <v>98</v>
      </c>
      <c r="E44" s="1315" t="s">
        <v>1540</v>
      </c>
      <c r="F44" s="1315" t="str">
        <f>IF('App2'!$G26="","",'App2'!$G26)</f>
        <v/>
      </c>
      <c r="G44" s="1315"/>
      <c r="H44" s="1315"/>
      <c r="I44" s="1315"/>
      <c r="J44" s="1315"/>
      <c r="K44" s="1315"/>
      <c r="L44" s="1315"/>
      <c r="M44" s="1315"/>
      <c r="N44" s="1315"/>
      <c r="O44" s="1315"/>
      <c r="P44" s="1315"/>
      <c r="Q44" s="1315"/>
      <c r="R44" s="1315"/>
      <c r="S44" s="1315"/>
      <c r="T44" s="1315"/>
      <c r="U44" s="1315"/>
      <c r="V44" s="1315"/>
      <c r="W44" s="1315"/>
      <c r="X44" s="1315"/>
    </row>
    <row r="45" spans="1:24">
      <c r="B45" s="1309" t="s">
        <v>420</v>
      </c>
      <c r="C45" s="1315" t="s">
        <v>1596</v>
      </c>
      <c r="D45" s="1315" t="s">
        <v>399</v>
      </c>
      <c r="E45" s="1315" t="s">
        <v>1540</v>
      </c>
      <c r="F45" s="1315"/>
      <c r="G45" s="1315"/>
      <c r="H45" s="1315"/>
      <c r="I45" s="1315"/>
      <c r="J45" s="1315" t="str">
        <f>IF('App2'!I27="","",'App2'!I27)</f>
        <v/>
      </c>
      <c r="K45" s="1315" t="str">
        <f>IF('App2'!J27="","",'App2'!J27)</f>
        <v/>
      </c>
      <c r="L45" s="1315" t="str">
        <f>IF('App2'!K27="","",'App2'!K27)</f>
        <v/>
      </c>
      <c r="M45" s="1315" t="str">
        <f>IF('App2'!L27="","",'App2'!L27)</f>
        <v/>
      </c>
      <c r="N45" s="1315" t="str">
        <f>IF('App2'!M27="","",'App2'!M27)</f>
        <v/>
      </c>
      <c r="O45" s="1315" t="str">
        <f>IF('App2'!N27="","",'App2'!N27)</f>
        <v/>
      </c>
      <c r="P45" s="1315" t="str">
        <f>IF('App2'!O27="","",'App2'!O27)</f>
        <v/>
      </c>
      <c r="Q45" s="1315" t="str">
        <f>IF('App2'!P27="","",'App2'!P27)</f>
        <v/>
      </c>
      <c r="R45" s="1315" t="str">
        <f>IF('App2'!Q27="","",'App2'!Q27)</f>
        <v/>
      </c>
      <c r="S45" s="1315" t="str">
        <f>IF('App2'!R27="","",'App2'!R27)</f>
        <v/>
      </c>
      <c r="T45" s="1315" t="str">
        <f>IF('App2'!S27="","",'App2'!S27)</f>
        <v/>
      </c>
      <c r="U45" s="1315" t="str">
        <f>IF('App2'!T27="","",'App2'!T27)</f>
        <v/>
      </c>
      <c r="V45" s="1315" t="str">
        <f>IF('App2'!U27="","",'App2'!U27)</f>
        <v/>
      </c>
      <c r="W45" s="1315" t="str">
        <f>IF('App2'!V27="","",'App2'!V27)</f>
        <v/>
      </c>
      <c r="X45" s="1315"/>
    </row>
    <row r="46" spans="1:24">
      <c r="B46" s="1309" t="s">
        <v>421</v>
      </c>
      <c r="C46" s="1315" t="s">
        <v>1597</v>
      </c>
      <c r="D46" s="1315" t="s">
        <v>399</v>
      </c>
      <c r="E46" s="1315" t="s">
        <v>1540</v>
      </c>
      <c r="F46" s="1315"/>
      <c r="G46" s="1315"/>
      <c r="H46" s="1315"/>
      <c r="I46" s="1315"/>
      <c r="J46" s="1315" t="str">
        <f>IF('App2'!I28="","",'App2'!I28)</f>
        <v/>
      </c>
      <c r="K46" s="1315" t="str">
        <f>IF('App2'!J28="","",'App2'!J28)</f>
        <v/>
      </c>
      <c r="L46" s="1315" t="str">
        <f>IF('App2'!K28="","",'App2'!K28)</f>
        <v/>
      </c>
      <c r="M46" s="1315" t="str">
        <f>IF('App2'!L28="","",'App2'!L28)</f>
        <v/>
      </c>
      <c r="N46" s="1315" t="str">
        <f>IF('App2'!M28="","",'App2'!M28)</f>
        <v/>
      </c>
      <c r="O46" s="1315" t="str">
        <f>IF('App2'!N28="","",'App2'!N28)</f>
        <v/>
      </c>
      <c r="P46" s="1315" t="str">
        <f>IF('App2'!O28="","",'App2'!O28)</f>
        <v/>
      </c>
      <c r="Q46" s="1315" t="str">
        <f>IF('App2'!P28="","",'App2'!P28)</f>
        <v/>
      </c>
      <c r="R46" s="1315" t="str">
        <f>IF('App2'!Q28="","",'App2'!Q28)</f>
        <v/>
      </c>
      <c r="S46" s="1315" t="str">
        <f>IF('App2'!R28="","",'App2'!R28)</f>
        <v/>
      </c>
      <c r="T46" s="1315" t="str">
        <f>IF('App2'!S28="","",'App2'!S28)</f>
        <v/>
      </c>
      <c r="U46" s="1315" t="str">
        <f>IF('App2'!T28="","",'App2'!T28)</f>
        <v/>
      </c>
      <c r="V46" s="1315" t="str">
        <f>IF('App2'!U28="","",'App2'!U28)</f>
        <v/>
      </c>
      <c r="W46" s="1315" t="str">
        <f>IF('App2'!V28="","",'App2'!V28)</f>
        <v/>
      </c>
      <c r="X46" s="1315"/>
    </row>
    <row r="47" spans="1:24">
      <c r="B47" s="1309" t="s">
        <v>422</v>
      </c>
      <c r="C47" s="1315" t="s">
        <v>1598</v>
      </c>
      <c r="D47" s="1315" t="s">
        <v>399</v>
      </c>
      <c r="E47" s="1315" t="s">
        <v>1540</v>
      </c>
      <c r="F47" s="1315"/>
      <c r="G47" s="1315"/>
      <c r="H47" s="1315"/>
      <c r="I47" s="1315"/>
      <c r="J47" s="1315" t="str">
        <f>IF('App2'!I29="","",'App2'!I29)</f>
        <v/>
      </c>
      <c r="K47" s="1315" t="str">
        <f>IF('App2'!J29="","",'App2'!J29)</f>
        <v/>
      </c>
      <c r="L47" s="1315" t="str">
        <f>IF('App2'!K29="","",'App2'!K29)</f>
        <v/>
      </c>
      <c r="M47" s="1315" t="str">
        <f>IF('App2'!L29="","",'App2'!L29)</f>
        <v/>
      </c>
      <c r="N47" s="1315" t="str">
        <f>IF('App2'!M29="","",'App2'!M29)</f>
        <v/>
      </c>
      <c r="O47" s="1315" t="str">
        <f>IF('App2'!N29="","",'App2'!N29)</f>
        <v/>
      </c>
      <c r="P47" s="1315" t="str">
        <f>IF('App2'!O29="","",'App2'!O29)</f>
        <v/>
      </c>
      <c r="Q47" s="1315" t="str">
        <f>IF('App2'!P29="","",'App2'!P29)</f>
        <v/>
      </c>
      <c r="R47" s="1315" t="str">
        <f>IF('App2'!Q29="","",'App2'!Q29)</f>
        <v/>
      </c>
      <c r="S47" s="1315" t="str">
        <f>IF('App2'!R29="","",'App2'!R29)</f>
        <v/>
      </c>
      <c r="T47" s="1315" t="str">
        <f>IF('App2'!S29="","",'App2'!S29)</f>
        <v/>
      </c>
      <c r="U47" s="1315" t="str">
        <f>IF('App2'!T29="","",'App2'!T29)</f>
        <v/>
      </c>
      <c r="V47" s="1315" t="str">
        <f>IF('App2'!U29="","",'App2'!U29)</f>
        <v/>
      </c>
      <c r="W47" s="1315" t="str">
        <f>IF('App2'!V29="","",'App2'!V29)</f>
        <v/>
      </c>
      <c r="X47" s="1315"/>
    </row>
    <row r="48" spans="1:24">
      <c r="B48" s="1309" t="s">
        <v>423</v>
      </c>
      <c r="C48" s="1315" t="s">
        <v>1599</v>
      </c>
      <c r="D48" s="1315" t="s">
        <v>399</v>
      </c>
      <c r="E48" s="1315" t="s">
        <v>1540</v>
      </c>
      <c r="F48" s="1315"/>
      <c r="G48" s="1315"/>
      <c r="H48" s="1315"/>
      <c r="I48" s="1315"/>
      <c r="J48" s="1315" t="str">
        <f>IF('App2'!I30="","",'App2'!I30)</f>
        <v/>
      </c>
      <c r="K48" s="1315" t="str">
        <f>IF('App2'!J30="","",'App2'!J30)</f>
        <v/>
      </c>
      <c r="L48" s="1315" t="str">
        <f>IF('App2'!K30="","",'App2'!K30)</f>
        <v/>
      </c>
      <c r="M48" s="1315" t="str">
        <f>IF('App2'!L30="","",'App2'!L30)</f>
        <v/>
      </c>
      <c r="N48" s="1315" t="str">
        <f>IF('App2'!M30="","",'App2'!M30)</f>
        <v/>
      </c>
      <c r="O48" s="1315" t="str">
        <f>IF('App2'!N30="","",'App2'!N30)</f>
        <v/>
      </c>
      <c r="P48" s="1315" t="str">
        <f>IF('App2'!O30="","",'App2'!O30)</f>
        <v/>
      </c>
      <c r="Q48" s="1315" t="str">
        <f>IF('App2'!P30="","",'App2'!P30)</f>
        <v/>
      </c>
      <c r="R48" s="1315" t="str">
        <f>IF('App2'!Q30="","",'App2'!Q30)</f>
        <v/>
      </c>
      <c r="S48" s="1315" t="str">
        <f>IF('App2'!R30="","",'App2'!R30)</f>
        <v/>
      </c>
      <c r="T48" s="1315" t="str">
        <f>IF('App2'!S30="","",'App2'!S30)</f>
        <v/>
      </c>
      <c r="U48" s="1315" t="str">
        <f>IF('App2'!T30="","",'App2'!T30)</f>
        <v/>
      </c>
      <c r="V48" s="1315" t="str">
        <f>IF('App2'!U30="","",'App2'!U30)</f>
        <v/>
      </c>
      <c r="W48" s="1315" t="str">
        <f>IF('App2'!V30="","",'App2'!V30)</f>
        <v/>
      </c>
      <c r="X48" s="1315"/>
    </row>
    <row r="49" spans="2:24">
      <c r="B49" s="1309" t="s">
        <v>424</v>
      </c>
      <c r="C49" s="1315" t="s">
        <v>1600</v>
      </c>
      <c r="D49" s="1315" t="s">
        <v>1558</v>
      </c>
      <c r="E49" s="1315" t="s">
        <v>1540</v>
      </c>
      <c r="F49" s="1315"/>
      <c r="G49" s="1315"/>
      <c r="H49" s="1315"/>
      <c r="I49" s="1315"/>
      <c r="J49" s="1315" t="str">
        <f>IF('App2'!I31="","",'App2'!I31)</f>
        <v/>
      </c>
      <c r="K49" s="1315" t="str">
        <f>IF('App2'!J31="","",'App2'!J31)</f>
        <v/>
      </c>
      <c r="L49" s="1315" t="str">
        <f>IF('App2'!K31="","",'App2'!K31)</f>
        <v/>
      </c>
      <c r="M49" s="1315" t="str">
        <f>IF('App2'!L31="","",'App2'!L31)</f>
        <v/>
      </c>
      <c r="N49" s="1315" t="str">
        <f>IF('App2'!M31="","",'App2'!M31)</f>
        <v/>
      </c>
      <c r="O49" s="1315" t="str">
        <f>IF('App2'!N31="","",'App2'!N31)</f>
        <v/>
      </c>
      <c r="P49" s="1315" t="str">
        <f>IF('App2'!O31="","",'App2'!O31)</f>
        <v/>
      </c>
      <c r="Q49" s="1315" t="str">
        <f>IF('App2'!P31="","",'App2'!P31)</f>
        <v/>
      </c>
      <c r="R49" s="1315" t="str">
        <f>IF('App2'!Q31="","",'App2'!Q31)</f>
        <v/>
      </c>
      <c r="S49" s="1315" t="str">
        <f>IF('App2'!R31="","",'App2'!R31)</f>
        <v/>
      </c>
      <c r="T49" s="1315" t="str">
        <f>IF('App2'!S31="","",'App2'!S31)</f>
        <v/>
      </c>
      <c r="U49" s="1315" t="str">
        <f>IF('App2'!T31="","",'App2'!T31)</f>
        <v/>
      </c>
      <c r="V49" s="1315" t="str">
        <f>IF('App2'!U31="","",'App2'!U31)</f>
        <v/>
      </c>
      <c r="W49" s="1315" t="str">
        <f>IF('App2'!V31="","",'App2'!V31)</f>
        <v/>
      </c>
      <c r="X49" s="1315"/>
    </row>
    <row r="50" spans="2:24">
      <c r="B50" s="1309" t="s">
        <v>425</v>
      </c>
      <c r="C50" s="1315" t="s">
        <v>1601</v>
      </c>
      <c r="D50" s="1315" t="s">
        <v>1559</v>
      </c>
      <c r="E50" s="1315" t="s">
        <v>1540</v>
      </c>
      <c r="F50" s="1315"/>
      <c r="G50" s="1315"/>
      <c r="H50" s="1315"/>
      <c r="I50" s="1315"/>
      <c r="J50" s="1315" t="str">
        <f>IF('App2'!I32="","",'App2'!I32)</f>
        <v/>
      </c>
      <c r="K50" s="1315" t="str">
        <f>IF('App2'!J32="","",'App2'!J32)</f>
        <v/>
      </c>
      <c r="L50" s="1315" t="str">
        <f>IF('App2'!K32="","",'App2'!K32)</f>
        <v/>
      </c>
      <c r="M50" s="1315" t="str">
        <f>IF('App2'!L32="","",'App2'!L32)</f>
        <v/>
      </c>
      <c r="N50" s="1315" t="str">
        <f>IF('App2'!M32="","",'App2'!M32)</f>
        <v/>
      </c>
      <c r="O50" s="1315" t="str">
        <f>IF('App2'!N32="","",'App2'!N32)</f>
        <v/>
      </c>
      <c r="P50" s="1315" t="str">
        <f>IF('App2'!O32="","",'App2'!O32)</f>
        <v/>
      </c>
      <c r="Q50" s="1315" t="str">
        <f>IF('App2'!P32="","",'App2'!P32)</f>
        <v/>
      </c>
      <c r="R50" s="1315" t="str">
        <f>IF('App2'!Q32="","",'App2'!Q32)</f>
        <v/>
      </c>
      <c r="S50" s="1315" t="str">
        <f>IF('App2'!R32="","",'App2'!R32)</f>
        <v/>
      </c>
      <c r="T50" s="1315" t="str">
        <f>IF('App2'!S32="","",'App2'!S32)</f>
        <v/>
      </c>
      <c r="U50" s="1315" t="str">
        <f>IF('App2'!T32="","",'App2'!T32)</f>
        <v/>
      </c>
      <c r="V50" s="1315" t="str">
        <f>IF('App2'!U32="","",'App2'!U32)</f>
        <v/>
      </c>
      <c r="W50" s="1315" t="str">
        <f>IF('App2'!V32="","",'App2'!V32)</f>
        <v/>
      </c>
      <c r="X50" s="1315"/>
    </row>
    <row r="51" spans="2:24">
      <c r="B51" s="1309" t="s">
        <v>2141</v>
      </c>
      <c r="C51" s="1328" t="str">
        <f>CONCATENATE('App2'!C33, " - ", 'App2'!$C$26)</f>
        <v>Total connected properties at year end - Leakage region 3</v>
      </c>
      <c r="D51" s="1363" t="str">
        <f>'App2'!E33</f>
        <v>000</v>
      </c>
      <c r="E51" s="1361" t="s">
        <v>1540</v>
      </c>
      <c r="F51" s="1315"/>
      <c r="G51" s="1315"/>
      <c r="H51" s="1315"/>
      <c r="I51" s="1315"/>
      <c r="J51" s="1315"/>
      <c r="K51" s="1362" t="str">
        <f>IF('App2'!J33="","",'App2'!J33)</f>
        <v/>
      </c>
      <c r="L51" s="1362" t="str">
        <f>IF('App2'!K33="","",'App2'!K33)</f>
        <v/>
      </c>
      <c r="M51" s="1362" t="str">
        <f>IF('App2'!L33="","",'App2'!L33)</f>
        <v/>
      </c>
      <c r="N51" s="1362" t="str">
        <f>IF('App2'!M33="","",'App2'!M33)</f>
        <v/>
      </c>
      <c r="O51" s="1362" t="str">
        <f>IF('App2'!N33="","",'App2'!N33)</f>
        <v/>
      </c>
      <c r="P51" s="1362" t="str">
        <f>IF('App2'!O33="","",'App2'!O33)</f>
        <v/>
      </c>
      <c r="Q51" s="1362" t="str">
        <f>IF('App2'!P33="","",'App2'!P33)</f>
        <v/>
      </c>
      <c r="R51" s="1362" t="str">
        <f>IF('App2'!Q33="","",'App2'!Q33)</f>
        <v/>
      </c>
      <c r="S51" s="1315"/>
      <c r="T51" s="1315"/>
      <c r="U51" s="1315"/>
      <c r="V51" s="1315"/>
      <c r="W51" s="1315"/>
      <c r="X51" s="1315"/>
    </row>
    <row r="52" spans="2:24">
      <c r="B52" s="1309" t="s">
        <v>2142</v>
      </c>
      <c r="C52" s="1328" t="str">
        <f>CONCATENATE('App2'!C34, " - ", 'App2'!$C$26)</f>
        <v>Total length of potable mains as at 31 March - Leakage region 3</v>
      </c>
      <c r="D52" s="1363" t="str">
        <f>'App2'!E34</f>
        <v>km</v>
      </c>
      <c r="E52" s="1361" t="s">
        <v>1540</v>
      </c>
      <c r="F52" s="1315"/>
      <c r="G52" s="1315"/>
      <c r="H52" s="1315"/>
      <c r="I52" s="1315"/>
      <c r="J52" s="1315"/>
      <c r="K52" s="1362" t="str">
        <f>IF('App2'!J34="","",'App2'!J34)</f>
        <v/>
      </c>
      <c r="L52" s="1362" t="str">
        <f>IF('App2'!K34="","",'App2'!K34)</f>
        <v/>
      </c>
      <c r="M52" s="1362" t="str">
        <f>IF('App2'!L34="","",'App2'!L34)</f>
        <v/>
      </c>
      <c r="N52" s="1362" t="str">
        <f>IF('App2'!M34="","",'App2'!M34)</f>
        <v/>
      </c>
      <c r="O52" s="1362" t="str">
        <f>IF('App2'!N34="","",'App2'!N34)</f>
        <v/>
      </c>
      <c r="P52" s="1362" t="str">
        <f>IF('App2'!O34="","",'App2'!O34)</f>
        <v/>
      </c>
      <c r="Q52" s="1362" t="str">
        <f>IF('App2'!P34="","",'App2'!P34)</f>
        <v/>
      </c>
      <c r="R52" s="1362" t="str">
        <f>IF('App2'!Q34="","",'App2'!Q34)</f>
        <v/>
      </c>
      <c r="S52" s="1315"/>
      <c r="T52" s="1315"/>
      <c r="U52" s="1315"/>
      <c r="V52" s="1315"/>
      <c r="W52" s="1315"/>
      <c r="X52" s="1315"/>
    </row>
    <row r="53" spans="2:24">
      <c r="B53" s="1308" t="s">
        <v>427</v>
      </c>
      <c r="C53" s="1316" t="s">
        <v>1602</v>
      </c>
      <c r="D53" s="1316" t="s">
        <v>98</v>
      </c>
      <c r="E53" s="1316" t="s">
        <v>1540</v>
      </c>
      <c r="F53" s="1316" t="str">
        <f>IF('App2'!$G35="","",'App2'!$G35)</f>
        <v/>
      </c>
      <c r="G53" s="1316"/>
      <c r="H53" s="1316"/>
      <c r="I53" s="1316"/>
      <c r="J53" s="1316"/>
      <c r="K53" s="1316"/>
      <c r="L53" s="1316"/>
      <c r="M53" s="1316"/>
      <c r="N53" s="1316"/>
      <c r="O53" s="1316"/>
      <c r="P53" s="1316"/>
      <c r="Q53" s="1316"/>
      <c r="R53" s="1316"/>
      <c r="S53" s="1316"/>
      <c r="T53" s="1316"/>
      <c r="U53" s="1316"/>
      <c r="V53" s="1316"/>
      <c r="W53" s="1316"/>
      <c r="X53" s="1316"/>
    </row>
    <row r="54" spans="2:24">
      <c r="B54" s="1308" t="s">
        <v>428</v>
      </c>
      <c r="C54" s="1316" t="s">
        <v>1603</v>
      </c>
      <c r="D54" s="1316" t="s">
        <v>399</v>
      </c>
      <c r="E54" s="1316" t="s">
        <v>1540</v>
      </c>
      <c r="F54" s="1316"/>
      <c r="G54" s="1316"/>
      <c r="H54" s="1316"/>
      <c r="I54" s="1316"/>
      <c r="J54" s="1316" t="str">
        <f>IF('App2'!I36="","",'App2'!I36)</f>
        <v/>
      </c>
      <c r="K54" s="1316" t="str">
        <f>IF('App2'!J36="","",'App2'!J36)</f>
        <v/>
      </c>
      <c r="L54" s="1316" t="str">
        <f>IF('App2'!K36="","",'App2'!K36)</f>
        <v/>
      </c>
      <c r="M54" s="1316" t="str">
        <f>IF('App2'!L36="","",'App2'!L36)</f>
        <v/>
      </c>
      <c r="N54" s="1316" t="str">
        <f>IF('App2'!M36="","",'App2'!M36)</f>
        <v/>
      </c>
      <c r="O54" s="1316" t="str">
        <f>IF('App2'!N36="","",'App2'!N36)</f>
        <v/>
      </c>
      <c r="P54" s="1316" t="str">
        <f>IF('App2'!O36="","",'App2'!O36)</f>
        <v/>
      </c>
      <c r="Q54" s="1316" t="str">
        <f>IF('App2'!P36="","",'App2'!P36)</f>
        <v/>
      </c>
      <c r="R54" s="1316" t="str">
        <f>IF('App2'!Q36="","",'App2'!Q36)</f>
        <v/>
      </c>
      <c r="S54" s="1316" t="str">
        <f>IF('App2'!R36="","",'App2'!R36)</f>
        <v/>
      </c>
      <c r="T54" s="1316" t="str">
        <f>IF('App2'!S36="","",'App2'!S36)</f>
        <v/>
      </c>
      <c r="U54" s="1316" t="str">
        <f>IF('App2'!T36="","",'App2'!T36)</f>
        <v/>
      </c>
      <c r="V54" s="1316" t="str">
        <f>IF('App2'!U36="","",'App2'!U36)</f>
        <v/>
      </c>
      <c r="W54" s="1316" t="str">
        <f>IF('App2'!V36="","",'App2'!V36)</f>
        <v/>
      </c>
      <c r="X54" s="1316"/>
    </row>
    <row r="55" spans="2:24">
      <c r="B55" s="1308" t="s">
        <v>429</v>
      </c>
      <c r="C55" s="1316" t="s">
        <v>1604</v>
      </c>
      <c r="D55" s="1316" t="s">
        <v>399</v>
      </c>
      <c r="E55" s="1316" t="s">
        <v>1540</v>
      </c>
      <c r="F55" s="1316"/>
      <c r="G55" s="1316"/>
      <c r="H55" s="1316"/>
      <c r="I55" s="1316"/>
      <c r="J55" s="1316" t="str">
        <f>IF('App2'!I37="","",'App2'!I37)</f>
        <v/>
      </c>
      <c r="K55" s="1316" t="str">
        <f>IF('App2'!J37="","",'App2'!J37)</f>
        <v/>
      </c>
      <c r="L55" s="1316" t="str">
        <f>IF('App2'!K37="","",'App2'!K37)</f>
        <v/>
      </c>
      <c r="M55" s="1316" t="str">
        <f>IF('App2'!L37="","",'App2'!L37)</f>
        <v/>
      </c>
      <c r="N55" s="1316" t="str">
        <f>IF('App2'!M37="","",'App2'!M37)</f>
        <v/>
      </c>
      <c r="O55" s="1316" t="str">
        <f>IF('App2'!N37="","",'App2'!N37)</f>
        <v/>
      </c>
      <c r="P55" s="1316" t="str">
        <f>IF('App2'!O37="","",'App2'!O37)</f>
        <v/>
      </c>
      <c r="Q55" s="1316" t="str">
        <f>IF('App2'!P37="","",'App2'!P37)</f>
        <v/>
      </c>
      <c r="R55" s="1316" t="str">
        <f>IF('App2'!Q37="","",'App2'!Q37)</f>
        <v/>
      </c>
      <c r="S55" s="1316" t="str">
        <f>IF('App2'!R37="","",'App2'!R37)</f>
        <v/>
      </c>
      <c r="T55" s="1316" t="str">
        <f>IF('App2'!S37="","",'App2'!S37)</f>
        <v/>
      </c>
      <c r="U55" s="1316" t="str">
        <f>IF('App2'!T37="","",'App2'!T37)</f>
        <v/>
      </c>
      <c r="V55" s="1316" t="str">
        <f>IF('App2'!U37="","",'App2'!U37)</f>
        <v/>
      </c>
      <c r="W55" s="1316" t="str">
        <f>IF('App2'!V37="","",'App2'!V37)</f>
        <v/>
      </c>
      <c r="X55" s="1316"/>
    </row>
    <row r="56" spans="2:24">
      <c r="B56" s="1308" t="s">
        <v>430</v>
      </c>
      <c r="C56" s="1316" t="s">
        <v>1605</v>
      </c>
      <c r="D56" s="1316" t="s">
        <v>399</v>
      </c>
      <c r="E56" s="1316" t="s">
        <v>1540</v>
      </c>
      <c r="F56" s="1316"/>
      <c r="G56" s="1316"/>
      <c r="H56" s="1316"/>
      <c r="I56" s="1316"/>
      <c r="J56" s="1316" t="str">
        <f>IF('App2'!I38="","",'App2'!I38)</f>
        <v/>
      </c>
      <c r="K56" s="1316" t="str">
        <f>IF('App2'!J38="","",'App2'!J38)</f>
        <v/>
      </c>
      <c r="L56" s="1316" t="str">
        <f>IF('App2'!K38="","",'App2'!K38)</f>
        <v/>
      </c>
      <c r="M56" s="1316" t="str">
        <f>IF('App2'!L38="","",'App2'!L38)</f>
        <v/>
      </c>
      <c r="N56" s="1316" t="str">
        <f>IF('App2'!M38="","",'App2'!M38)</f>
        <v/>
      </c>
      <c r="O56" s="1316" t="str">
        <f>IF('App2'!N38="","",'App2'!N38)</f>
        <v/>
      </c>
      <c r="P56" s="1316" t="str">
        <f>IF('App2'!O38="","",'App2'!O38)</f>
        <v/>
      </c>
      <c r="Q56" s="1316" t="str">
        <f>IF('App2'!P38="","",'App2'!P38)</f>
        <v/>
      </c>
      <c r="R56" s="1316" t="str">
        <f>IF('App2'!Q38="","",'App2'!Q38)</f>
        <v/>
      </c>
      <c r="S56" s="1316" t="str">
        <f>IF('App2'!R38="","",'App2'!R38)</f>
        <v/>
      </c>
      <c r="T56" s="1316" t="str">
        <f>IF('App2'!S38="","",'App2'!S38)</f>
        <v/>
      </c>
      <c r="U56" s="1316" t="str">
        <f>IF('App2'!T38="","",'App2'!T38)</f>
        <v/>
      </c>
      <c r="V56" s="1316" t="str">
        <f>IF('App2'!U38="","",'App2'!U38)</f>
        <v/>
      </c>
      <c r="W56" s="1316" t="str">
        <f>IF('App2'!V38="","",'App2'!V38)</f>
        <v/>
      </c>
      <c r="X56" s="1316"/>
    </row>
    <row r="57" spans="2:24">
      <c r="B57" s="1308" t="s">
        <v>431</v>
      </c>
      <c r="C57" s="1316" t="s">
        <v>1606</v>
      </c>
      <c r="D57" s="1316" t="s">
        <v>399</v>
      </c>
      <c r="E57" s="1316" t="s">
        <v>1540</v>
      </c>
      <c r="F57" s="1316"/>
      <c r="G57" s="1316"/>
      <c r="H57" s="1316"/>
      <c r="I57" s="1316"/>
      <c r="J57" s="1316" t="str">
        <f>IF('App2'!I39="","",'App2'!I39)</f>
        <v/>
      </c>
      <c r="K57" s="1316" t="str">
        <f>IF('App2'!J39="","",'App2'!J39)</f>
        <v/>
      </c>
      <c r="L57" s="1316" t="str">
        <f>IF('App2'!K39="","",'App2'!K39)</f>
        <v/>
      </c>
      <c r="M57" s="1316" t="str">
        <f>IF('App2'!L39="","",'App2'!L39)</f>
        <v/>
      </c>
      <c r="N57" s="1316" t="str">
        <f>IF('App2'!M39="","",'App2'!M39)</f>
        <v/>
      </c>
      <c r="O57" s="1316" t="str">
        <f>IF('App2'!N39="","",'App2'!N39)</f>
        <v/>
      </c>
      <c r="P57" s="1316" t="str">
        <f>IF('App2'!O39="","",'App2'!O39)</f>
        <v/>
      </c>
      <c r="Q57" s="1316" t="str">
        <f>IF('App2'!P39="","",'App2'!P39)</f>
        <v/>
      </c>
      <c r="R57" s="1316" t="str">
        <f>IF('App2'!Q39="","",'App2'!Q39)</f>
        <v/>
      </c>
      <c r="S57" s="1316" t="str">
        <f>IF('App2'!R39="","",'App2'!R39)</f>
        <v/>
      </c>
      <c r="T57" s="1316" t="str">
        <f>IF('App2'!S39="","",'App2'!S39)</f>
        <v/>
      </c>
      <c r="U57" s="1316" t="str">
        <f>IF('App2'!T39="","",'App2'!T39)</f>
        <v/>
      </c>
      <c r="V57" s="1316" t="str">
        <f>IF('App2'!U39="","",'App2'!U39)</f>
        <v/>
      </c>
      <c r="W57" s="1316" t="str">
        <f>IF('App2'!V39="","",'App2'!V39)</f>
        <v/>
      </c>
      <c r="X57" s="1316"/>
    </row>
    <row r="58" spans="2:24">
      <c r="B58" s="1308" t="s">
        <v>432</v>
      </c>
      <c r="C58" s="1316" t="s">
        <v>1607</v>
      </c>
      <c r="D58" s="1316" t="s">
        <v>1558</v>
      </c>
      <c r="E58" s="1316" t="s">
        <v>1540</v>
      </c>
      <c r="F58" s="1316"/>
      <c r="G58" s="1316"/>
      <c r="H58" s="1316"/>
      <c r="I58" s="1316"/>
      <c r="J58" s="1316" t="str">
        <f>IF('App2'!I40="","",'App2'!I40)</f>
        <v/>
      </c>
      <c r="K58" s="1316" t="str">
        <f>IF('App2'!J40="","",'App2'!J40)</f>
        <v/>
      </c>
      <c r="L58" s="1316" t="str">
        <f>IF('App2'!K40="","",'App2'!K40)</f>
        <v/>
      </c>
      <c r="M58" s="1316" t="str">
        <f>IF('App2'!L40="","",'App2'!L40)</f>
        <v/>
      </c>
      <c r="N58" s="1316" t="str">
        <f>IF('App2'!M40="","",'App2'!M40)</f>
        <v/>
      </c>
      <c r="O58" s="1316" t="str">
        <f>IF('App2'!N40="","",'App2'!N40)</f>
        <v/>
      </c>
      <c r="P58" s="1316" t="str">
        <f>IF('App2'!O40="","",'App2'!O40)</f>
        <v/>
      </c>
      <c r="Q58" s="1316" t="str">
        <f>IF('App2'!P40="","",'App2'!P40)</f>
        <v/>
      </c>
      <c r="R58" s="1316" t="str">
        <f>IF('App2'!Q40="","",'App2'!Q40)</f>
        <v/>
      </c>
      <c r="S58" s="1316" t="str">
        <f>IF('App2'!R40="","",'App2'!R40)</f>
        <v/>
      </c>
      <c r="T58" s="1316" t="str">
        <f>IF('App2'!S40="","",'App2'!S40)</f>
        <v/>
      </c>
      <c r="U58" s="1316" t="str">
        <f>IF('App2'!T40="","",'App2'!T40)</f>
        <v/>
      </c>
      <c r="V58" s="1316" t="str">
        <f>IF('App2'!U40="","",'App2'!U40)</f>
        <v/>
      </c>
      <c r="W58" s="1316" t="str">
        <f>IF('App2'!V40="","",'App2'!V40)</f>
        <v/>
      </c>
      <c r="X58" s="1316"/>
    </row>
    <row r="59" spans="2:24">
      <c r="B59" s="1308" t="s">
        <v>434</v>
      </c>
      <c r="C59" s="1316" t="s">
        <v>1608</v>
      </c>
      <c r="D59" s="1316" t="s">
        <v>1559</v>
      </c>
      <c r="E59" s="1316" t="s">
        <v>1540</v>
      </c>
      <c r="F59" s="1316"/>
      <c r="G59" s="1316"/>
      <c r="H59" s="1316"/>
      <c r="I59" s="1316"/>
      <c r="J59" s="1316" t="str">
        <f>IF('App2'!I41="","",'App2'!I41)</f>
        <v/>
      </c>
      <c r="K59" s="1316" t="str">
        <f>IF('App2'!J41="","",'App2'!J41)</f>
        <v/>
      </c>
      <c r="L59" s="1316" t="str">
        <f>IF('App2'!K41="","",'App2'!K41)</f>
        <v/>
      </c>
      <c r="M59" s="1316" t="str">
        <f>IF('App2'!L41="","",'App2'!L41)</f>
        <v/>
      </c>
      <c r="N59" s="1316" t="str">
        <f>IF('App2'!M41="","",'App2'!M41)</f>
        <v/>
      </c>
      <c r="O59" s="1316" t="str">
        <f>IF('App2'!N41="","",'App2'!N41)</f>
        <v/>
      </c>
      <c r="P59" s="1316" t="str">
        <f>IF('App2'!O41="","",'App2'!O41)</f>
        <v/>
      </c>
      <c r="Q59" s="1316" t="str">
        <f>IF('App2'!P41="","",'App2'!P41)</f>
        <v/>
      </c>
      <c r="R59" s="1316" t="str">
        <f>IF('App2'!Q41="","",'App2'!Q41)</f>
        <v/>
      </c>
      <c r="S59" s="1316" t="str">
        <f>IF('App2'!R41="","",'App2'!R41)</f>
        <v/>
      </c>
      <c r="T59" s="1316" t="str">
        <f>IF('App2'!S41="","",'App2'!S41)</f>
        <v/>
      </c>
      <c r="U59" s="1316" t="str">
        <f>IF('App2'!T41="","",'App2'!T41)</f>
        <v/>
      </c>
      <c r="V59" s="1316" t="str">
        <f>IF('App2'!U41="","",'App2'!U41)</f>
        <v/>
      </c>
      <c r="W59" s="1316" t="str">
        <f>IF('App2'!V41="","",'App2'!V41)</f>
        <v/>
      </c>
      <c r="X59" s="1316"/>
    </row>
    <row r="60" spans="2:24">
      <c r="B60" s="1309" t="s">
        <v>2143</v>
      </c>
      <c r="C60" s="1328" t="str">
        <f>CONCATENATE('App2'!C42, " - ", 'App2'!$C$35)</f>
        <v>Total connected properties at year end - Leakage region 4</v>
      </c>
      <c r="D60" s="1363" t="str">
        <f>'App2'!E42</f>
        <v>000</v>
      </c>
      <c r="E60" s="1361" t="s">
        <v>1540</v>
      </c>
      <c r="F60" s="1316"/>
      <c r="G60" s="1316"/>
      <c r="H60" s="1316"/>
      <c r="I60" s="1316"/>
      <c r="J60" s="1316"/>
      <c r="K60" s="1362" t="str">
        <f>IF('App2'!J42="","",'App2'!J42)</f>
        <v/>
      </c>
      <c r="L60" s="1362" t="str">
        <f>IF('App2'!K42="","",'App2'!K42)</f>
        <v/>
      </c>
      <c r="M60" s="1362" t="str">
        <f>IF('App2'!L42="","",'App2'!L42)</f>
        <v/>
      </c>
      <c r="N60" s="1362" t="str">
        <f>IF('App2'!M42="","",'App2'!M42)</f>
        <v/>
      </c>
      <c r="O60" s="1362" t="str">
        <f>IF('App2'!N42="","",'App2'!N42)</f>
        <v/>
      </c>
      <c r="P60" s="1362" t="str">
        <f>IF('App2'!O42="","",'App2'!O42)</f>
        <v/>
      </c>
      <c r="Q60" s="1362" t="str">
        <f>IF('App2'!P42="","",'App2'!P42)</f>
        <v/>
      </c>
      <c r="R60" s="1362" t="str">
        <f>IF('App2'!Q42="","",'App2'!Q42)</f>
        <v/>
      </c>
      <c r="S60" s="1316"/>
      <c r="T60" s="1316"/>
      <c r="U60" s="1316"/>
      <c r="V60" s="1316"/>
      <c r="W60" s="1316"/>
      <c r="X60" s="1316"/>
    </row>
    <row r="61" spans="2:24">
      <c r="B61" s="1309" t="s">
        <v>2144</v>
      </c>
      <c r="C61" s="1328" t="str">
        <f>CONCATENATE('App2'!C43, " - ", 'App2'!$C$35)</f>
        <v>Total length of potable mains as at 31 March - Leakage region 4</v>
      </c>
      <c r="D61" s="1363" t="str">
        <f>'App2'!E43</f>
        <v>km</v>
      </c>
      <c r="E61" s="1361" t="s">
        <v>1540</v>
      </c>
      <c r="F61" s="1316"/>
      <c r="G61" s="1316"/>
      <c r="H61" s="1316"/>
      <c r="I61" s="1316"/>
      <c r="J61" s="1316"/>
      <c r="K61" s="1362" t="str">
        <f>IF('App2'!J43="","",'App2'!J43)</f>
        <v/>
      </c>
      <c r="L61" s="1362" t="str">
        <f>IF('App2'!K43="","",'App2'!K43)</f>
        <v/>
      </c>
      <c r="M61" s="1362" t="str">
        <f>IF('App2'!L43="","",'App2'!L43)</f>
        <v/>
      </c>
      <c r="N61" s="1362" t="str">
        <f>IF('App2'!M43="","",'App2'!M43)</f>
        <v/>
      </c>
      <c r="O61" s="1362" t="str">
        <f>IF('App2'!N43="","",'App2'!N43)</f>
        <v/>
      </c>
      <c r="P61" s="1362" t="str">
        <f>IF('App2'!O43="","",'App2'!O43)</f>
        <v/>
      </c>
      <c r="Q61" s="1362" t="str">
        <f>IF('App2'!P43="","",'App2'!P43)</f>
        <v/>
      </c>
      <c r="R61" s="1362" t="str">
        <f>IF('App2'!Q43="","",'App2'!Q43)</f>
        <v/>
      </c>
      <c r="S61" s="1316"/>
      <c r="T61" s="1316"/>
      <c r="U61" s="1316"/>
      <c r="V61" s="1316"/>
      <c r="W61" s="1316"/>
      <c r="X61" s="1316"/>
    </row>
    <row r="62" spans="2:24">
      <c r="B62" s="1308" t="s">
        <v>439</v>
      </c>
      <c r="C62" s="1316" t="s">
        <v>1609</v>
      </c>
      <c r="D62" s="1316" t="s">
        <v>399</v>
      </c>
      <c r="E62" s="1316" t="s">
        <v>1540</v>
      </c>
      <c r="F62" s="1316"/>
      <c r="G62" s="1316"/>
      <c r="H62" s="1316"/>
      <c r="I62" s="1316">
        <f>IF('App2'!H48="","",'App2'!H48)</f>
        <v>103.9</v>
      </c>
      <c r="J62" s="1316">
        <f>IF('App2'!I48="","",'App2'!I48)</f>
        <v>101.6</v>
      </c>
      <c r="K62" s="1316">
        <f>IF('App2'!J48="","",'App2'!J48)</f>
        <v>102.5</v>
      </c>
      <c r="L62" s="1316">
        <f>IF('App2'!K48="","",'App2'!K48)</f>
        <v>103.1</v>
      </c>
      <c r="M62" s="1316">
        <f>IF('App2'!L48="","",'App2'!L48)</f>
        <v>103</v>
      </c>
      <c r="N62" s="1316">
        <f>IF('App2'!M48="","",'App2'!M48)</f>
        <v>102.4</v>
      </c>
      <c r="O62" s="1316">
        <f>IF('App2'!N48="","",'App2'!N48)</f>
        <v>99.2</v>
      </c>
      <c r="P62" s="1316">
        <f>IF('App2'!O48="","",'App2'!O48)</f>
        <v>96.1</v>
      </c>
      <c r="Q62" s="1316">
        <f>IF('App2'!P48="","",'App2'!P48)</f>
        <v>92.9</v>
      </c>
      <c r="R62" s="1316">
        <f>IF('App2'!Q48="","",'App2'!Q48)</f>
        <v>89.7</v>
      </c>
      <c r="S62" s="1316"/>
      <c r="T62" s="1316"/>
      <c r="U62" s="1316"/>
      <c r="V62" s="1316"/>
      <c r="W62" s="1316"/>
      <c r="X62" s="1316"/>
    </row>
    <row r="63" spans="2:24">
      <c r="B63" s="1308" t="s">
        <v>440</v>
      </c>
      <c r="C63" s="1316" t="s">
        <v>1610</v>
      </c>
      <c r="D63" s="1316" t="s">
        <v>399</v>
      </c>
      <c r="E63" s="1316" t="s">
        <v>1540</v>
      </c>
      <c r="F63" s="1316"/>
      <c r="G63" s="1316"/>
      <c r="H63" s="1316"/>
      <c r="I63" s="1316">
        <f>IF('App2'!H49="","",'App2'!H49)</f>
        <v>113.2</v>
      </c>
      <c r="J63" s="1316">
        <f>IF('App2'!I49="","",'App2'!I49)</f>
        <v>113.2</v>
      </c>
      <c r="K63" s="1316">
        <f>IF('App2'!J49="","",'App2'!J49)</f>
        <v>113.2</v>
      </c>
      <c r="L63" s="1316">
        <f>IF('App2'!K49="","",'App2'!K49)</f>
        <v>113.2</v>
      </c>
      <c r="M63" s="1316">
        <f>IF('App2'!L49="","",'App2'!L49)</f>
        <v>113.2</v>
      </c>
      <c r="N63" s="1316">
        <f>IF('App2'!M49="","",'App2'!M49)</f>
        <v>113.7</v>
      </c>
      <c r="O63" s="1316">
        <f>IF('App2'!N49="","",'App2'!N49)</f>
        <v>114</v>
      </c>
      <c r="P63" s="1316">
        <f>IF('App2'!O49="","",'App2'!O49)</f>
        <v>114.2</v>
      </c>
      <c r="Q63" s="1316">
        <f>IF('App2'!P49="","",'App2'!P49)</f>
        <v>114.2</v>
      </c>
      <c r="R63" s="1316">
        <f>IF('App2'!Q49="","",'App2'!Q49)</f>
        <v>114.2</v>
      </c>
      <c r="S63" s="1316"/>
      <c r="T63" s="1316"/>
      <c r="U63" s="1316"/>
      <c r="V63" s="1316"/>
      <c r="W63" s="1316"/>
      <c r="X63" s="1316"/>
    </row>
    <row r="64" spans="2:24">
      <c r="B64" s="1308" t="s">
        <v>442</v>
      </c>
      <c r="C64" s="1316" t="s">
        <v>1611</v>
      </c>
      <c r="D64" s="1316" t="s">
        <v>399</v>
      </c>
      <c r="E64" s="1316" t="s">
        <v>1540</v>
      </c>
      <c r="F64" s="1316"/>
      <c r="G64" s="1316"/>
      <c r="H64" s="1316"/>
      <c r="I64" s="1316" t="str">
        <f>IF('App2'!H51="","",'App2'!H51)</f>
        <v/>
      </c>
      <c r="J64" s="1316" t="str">
        <f>IF('App2'!I51="","",'App2'!I51)</f>
        <v/>
      </c>
      <c r="K64" s="1316" t="str">
        <f>IF('App2'!J51="","",'App2'!J51)</f>
        <v/>
      </c>
      <c r="L64" s="1316" t="str">
        <f>IF('App2'!K51="","",'App2'!K51)</f>
        <v/>
      </c>
      <c r="M64" s="1316" t="str">
        <f>IF('App2'!L51="","",'App2'!L51)</f>
        <v/>
      </c>
      <c r="N64" s="1316" t="str">
        <f>IF('App2'!M51="","",'App2'!M51)</f>
        <v/>
      </c>
      <c r="O64" s="1316" t="str">
        <f>IF('App2'!N51="","",'App2'!N51)</f>
        <v/>
      </c>
      <c r="P64" s="1316" t="str">
        <f>IF('App2'!O51="","",'App2'!O51)</f>
        <v/>
      </c>
      <c r="Q64" s="1316" t="str">
        <f>IF('App2'!P51="","",'App2'!P51)</f>
        <v/>
      </c>
      <c r="R64" s="1316" t="str">
        <f>IF('App2'!Q51="","",'App2'!Q51)</f>
        <v/>
      </c>
      <c r="S64" s="1316"/>
      <c r="T64" s="1316"/>
      <c r="U64" s="1316"/>
      <c r="V64" s="1316"/>
      <c r="W64" s="1316"/>
      <c r="X64" s="1316"/>
    </row>
    <row r="65" spans="1:24">
      <c r="B65" s="1308" t="s">
        <v>443</v>
      </c>
      <c r="C65" s="1316" t="s">
        <v>1612</v>
      </c>
      <c r="D65" s="1316" t="s">
        <v>399</v>
      </c>
      <c r="E65" s="1316" t="s">
        <v>1540</v>
      </c>
      <c r="F65" s="1316"/>
      <c r="G65" s="1316"/>
      <c r="H65" s="1316"/>
      <c r="I65" s="1316" t="str">
        <f>IF('App2'!H52="","",'App2'!H52)</f>
        <v/>
      </c>
      <c r="J65" s="1316" t="str">
        <f>IF('App2'!I52="","",'App2'!I52)</f>
        <v/>
      </c>
      <c r="K65" s="1316" t="str">
        <f>IF('App2'!J52="","",'App2'!J52)</f>
        <v/>
      </c>
      <c r="L65" s="1316" t="str">
        <f>IF('App2'!K52="","",'App2'!K52)</f>
        <v/>
      </c>
      <c r="M65" s="1316" t="str">
        <f>IF('App2'!L52="","",'App2'!L52)</f>
        <v/>
      </c>
      <c r="N65" s="1316" t="str">
        <f>IF('App2'!M52="","",'App2'!M52)</f>
        <v/>
      </c>
      <c r="O65" s="1316" t="str">
        <f>IF('App2'!N52="","",'App2'!N52)</f>
        <v/>
      </c>
      <c r="P65" s="1316" t="str">
        <f>IF('App2'!O52="","",'App2'!O52)</f>
        <v/>
      </c>
      <c r="Q65" s="1316" t="str">
        <f>IF('App2'!P52="","",'App2'!P52)</f>
        <v/>
      </c>
      <c r="R65" s="1316" t="str">
        <f>IF('App2'!Q52="","",'App2'!Q52)</f>
        <v/>
      </c>
      <c r="S65" s="1316"/>
      <c r="T65" s="1316"/>
      <c r="U65" s="1316"/>
      <c r="V65" s="1316"/>
      <c r="W65" s="1316"/>
      <c r="X65" s="1316"/>
    </row>
    <row r="66" spans="1:24">
      <c r="B66" s="1308" t="s">
        <v>445</v>
      </c>
      <c r="C66" s="1316" t="s">
        <v>1613</v>
      </c>
      <c r="D66" s="1316" t="s">
        <v>399</v>
      </c>
      <c r="E66" s="1316" t="s">
        <v>1540</v>
      </c>
      <c r="F66" s="1316"/>
      <c r="G66" s="1316"/>
      <c r="H66" s="1316"/>
      <c r="I66" s="1316" t="str">
        <f>IF('App2'!H54="","",'App2'!H54)</f>
        <v/>
      </c>
      <c r="J66" s="1316" t="str">
        <f>IF('App2'!I54="","",'App2'!I54)</f>
        <v/>
      </c>
      <c r="K66" s="1316" t="str">
        <f>IF('App2'!J54="","",'App2'!J54)</f>
        <v/>
      </c>
      <c r="L66" s="1316" t="str">
        <f>IF('App2'!K54="","",'App2'!K54)</f>
        <v/>
      </c>
      <c r="M66" s="1316" t="str">
        <f>IF('App2'!L54="","",'App2'!L54)</f>
        <v/>
      </c>
      <c r="N66" s="1316" t="str">
        <f>IF('App2'!M54="","",'App2'!M54)</f>
        <v/>
      </c>
      <c r="O66" s="1316" t="str">
        <f>IF('App2'!N54="","",'App2'!N54)</f>
        <v/>
      </c>
      <c r="P66" s="1316" t="str">
        <f>IF('App2'!O54="","",'App2'!O54)</f>
        <v/>
      </c>
      <c r="Q66" s="1316" t="str">
        <f>IF('App2'!P54="","",'App2'!P54)</f>
        <v/>
      </c>
      <c r="R66" s="1316" t="str">
        <f>IF('App2'!Q54="","",'App2'!Q54)</f>
        <v/>
      </c>
      <c r="S66" s="1316"/>
      <c r="T66" s="1316"/>
      <c r="U66" s="1316"/>
      <c r="V66" s="1316"/>
      <c r="W66" s="1316"/>
      <c r="X66" s="1316"/>
    </row>
    <row r="67" spans="1:24">
      <c r="B67" s="1308" t="s">
        <v>446</v>
      </c>
      <c r="C67" s="1316" t="s">
        <v>1614</v>
      </c>
      <c r="D67" s="1316" t="s">
        <v>399</v>
      </c>
      <c r="E67" s="1316" t="s">
        <v>1540</v>
      </c>
      <c r="F67" s="1316"/>
      <c r="G67" s="1316"/>
      <c r="H67" s="1316"/>
      <c r="I67" s="1316" t="str">
        <f>IF('App2'!H55="","",'App2'!H55)</f>
        <v/>
      </c>
      <c r="J67" s="1316" t="str">
        <f>IF('App2'!I55="","",'App2'!I55)</f>
        <v/>
      </c>
      <c r="K67" s="1316" t="str">
        <f>IF('App2'!J55="","",'App2'!J55)</f>
        <v/>
      </c>
      <c r="L67" s="1316" t="str">
        <f>IF('App2'!K55="","",'App2'!K55)</f>
        <v/>
      </c>
      <c r="M67" s="1316" t="str">
        <f>IF('App2'!L55="","",'App2'!L55)</f>
        <v/>
      </c>
      <c r="N67" s="1316" t="str">
        <f>IF('App2'!M55="","",'App2'!M55)</f>
        <v/>
      </c>
      <c r="O67" s="1316" t="str">
        <f>IF('App2'!N55="","",'App2'!N55)</f>
        <v/>
      </c>
      <c r="P67" s="1316" t="str">
        <f>IF('App2'!O55="","",'App2'!O55)</f>
        <v/>
      </c>
      <c r="Q67" s="1316" t="str">
        <f>IF('App2'!P55="","",'App2'!P55)</f>
        <v/>
      </c>
      <c r="R67" s="1316" t="str">
        <f>IF('App2'!Q55="","",'App2'!Q55)</f>
        <v/>
      </c>
      <c r="S67" s="1316"/>
      <c r="T67" s="1316"/>
      <c r="U67" s="1316"/>
      <c r="V67" s="1316"/>
      <c r="W67" s="1316"/>
      <c r="X67" s="1316"/>
    </row>
    <row r="68" spans="1:24">
      <c r="B68" s="1308" t="s">
        <v>448</v>
      </c>
      <c r="C68" s="1316" t="s">
        <v>1615</v>
      </c>
      <c r="D68" s="1316" t="s">
        <v>399</v>
      </c>
      <c r="E68" s="1316" t="s">
        <v>1540</v>
      </c>
      <c r="F68" s="1316"/>
      <c r="G68" s="1316"/>
      <c r="H68" s="1316"/>
      <c r="I68" s="1316" t="str">
        <f>IF('App2'!H57="","",'App2'!H57)</f>
        <v/>
      </c>
      <c r="J68" s="1316" t="str">
        <f>IF('App2'!I57="","",'App2'!I57)</f>
        <v/>
      </c>
      <c r="K68" s="1316" t="str">
        <f>IF('App2'!J57="","",'App2'!J57)</f>
        <v/>
      </c>
      <c r="L68" s="1316" t="str">
        <f>IF('App2'!K57="","",'App2'!K57)</f>
        <v/>
      </c>
      <c r="M68" s="1316" t="str">
        <f>IF('App2'!L57="","",'App2'!L57)</f>
        <v/>
      </c>
      <c r="N68" s="1316" t="str">
        <f>IF('App2'!M57="","",'App2'!M57)</f>
        <v/>
      </c>
      <c r="O68" s="1316" t="str">
        <f>IF('App2'!N57="","",'App2'!N57)</f>
        <v/>
      </c>
      <c r="P68" s="1316" t="str">
        <f>IF('App2'!O57="","",'App2'!O57)</f>
        <v/>
      </c>
      <c r="Q68" s="1316" t="str">
        <f>IF('App2'!P57="","",'App2'!P57)</f>
        <v/>
      </c>
      <c r="R68" s="1316" t="str">
        <f>IF('App2'!Q57="","",'App2'!Q57)</f>
        <v/>
      </c>
      <c r="S68" s="1316"/>
      <c r="T68" s="1316"/>
      <c r="U68" s="1316"/>
      <c r="V68" s="1316"/>
      <c r="W68" s="1316"/>
      <c r="X68" s="1316"/>
    </row>
    <row r="69" spans="1:24">
      <c r="B69" s="1308" t="s">
        <v>449</v>
      </c>
      <c r="C69" s="1316" t="s">
        <v>1616</v>
      </c>
      <c r="D69" s="1316" t="s">
        <v>399</v>
      </c>
      <c r="E69" s="1316" t="s">
        <v>1540</v>
      </c>
      <c r="F69" s="1316"/>
      <c r="G69" s="1316"/>
      <c r="H69" s="1316"/>
      <c r="I69" s="1316" t="str">
        <f>IF('App2'!H58="","",'App2'!H58)</f>
        <v/>
      </c>
      <c r="J69" s="1316" t="str">
        <f>IF('App2'!I58="","",'App2'!I58)</f>
        <v/>
      </c>
      <c r="K69" s="1316" t="str">
        <f>IF('App2'!J58="","",'App2'!J58)</f>
        <v/>
      </c>
      <c r="L69" s="1316" t="str">
        <f>IF('App2'!K58="","",'App2'!K58)</f>
        <v/>
      </c>
      <c r="M69" s="1316" t="str">
        <f>IF('App2'!L58="","",'App2'!L58)</f>
        <v/>
      </c>
      <c r="N69" s="1316" t="str">
        <f>IF('App2'!M58="","",'App2'!M58)</f>
        <v/>
      </c>
      <c r="O69" s="1316" t="str">
        <f>IF('App2'!N58="","",'App2'!N58)</f>
        <v/>
      </c>
      <c r="P69" s="1316" t="str">
        <f>IF('App2'!O58="","",'App2'!O58)</f>
        <v/>
      </c>
      <c r="Q69" s="1316" t="str">
        <f>IF('App2'!P58="","",'App2'!P58)</f>
        <v/>
      </c>
      <c r="R69" s="1316" t="str">
        <f>IF('App2'!Q58="","",'App2'!Q58)</f>
        <v/>
      </c>
      <c r="S69" s="1316"/>
      <c r="T69" s="1316"/>
      <c r="U69" s="1316"/>
      <c r="V69" s="1316"/>
      <c r="W69" s="1316"/>
      <c r="X69" s="1316"/>
    </row>
    <row r="70" spans="1:24">
      <c r="B70" s="1308" t="s">
        <v>452</v>
      </c>
      <c r="C70" s="1316" t="s">
        <v>451</v>
      </c>
      <c r="D70" s="1316" t="s">
        <v>453</v>
      </c>
      <c r="E70" s="1316" t="s">
        <v>1540</v>
      </c>
      <c r="F70" s="1316"/>
      <c r="G70" s="1316"/>
      <c r="H70" s="1316"/>
      <c r="I70" s="1316">
        <f>IF('App2'!H61="","",'App2'!H61)</f>
        <v>136.1</v>
      </c>
      <c r="J70" s="1316">
        <f>IF('App2'!I61="","",'App2'!I61)</f>
        <v>138.1</v>
      </c>
      <c r="K70" s="1316">
        <f>IF('App2'!J61="","",'App2'!J61)</f>
        <v>141.69999999999999</v>
      </c>
      <c r="L70" s="1316">
        <f>IF('App2'!K61="","",'App2'!K61)</f>
        <v>140.5</v>
      </c>
      <c r="M70" s="1316">
        <f>IF('App2'!L61="","",'App2'!L61)</f>
        <v>139.4</v>
      </c>
      <c r="N70" s="1316">
        <f>IF('App2'!M61="","",'App2'!M61)</f>
        <v>137.1</v>
      </c>
      <c r="O70" s="1316">
        <f>IF('App2'!N61="","",'App2'!N61)</f>
        <v>135.4</v>
      </c>
      <c r="P70" s="1316">
        <f>IF('App2'!O61="","",'App2'!O61)</f>
        <v>133.6</v>
      </c>
      <c r="Q70" s="1316">
        <f>IF('App2'!P61="","",'App2'!P61)</f>
        <v>131.80000000000001</v>
      </c>
      <c r="R70" s="1316">
        <f>IF('App2'!Q61="","",'App2'!Q61)</f>
        <v>130.1</v>
      </c>
      <c r="S70" s="1315"/>
      <c r="T70" s="1315"/>
      <c r="U70" s="1315"/>
      <c r="V70" s="1315"/>
      <c r="W70" s="1315"/>
      <c r="X70" s="1315"/>
    </row>
    <row r="71" spans="1:24">
      <c r="B71" s="1308" t="s">
        <v>457</v>
      </c>
      <c r="C71" s="1316" t="s">
        <v>455</v>
      </c>
      <c r="D71" s="1316" t="s">
        <v>546</v>
      </c>
      <c r="E71" s="1316" t="s">
        <v>1540</v>
      </c>
      <c r="F71" s="1316" t="str">
        <f>IF('App2'!C64&amp;" ("&amp;'App2'!E64&amp;", to "&amp;'App2'!F64&amp;" dp)"="","",'App2'!C64&amp;" ("&amp;'App2'!E64&amp;", to "&amp;'App2'!F64&amp;" dp)")</f>
        <v>W-A5: Duration of interruptions in supply (hours/property) &amp; B3: Decreasing average interruptions &gt;3 hours (Minutes / property / year, to 1 dp)</v>
      </c>
      <c r="G71" s="1316"/>
      <c r="H71" s="1316"/>
      <c r="I71" s="1316">
        <f>IF('App2'!H64="","",'App2'!H64)</f>
        <v>21</v>
      </c>
      <c r="J71" s="1316">
        <f>IF('App2'!I64="","",'App2'!I64)</f>
        <v>11</v>
      </c>
      <c r="K71" s="1316">
        <f>IF('App2'!J64="","",'App2'!J64)</f>
        <v>18</v>
      </c>
      <c r="L71" s="1316">
        <f>IF('App2'!K64="","",'App2'!K64)</f>
        <v>10</v>
      </c>
      <c r="M71" s="1316">
        <f>IF('App2'!L64="","",'App2'!L64)</f>
        <v>8</v>
      </c>
      <c r="N71" s="1316">
        <f>IF('App2'!M64="","",'App2'!M64)</f>
        <v>4.8973333333333331</v>
      </c>
      <c r="O71" s="1316">
        <f>IF('App2'!N64="","",'App2'!N64)</f>
        <v>4.4653333333333336</v>
      </c>
      <c r="P71" s="1316">
        <f>IF('App2'!O64="","",'App2'!O64)</f>
        <v>4.0333333333333332</v>
      </c>
      <c r="Q71" s="1316">
        <f>IF('App2'!P64="","",'App2'!P64)</f>
        <v>3.745333333333333</v>
      </c>
      <c r="R71" s="1316">
        <f>IF('App2'!Q64="","",'App2'!Q64)</f>
        <v>3.4573333333333331</v>
      </c>
      <c r="S71" s="1315"/>
      <c r="T71" s="1315"/>
      <c r="U71" s="1315"/>
      <c r="V71" s="1315"/>
      <c r="W71" s="1315"/>
      <c r="X71" s="1315"/>
    </row>
    <row r="72" spans="1:24">
      <c r="B72" s="1308" t="s">
        <v>461</v>
      </c>
      <c r="C72" s="1316" t="s">
        <v>459</v>
      </c>
      <c r="D72" s="1316" t="s">
        <v>546</v>
      </c>
      <c r="E72" s="1316" t="s">
        <v>1540</v>
      </c>
      <c r="F72" s="1316" t="str">
        <f>IF('App2'!C67&amp;" ("&amp;'App2'!E67&amp;", to "&amp;'App2'!F67&amp;" dp)"="","",'App2'!C67&amp;" ("&amp;'App2'!E67&amp;", to "&amp;'App2'!F67&amp;" dp)")</f>
        <v>S-A1: Internal sewer flooding incidents (Number, to 0 dp)</v>
      </c>
      <c r="G72" s="1316"/>
      <c r="H72" s="1316"/>
      <c r="I72" s="1316">
        <f>IF('App2'!H67="","",'App2'!H67)</f>
        <v>189</v>
      </c>
      <c r="J72" s="1316">
        <f>IF('App2'!I67="","",'App2'!I67)</f>
        <v>165</v>
      </c>
      <c r="K72" s="1316">
        <f>IF('App2'!J67="","",'App2'!J67)</f>
        <v>141</v>
      </c>
      <c r="L72" s="1316">
        <f>IF('App2'!K67="","",'App2'!K67)</f>
        <v>139</v>
      </c>
      <c r="M72" s="1316">
        <f>IF('App2'!L67="","",'App2'!L67)</f>
        <v>135</v>
      </c>
      <c r="N72" s="1316">
        <f>IF('App2'!M67="","",'App2'!M67)</f>
        <v>127.02685600000001</v>
      </c>
      <c r="O72" s="1316">
        <f>IF('App2'!N67="","",'App2'!N67)</f>
        <v>124.35548099999998</v>
      </c>
      <c r="P72" s="1316">
        <f>IF('App2'!O67="","",'App2'!O67)</f>
        <v>121.57622400000001</v>
      </c>
      <c r="Q72" s="1316">
        <f>IF('App2'!P67="","",'App2'!P67)</f>
        <v>111.646816</v>
      </c>
      <c r="R72" s="1316">
        <f>IF('App2'!Q67="","",'App2'!Q67)</f>
        <v>104.68209</v>
      </c>
      <c r="S72" s="1315"/>
      <c r="T72" s="1315"/>
      <c r="U72" s="1315"/>
      <c r="V72" s="1315"/>
      <c r="W72" s="1315"/>
      <c r="X72" s="1315"/>
    </row>
    <row r="73" spans="1:24" s="1638" customFormat="1">
      <c r="A73" s="1313"/>
      <c r="B73" s="1308" t="s">
        <v>2265</v>
      </c>
      <c r="C73" s="1637" t="s">
        <v>2299</v>
      </c>
      <c r="D73" s="1637" t="s">
        <v>533</v>
      </c>
      <c r="E73" s="1637" t="s">
        <v>1540</v>
      </c>
      <c r="F73" s="1637" t="str">
        <f>'App4'!G7</f>
        <v>New</v>
      </c>
      <c r="G73" s="1640">
        <f>'App4'!H7</f>
        <v>0</v>
      </c>
      <c r="H73" s="1640">
        <f>'App4'!I7</f>
        <v>0</v>
      </c>
      <c r="I73" s="1640">
        <f>'App4'!J7</f>
        <v>0</v>
      </c>
      <c r="J73" s="1640">
        <f>'App4'!K7</f>
        <v>0</v>
      </c>
      <c r="K73" s="1640">
        <f>'App4'!L7</f>
        <v>0</v>
      </c>
      <c r="L73" s="1640">
        <f>'App4'!M7</f>
        <v>0</v>
      </c>
      <c r="M73" s="1640">
        <f>'App4'!N7</f>
        <v>0</v>
      </c>
      <c r="N73" s="1640">
        <f>'App4'!O7</f>
        <v>0</v>
      </c>
      <c r="O73" s="1640">
        <f>'App4'!P7</f>
        <v>0</v>
      </c>
      <c r="P73" s="1640">
        <f>'App4'!Q7</f>
        <v>0</v>
      </c>
      <c r="Q73" s="1640">
        <f>'App4'!R7</f>
        <v>0</v>
      </c>
      <c r="R73" s="1640">
        <f>'App4'!S7</f>
        <v>0</v>
      </c>
      <c r="S73" s="1641"/>
      <c r="T73" s="1641"/>
      <c r="U73" s="1641"/>
      <c r="V73" s="1641"/>
      <c r="W73" s="1641"/>
    </row>
    <row r="74" spans="1:24" s="1638" customFormat="1">
      <c r="A74" s="1313"/>
      <c r="B74" s="1308" t="s">
        <v>2266</v>
      </c>
      <c r="C74" s="1637" t="s">
        <v>2300</v>
      </c>
      <c r="D74" s="1637" t="s">
        <v>533</v>
      </c>
      <c r="E74" s="1637" t="s">
        <v>1540</v>
      </c>
      <c r="F74" s="1637" t="str">
        <f>'App4'!G8</f>
        <v>New</v>
      </c>
      <c r="G74" s="1640"/>
      <c r="H74" s="1640"/>
      <c r="I74" s="1640"/>
      <c r="J74" s="1640"/>
      <c r="K74" s="1640"/>
      <c r="L74" s="1640"/>
      <c r="M74" s="1640"/>
      <c r="N74" s="1640"/>
      <c r="O74" s="1640"/>
      <c r="P74" s="1640"/>
      <c r="Q74" s="1640"/>
      <c r="R74" s="1640"/>
      <c r="S74" s="1641">
        <f>'App4'!T8</f>
        <v>0</v>
      </c>
      <c r="T74" s="1641">
        <f>'App4'!U8</f>
        <v>0</v>
      </c>
      <c r="U74" s="1641">
        <f>'App4'!V8</f>
        <v>0</v>
      </c>
      <c r="V74" s="1641">
        <f>'App4'!W8</f>
        <v>0</v>
      </c>
      <c r="W74" s="1641">
        <f>'App4'!X8</f>
        <v>0</v>
      </c>
    </row>
    <row r="75" spans="1:24" s="1638" customFormat="1">
      <c r="A75" s="1313"/>
      <c r="B75" s="1308" t="s">
        <v>1435</v>
      </c>
      <c r="C75" s="1637" t="s">
        <v>2301</v>
      </c>
      <c r="D75" s="1637" t="s">
        <v>28</v>
      </c>
      <c r="E75" s="1637" t="s">
        <v>1540</v>
      </c>
      <c r="F75" s="1637">
        <f>'App4'!G9</f>
        <v>0</v>
      </c>
      <c r="G75" s="1640">
        <f>'App4'!H9</f>
        <v>0</v>
      </c>
      <c r="H75" s="1640">
        <f>'App4'!I9</f>
        <v>0</v>
      </c>
      <c r="I75" s="1640">
        <f>'App4'!J9</f>
        <v>0</v>
      </c>
      <c r="J75" s="1640">
        <f>'App4'!K9</f>
        <v>0</v>
      </c>
      <c r="K75" s="1640">
        <f>'App4'!L9</f>
        <v>0</v>
      </c>
      <c r="L75" s="1640">
        <f>'App4'!M9</f>
        <v>0</v>
      </c>
      <c r="M75" s="1640">
        <f>'App4'!N9</f>
        <v>0</v>
      </c>
      <c r="N75" s="1640">
        <f>'App4'!O9</f>
        <v>0</v>
      </c>
      <c r="O75" s="1640">
        <f>'App4'!P9</f>
        <v>0</v>
      </c>
      <c r="P75" s="1640">
        <f>'App4'!Q9</f>
        <v>0</v>
      </c>
      <c r="Q75" s="1640">
        <f>'App4'!R9</f>
        <v>0</v>
      </c>
      <c r="R75" s="1640">
        <f>'App4'!S9</f>
        <v>0</v>
      </c>
      <c r="S75" s="1640">
        <f>'App4'!T9</f>
        <v>0</v>
      </c>
      <c r="T75" s="1640">
        <f>'App4'!U9</f>
        <v>0</v>
      </c>
      <c r="U75" s="1640">
        <f>'App4'!V9</f>
        <v>0</v>
      </c>
      <c r="V75" s="1640">
        <f>'App4'!W9</f>
        <v>0</v>
      </c>
      <c r="W75" s="1640">
        <f>'App4'!X9</f>
        <v>0</v>
      </c>
    </row>
    <row r="76" spans="1:24" s="1638" customFormat="1">
      <c r="A76" s="1313"/>
      <c r="B76" s="1308" t="s">
        <v>1436</v>
      </c>
      <c r="C76" s="1637" t="s">
        <v>2302</v>
      </c>
      <c r="D76" s="1637" t="s">
        <v>28</v>
      </c>
      <c r="E76" s="1637" t="s">
        <v>1540</v>
      </c>
      <c r="F76" s="1637">
        <f>'App4'!G10</f>
        <v>0</v>
      </c>
      <c r="G76" s="1640">
        <f>'App4'!H10</f>
        <v>0</v>
      </c>
      <c r="H76" s="1640">
        <f>'App4'!I10</f>
        <v>0</v>
      </c>
      <c r="I76" s="1640">
        <f>'App4'!J10</f>
        <v>0</v>
      </c>
      <c r="J76" s="1640">
        <f>'App4'!K10</f>
        <v>0</v>
      </c>
      <c r="K76" s="1640">
        <f>'App4'!L10</f>
        <v>0</v>
      </c>
      <c r="L76" s="1640">
        <f>'App4'!M10</f>
        <v>0</v>
      </c>
      <c r="M76" s="1640">
        <f>'App4'!N10</f>
        <v>0</v>
      </c>
      <c r="N76" s="1640">
        <f>'App4'!O10</f>
        <v>0</v>
      </c>
      <c r="O76" s="1640">
        <f>'App4'!P10</f>
        <v>0</v>
      </c>
      <c r="P76" s="1640">
        <f>'App4'!Q10</f>
        <v>0</v>
      </c>
      <c r="Q76" s="1640">
        <f>'App4'!R10</f>
        <v>0</v>
      </c>
      <c r="R76" s="1640">
        <f>'App4'!S10</f>
        <v>0</v>
      </c>
      <c r="S76" s="1640">
        <f>'App4'!T10</f>
        <v>0</v>
      </c>
      <c r="T76" s="1640">
        <f>'App4'!U10</f>
        <v>0</v>
      </c>
      <c r="U76" s="1640">
        <f>'App4'!V10</f>
        <v>0</v>
      </c>
      <c r="V76" s="1640">
        <f>'App4'!W10</f>
        <v>0</v>
      </c>
      <c r="W76" s="1640">
        <f>'App4'!X10</f>
        <v>0</v>
      </c>
    </row>
    <row r="77" spans="1:24" s="1638" customFormat="1">
      <c r="A77" s="1313"/>
      <c r="B77" s="1308" t="s">
        <v>1437</v>
      </c>
      <c r="C77" s="1637" t="s">
        <v>2303</v>
      </c>
      <c r="D77" s="1637" t="s">
        <v>28</v>
      </c>
      <c r="E77" s="1637" t="s">
        <v>1540</v>
      </c>
      <c r="F77" s="1637">
        <f>'App4'!G11</f>
        <v>0</v>
      </c>
      <c r="G77" s="1640">
        <f>'App4'!H11</f>
        <v>0</v>
      </c>
      <c r="H77" s="1640">
        <f>'App4'!I11</f>
        <v>0</v>
      </c>
      <c r="I77" s="1640">
        <f>'App4'!J11</f>
        <v>0</v>
      </c>
      <c r="J77" s="1640">
        <f>'App4'!K11</f>
        <v>0</v>
      </c>
      <c r="K77" s="1640">
        <f>'App4'!L11</f>
        <v>0</v>
      </c>
      <c r="L77" s="1640">
        <f>'App4'!M11</f>
        <v>0</v>
      </c>
      <c r="M77" s="1640">
        <f>'App4'!N11</f>
        <v>0</v>
      </c>
      <c r="N77" s="1640">
        <f>'App4'!O11</f>
        <v>0</v>
      </c>
      <c r="O77" s="1640">
        <f>'App4'!P11</f>
        <v>0</v>
      </c>
      <c r="P77" s="1640">
        <f>'App4'!Q11</f>
        <v>0</v>
      </c>
      <c r="Q77" s="1640">
        <f>'App4'!R11</f>
        <v>0</v>
      </c>
      <c r="R77" s="1640">
        <f>'App4'!S11</f>
        <v>0</v>
      </c>
      <c r="S77" s="1640">
        <f>'App4'!T11</f>
        <v>0</v>
      </c>
      <c r="T77" s="1640">
        <f>'App4'!U11</f>
        <v>0</v>
      </c>
      <c r="U77" s="1640">
        <f>'App4'!V11</f>
        <v>0</v>
      </c>
      <c r="V77" s="1640">
        <f>'App4'!W11</f>
        <v>0</v>
      </c>
      <c r="W77" s="1640">
        <f>'App4'!X11</f>
        <v>0</v>
      </c>
    </row>
    <row r="78" spans="1:24" s="1638" customFormat="1">
      <c r="A78" s="1313"/>
      <c r="B78" s="1308" t="s">
        <v>1438</v>
      </c>
      <c r="C78" s="1637" t="s">
        <v>2304</v>
      </c>
      <c r="D78" s="1637" t="s">
        <v>28</v>
      </c>
      <c r="E78" s="1637" t="s">
        <v>1540</v>
      </c>
      <c r="F78" s="1637">
        <f>'App4'!G12</f>
        <v>0</v>
      </c>
      <c r="G78" s="1640">
        <f>'App4'!H12</f>
        <v>0</v>
      </c>
      <c r="H78" s="1640">
        <f>'App4'!I12</f>
        <v>0</v>
      </c>
      <c r="I78" s="1640">
        <f>'App4'!J12</f>
        <v>0</v>
      </c>
      <c r="J78" s="1640">
        <f>'App4'!K12</f>
        <v>0</v>
      </c>
      <c r="K78" s="1640">
        <f>'App4'!L12</f>
        <v>0</v>
      </c>
      <c r="L78" s="1640">
        <f>'App4'!M12</f>
        <v>0</v>
      </c>
      <c r="M78" s="1640">
        <f>'App4'!N12</f>
        <v>0</v>
      </c>
      <c r="N78" s="1640">
        <f>'App4'!O12</f>
        <v>0</v>
      </c>
      <c r="O78" s="1640">
        <f>'App4'!P12</f>
        <v>0</v>
      </c>
      <c r="P78" s="1640">
        <f>'App4'!Q12</f>
        <v>0</v>
      </c>
      <c r="Q78" s="1640">
        <f>'App4'!R12</f>
        <v>0</v>
      </c>
      <c r="R78" s="1640">
        <f>'App4'!S12</f>
        <v>0</v>
      </c>
      <c r="S78" s="1640">
        <f>'App4'!T12</f>
        <v>0</v>
      </c>
      <c r="T78" s="1640">
        <f>'App4'!U12</f>
        <v>0</v>
      </c>
      <c r="U78" s="1640">
        <f>'App4'!V12</f>
        <v>0</v>
      </c>
      <c r="V78" s="1640">
        <f>'App4'!W12</f>
        <v>0</v>
      </c>
      <c r="W78" s="1640">
        <f>'App4'!X12</f>
        <v>0</v>
      </c>
    </row>
    <row r="79" spans="1:24" s="1638" customFormat="1">
      <c r="A79" s="1313"/>
      <c r="B79" s="1308" t="s">
        <v>1439</v>
      </c>
      <c r="C79" s="1637" t="s">
        <v>2305</v>
      </c>
      <c r="D79" s="1637" t="s">
        <v>28</v>
      </c>
      <c r="E79" s="1637" t="s">
        <v>1540</v>
      </c>
      <c r="F79" s="1637">
        <f>'App4'!G13</f>
        <v>0</v>
      </c>
      <c r="G79" s="1640">
        <f>'App4'!H13</f>
        <v>0</v>
      </c>
      <c r="H79" s="1640">
        <f>'App4'!I13</f>
        <v>0</v>
      </c>
      <c r="I79" s="1640">
        <f>'App4'!J13</f>
        <v>0</v>
      </c>
      <c r="J79" s="1640">
        <f>'App4'!K13</f>
        <v>0</v>
      </c>
      <c r="K79" s="1640">
        <f>'App4'!L13</f>
        <v>0</v>
      </c>
      <c r="L79" s="1640">
        <f>'App4'!M13</f>
        <v>0</v>
      </c>
      <c r="M79" s="1640">
        <f>'App4'!N13</f>
        <v>0</v>
      </c>
      <c r="N79" s="1640">
        <f>'App4'!O13</f>
        <v>0</v>
      </c>
      <c r="O79" s="1640">
        <f>'App4'!P13</f>
        <v>0</v>
      </c>
      <c r="P79" s="1640">
        <f>'App4'!Q13</f>
        <v>0</v>
      </c>
      <c r="Q79" s="1640">
        <f>'App4'!R13</f>
        <v>0</v>
      </c>
      <c r="R79" s="1640">
        <f>'App4'!S13</f>
        <v>0</v>
      </c>
      <c r="S79" s="1640">
        <f>'App4'!T13</f>
        <v>0</v>
      </c>
      <c r="T79" s="1640">
        <f>'App4'!U13</f>
        <v>0</v>
      </c>
      <c r="U79" s="1640">
        <f>'App4'!V13</f>
        <v>0</v>
      </c>
      <c r="V79" s="1640">
        <f>'App4'!W13</f>
        <v>0</v>
      </c>
      <c r="W79" s="1640">
        <f>'App4'!X13</f>
        <v>0</v>
      </c>
    </row>
    <row r="80" spans="1:24" s="1638" customFormat="1">
      <c r="A80" s="1313"/>
      <c r="B80" s="1308" t="s">
        <v>1440</v>
      </c>
      <c r="C80" s="1637" t="s">
        <v>2306</v>
      </c>
      <c r="D80" s="1637" t="s">
        <v>28</v>
      </c>
      <c r="E80" s="1637" t="s">
        <v>1540</v>
      </c>
      <c r="F80" s="1637">
        <f>'App4'!G14</f>
        <v>0</v>
      </c>
      <c r="G80" s="1640">
        <f>'App4'!H14</f>
        <v>0</v>
      </c>
      <c r="H80" s="1640">
        <f>'App4'!I14</f>
        <v>0</v>
      </c>
      <c r="I80" s="1640">
        <f>'App4'!J14</f>
        <v>0</v>
      </c>
      <c r="J80" s="1640">
        <f>'App4'!K14</f>
        <v>0</v>
      </c>
      <c r="K80" s="1640">
        <f>'App4'!L14</f>
        <v>0</v>
      </c>
      <c r="L80" s="1640">
        <f>'App4'!M14</f>
        <v>0</v>
      </c>
      <c r="M80" s="1640">
        <f>'App4'!N14</f>
        <v>0</v>
      </c>
      <c r="N80" s="1640">
        <f>'App4'!O14</f>
        <v>0</v>
      </c>
      <c r="O80" s="1640">
        <f>'App4'!P14</f>
        <v>0</v>
      </c>
      <c r="P80" s="1640">
        <f>'App4'!Q14</f>
        <v>0</v>
      </c>
      <c r="Q80" s="1640">
        <f>'App4'!R14</f>
        <v>0</v>
      </c>
      <c r="R80" s="1640">
        <f>'App4'!S14</f>
        <v>0</v>
      </c>
      <c r="S80" s="1640">
        <f>'App4'!T14</f>
        <v>0</v>
      </c>
      <c r="T80" s="1640">
        <f>'App4'!U14</f>
        <v>0</v>
      </c>
      <c r="U80" s="1640">
        <f>'App4'!V14</f>
        <v>0</v>
      </c>
      <c r="V80" s="1640">
        <f>'App4'!W14</f>
        <v>0</v>
      </c>
      <c r="W80" s="1640">
        <f>'App4'!X14</f>
        <v>0</v>
      </c>
    </row>
    <row r="81" spans="1:23" s="1638" customFormat="1">
      <c r="A81" s="1313"/>
      <c r="B81" s="1308" t="s">
        <v>2267</v>
      </c>
      <c r="C81" s="1637" t="s">
        <v>2307</v>
      </c>
      <c r="D81" s="1637" t="s">
        <v>43</v>
      </c>
      <c r="E81" s="1637" t="s">
        <v>1540</v>
      </c>
      <c r="F81" s="1637">
        <f>'App4'!G15</f>
        <v>0</v>
      </c>
      <c r="G81" s="1640">
        <f>'App4'!H15</f>
        <v>0</v>
      </c>
      <c r="H81" s="1640">
        <f>'App4'!I15</f>
        <v>0</v>
      </c>
      <c r="I81" s="1640">
        <f>'App4'!J15</f>
        <v>0</v>
      </c>
      <c r="J81" s="1640">
        <f>'App4'!K15</f>
        <v>0</v>
      </c>
      <c r="K81" s="1640">
        <f>'App4'!L15</f>
        <v>0</v>
      </c>
      <c r="L81" s="1640">
        <f>'App4'!M15</f>
        <v>0</v>
      </c>
      <c r="M81" s="1640">
        <f>'App4'!N15</f>
        <v>0</v>
      </c>
      <c r="N81" s="1640">
        <f>'App4'!O15</f>
        <v>0</v>
      </c>
      <c r="O81" s="1640">
        <f>'App4'!P15</f>
        <v>0</v>
      </c>
      <c r="P81" s="1640">
        <f>'App4'!Q15</f>
        <v>0</v>
      </c>
      <c r="Q81" s="1640">
        <f>'App4'!R15</f>
        <v>0</v>
      </c>
      <c r="R81" s="1640">
        <f>'App4'!S15</f>
        <v>0</v>
      </c>
      <c r="S81" s="1640">
        <f>'App4'!T15</f>
        <v>0</v>
      </c>
      <c r="T81" s="1640">
        <f>'App4'!U15</f>
        <v>0</v>
      </c>
      <c r="U81" s="1640">
        <f>'App4'!V15</f>
        <v>0</v>
      </c>
      <c r="V81" s="1640">
        <f>'App4'!W15</f>
        <v>0</v>
      </c>
      <c r="W81" s="1640">
        <f>'App4'!X15</f>
        <v>0</v>
      </c>
    </row>
    <row r="82" spans="1:23" s="1638" customFormat="1">
      <c r="A82" s="1313"/>
      <c r="B82" s="1308" t="s">
        <v>2268</v>
      </c>
      <c r="C82" s="1637" t="s">
        <v>2308</v>
      </c>
      <c r="D82" s="1637" t="s">
        <v>43</v>
      </c>
      <c r="E82" s="1637" t="s">
        <v>1540</v>
      </c>
      <c r="F82" s="1637">
        <f>'App4'!G16</f>
        <v>0</v>
      </c>
      <c r="G82" s="1640">
        <f>'App4'!H16</f>
        <v>0</v>
      </c>
      <c r="H82" s="1640">
        <f>'App4'!I16</f>
        <v>0</v>
      </c>
      <c r="I82" s="1640">
        <f>'App4'!J16</f>
        <v>0</v>
      </c>
      <c r="J82" s="1640">
        <f>'App4'!K16</f>
        <v>0</v>
      </c>
      <c r="K82" s="1640">
        <f>'App4'!L16</f>
        <v>0</v>
      </c>
      <c r="L82" s="1640">
        <f>'App4'!M16</f>
        <v>0</v>
      </c>
      <c r="M82" s="1640">
        <f>'App4'!N16</f>
        <v>0</v>
      </c>
      <c r="N82" s="1640">
        <f>'App4'!O16</f>
        <v>0</v>
      </c>
      <c r="O82" s="1640">
        <f>'App4'!P16</f>
        <v>0</v>
      </c>
      <c r="P82" s="1640">
        <f>'App4'!Q16</f>
        <v>0</v>
      </c>
      <c r="Q82" s="1640">
        <f>'App4'!R16</f>
        <v>0</v>
      </c>
      <c r="R82" s="1640">
        <f>'App4'!S16</f>
        <v>0</v>
      </c>
      <c r="S82" s="1640">
        <f>'App4'!T16</f>
        <v>0</v>
      </c>
      <c r="T82" s="1640">
        <f>'App4'!U16</f>
        <v>0</v>
      </c>
      <c r="U82" s="1640">
        <f>'App4'!V16</f>
        <v>0</v>
      </c>
      <c r="V82" s="1640">
        <f>'App4'!W16</f>
        <v>0</v>
      </c>
      <c r="W82" s="1640">
        <f>'App4'!X16</f>
        <v>0</v>
      </c>
    </row>
    <row r="83" spans="1:23" s="1638" customFormat="1">
      <c r="A83" s="1313"/>
      <c r="B83" s="1308" t="s">
        <v>2269</v>
      </c>
      <c r="C83" s="1637" t="s">
        <v>2309</v>
      </c>
      <c r="D83" s="1637" t="s">
        <v>43</v>
      </c>
      <c r="E83" s="1637" t="s">
        <v>1540</v>
      </c>
      <c r="F83" s="1637">
        <f>'App4'!G17</f>
        <v>0</v>
      </c>
      <c r="G83" s="1640">
        <f>'App4'!H17</f>
        <v>0</v>
      </c>
      <c r="H83" s="1640">
        <f>'App4'!I17</f>
        <v>0</v>
      </c>
      <c r="I83" s="1640">
        <f>'App4'!J17</f>
        <v>0</v>
      </c>
      <c r="J83" s="1640">
        <f>'App4'!K17</f>
        <v>0</v>
      </c>
      <c r="K83" s="1640">
        <f>'App4'!L17</f>
        <v>0</v>
      </c>
      <c r="L83" s="1640">
        <f>'App4'!M17</f>
        <v>0</v>
      </c>
      <c r="M83" s="1640">
        <f>'App4'!N17</f>
        <v>0</v>
      </c>
      <c r="N83" s="1640">
        <f>'App4'!O17</f>
        <v>0</v>
      </c>
      <c r="O83" s="1640">
        <f>'App4'!P17</f>
        <v>0</v>
      </c>
      <c r="P83" s="1640">
        <f>'App4'!Q17</f>
        <v>0</v>
      </c>
      <c r="Q83" s="1640">
        <f>'App4'!R17</f>
        <v>0</v>
      </c>
      <c r="R83" s="1640">
        <f>'App4'!S17</f>
        <v>0</v>
      </c>
      <c r="S83" s="1640">
        <f>'App4'!T17</f>
        <v>0</v>
      </c>
      <c r="T83" s="1640">
        <f>'App4'!U17</f>
        <v>0</v>
      </c>
      <c r="U83" s="1640">
        <f>'App4'!V17</f>
        <v>0</v>
      </c>
      <c r="V83" s="1640">
        <f>'App4'!W17</f>
        <v>0</v>
      </c>
      <c r="W83" s="1640">
        <f>'App4'!X17</f>
        <v>0</v>
      </c>
    </row>
    <row r="84" spans="1:23" s="1638" customFormat="1">
      <c r="A84" s="1313"/>
      <c r="B84" s="1308" t="s">
        <v>2270</v>
      </c>
      <c r="C84" s="1637" t="s">
        <v>2310</v>
      </c>
      <c r="D84" s="1637" t="s">
        <v>76</v>
      </c>
      <c r="E84" s="1637" t="s">
        <v>1540</v>
      </c>
      <c r="F84" s="1637">
        <f>'App4'!G18</f>
        <v>0</v>
      </c>
      <c r="G84" s="1640">
        <f>'App4'!H18</f>
        <v>0</v>
      </c>
      <c r="H84" s="1640">
        <f>'App4'!I18</f>
        <v>0</v>
      </c>
      <c r="I84" s="1640">
        <f>'App4'!J18</f>
        <v>0</v>
      </c>
      <c r="J84" s="1640">
        <f>'App4'!K18</f>
        <v>0</v>
      </c>
      <c r="K84" s="1640">
        <f>'App4'!L18</f>
        <v>0</v>
      </c>
      <c r="L84" s="1640">
        <f>'App4'!M18</f>
        <v>0</v>
      </c>
      <c r="M84" s="1640">
        <f>'App4'!N18</f>
        <v>0</v>
      </c>
      <c r="N84" s="1640">
        <f>'App4'!O18</f>
        <v>0</v>
      </c>
      <c r="O84" s="1640">
        <f>'App4'!P18</f>
        <v>0</v>
      </c>
      <c r="P84" s="1640">
        <f>'App4'!Q18</f>
        <v>0</v>
      </c>
      <c r="Q84" s="1640">
        <f>'App4'!R18</f>
        <v>0</v>
      </c>
      <c r="R84" s="1640">
        <f>'App4'!S18</f>
        <v>0</v>
      </c>
      <c r="S84" s="1640">
        <f>'App4'!T18</f>
        <v>0</v>
      </c>
      <c r="T84" s="1640">
        <f>'App4'!U18</f>
        <v>0</v>
      </c>
      <c r="U84" s="1640">
        <f>'App4'!V18</f>
        <v>0</v>
      </c>
      <c r="V84" s="1640">
        <f>'App4'!W18</f>
        <v>0</v>
      </c>
      <c r="W84" s="1640">
        <f>'App4'!X18</f>
        <v>0</v>
      </c>
    </row>
    <row r="85" spans="1:23" s="1638" customFormat="1">
      <c r="A85" s="1313"/>
      <c r="B85" s="1308" t="s">
        <v>2271</v>
      </c>
      <c r="C85" s="1637" t="s">
        <v>2311</v>
      </c>
      <c r="D85" s="1637" t="s">
        <v>43</v>
      </c>
      <c r="E85" s="1637" t="s">
        <v>1540</v>
      </c>
      <c r="F85" s="1637">
        <f>'App4'!G19</f>
        <v>0</v>
      </c>
      <c r="G85" s="1640">
        <f>'App4'!H19</f>
        <v>0</v>
      </c>
      <c r="H85" s="1640">
        <f>'App4'!I19</f>
        <v>0</v>
      </c>
      <c r="I85" s="1640">
        <f>'App4'!J19</f>
        <v>0</v>
      </c>
      <c r="J85" s="1640">
        <f>'App4'!K19</f>
        <v>0</v>
      </c>
      <c r="K85" s="1640">
        <f>'App4'!L19</f>
        <v>0</v>
      </c>
      <c r="L85" s="1640">
        <f>'App4'!M19</f>
        <v>0</v>
      </c>
      <c r="M85" s="1640">
        <f>'App4'!N19</f>
        <v>0</v>
      </c>
      <c r="N85" s="1640">
        <f>'App4'!O19</f>
        <v>0</v>
      </c>
      <c r="O85" s="1640">
        <f>'App4'!P19</f>
        <v>0</v>
      </c>
      <c r="P85" s="1640">
        <f>'App4'!Q19</f>
        <v>0</v>
      </c>
      <c r="Q85" s="1640">
        <f>'App4'!R19</f>
        <v>0</v>
      </c>
      <c r="R85" s="1640">
        <f>'App4'!S19</f>
        <v>0</v>
      </c>
      <c r="S85" s="1640">
        <f>'App4'!T19</f>
        <v>0</v>
      </c>
      <c r="T85" s="1640">
        <f>'App4'!U19</f>
        <v>0</v>
      </c>
      <c r="U85" s="1640">
        <f>'App4'!V19</f>
        <v>0</v>
      </c>
      <c r="V85" s="1640">
        <f>'App4'!W19</f>
        <v>0</v>
      </c>
      <c r="W85" s="1640">
        <f>'App4'!X19</f>
        <v>0</v>
      </c>
    </row>
    <row r="86" spans="1:23" s="1638" customFormat="1">
      <c r="A86" s="1313"/>
      <c r="B86" s="1308" t="s">
        <v>2272</v>
      </c>
      <c r="C86" s="1637" t="s">
        <v>2312</v>
      </c>
      <c r="D86" s="1637" t="s">
        <v>43</v>
      </c>
      <c r="E86" s="1637" t="s">
        <v>1540</v>
      </c>
      <c r="F86" s="1637">
        <f>'App4'!G20</f>
        <v>0</v>
      </c>
      <c r="G86" s="1640">
        <f>'App4'!H20</f>
        <v>0</v>
      </c>
      <c r="H86" s="1640">
        <f>'App4'!I20</f>
        <v>0</v>
      </c>
      <c r="I86" s="1640">
        <f>'App4'!J20</f>
        <v>0</v>
      </c>
      <c r="J86" s="1640">
        <f>'App4'!K20</f>
        <v>0</v>
      </c>
      <c r="K86" s="1640">
        <f>'App4'!L20</f>
        <v>0</v>
      </c>
      <c r="L86" s="1640">
        <f>'App4'!M20</f>
        <v>0</v>
      </c>
      <c r="M86" s="1640">
        <f>'App4'!N20</f>
        <v>0</v>
      </c>
      <c r="N86" s="1640">
        <f>'App4'!O20</f>
        <v>0</v>
      </c>
      <c r="O86" s="1640">
        <f>'App4'!P20</f>
        <v>0</v>
      </c>
      <c r="P86" s="1640">
        <f>'App4'!Q20</f>
        <v>0</v>
      </c>
      <c r="Q86" s="1640">
        <f>'App4'!R20</f>
        <v>0</v>
      </c>
      <c r="R86" s="1640">
        <f>'App4'!S20</f>
        <v>0</v>
      </c>
      <c r="S86" s="1640">
        <f>'App4'!T20</f>
        <v>0</v>
      </c>
      <c r="T86" s="1640">
        <f>'App4'!U20</f>
        <v>0</v>
      </c>
      <c r="U86" s="1640">
        <f>'App4'!V20</f>
        <v>0</v>
      </c>
      <c r="V86" s="1640">
        <f>'App4'!W20</f>
        <v>0</v>
      </c>
      <c r="W86" s="1640">
        <f>'App4'!X20</f>
        <v>0</v>
      </c>
    </row>
    <row r="87" spans="1:23" s="1638" customFormat="1">
      <c r="A87" s="1313"/>
      <c r="B87" s="1308" t="s">
        <v>2273</v>
      </c>
      <c r="C87" s="1637" t="s">
        <v>2313</v>
      </c>
      <c r="D87" s="1637" t="s">
        <v>76</v>
      </c>
      <c r="E87" s="1637" t="s">
        <v>1540</v>
      </c>
      <c r="F87" s="1637">
        <f>'App4'!G21</f>
        <v>0</v>
      </c>
      <c r="G87" s="1640">
        <f>'App4'!H21</f>
        <v>0</v>
      </c>
      <c r="H87" s="1640">
        <f>'App4'!I21</f>
        <v>0</v>
      </c>
      <c r="I87" s="1640">
        <f>'App4'!J21</f>
        <v>0</v>
      </c>
      <c r="J87" s="1640">
        <f>'App4'!K21</f>
        <v>0</v>
      </c>
      <c r="K87" s="1640">
        <f>'App4'!L21</f>
        <v>0</v>
      </c>
      <c r="L87" s="1640">
        <f>'App4'!M21</f>
        <v>0</v>
      </c>
      <c r="M87" s="1640">
        <f>'App4'!N21</f>
        <v>0</v>
      </c>
      <c r="N87" s="1640">
        <f>'App4'!O21</f>
        <v>0</v>
      </c>
      <c r="O87" s="1640">
        <f>'App4'!P21</f>
        <v>0</v>
      </c>
      <c r="P87" s="1640">
        <f>'App4'!Q21</f>
        <v>0</v>
      </c>
      <c r="Q87" s="1640">
        <f>'App4'!R21</f>
        <v>0</v>
      </c>
      <c r="R87" s="1640">
        <f>'App4'!S21</f>
        <v>0</v>
      </c>
      <c r="S87" s="1640">
        <f>'App4'!T21</f>
        <v>0</v>
      </c>
      <c r="T87" s="1640">
        <f>'App4'!U21</f>
        <v>0</v>
      </c>
      <c r="U87" s="1640">
        <f>'App4'!V21</f>
        <v>0</v>
      </c>
      <c r="V87" s="1640">
        <f>'App4'!W21</f>
        <v>0</v>
      </c>
      <c r="W87" s="1640">
        <f>'App4'!X21</f>
        <v>0</v>
      </c>
    </row>
    <row r="88" spans="1:23" s="1638" customFormat="1">
      <c r="A88" s="1313"/>
      <c r="B88" s="1308" t="s">
        <v>2274</v>
      </c>
      <c r="C88" s="1637" t="s">
        <v>2314</v>
      </c>
      <c r="D88" s="1637" t="s">
        <v>43</v>
      </c>
      <c r="E88" s="1637" t="s">
        <v>1540</v>
      </c>
      <c r="F88" s="1637">
        <f>'App4'!G22</f>
        <v>0</v>
      </c>
      <c r="G88" s="1640">
        <f>'App4'!H22</f>
        <v>0</v>
      </c>
      <c r="H88" s="1640">
        <f>'App4'!I22</f>
        <v>0</v>
      </c>
      <c r="I88" s="1640">
        <f>'App4'!J22</f>
        <v>0</v>
      </c>
      <c r="J88" s="1640">
        <f>'App4'!K22</f>
        <v>0</v>
      </c>
      <c r="K88" s="1640">
        <f>'App4'!L22</f>
        <v>0</v>
      </c>
      <c r="L88" s="1640">
        <f>'App4'!M22</f>
        <v>0</v>
      </c>
      <c r="M88" s="1640">
        <f>'App4'!N22</f>
        <v>0</v>
      </c>
      <c r="N88" s="1640">
        <f>'App4'!O22</f>
        <v>0</v>
      </c>
      <c r="O88" s="1640">
        <f>'App4'!P22</f>
        <v>0</v>
      </c>
      <c r="P88" s="1640">
        <f>'App4'!Q22</f>
        <v>0</v>
      </c>
      <c r="Q88" s="1640">
        <f>'App4'!R22</f>
        <v>0</v>
      </c>
      <c r="R88" s="1640">
        <f>'App4'!S22</f>
        <v>0</v>
      </c>
      <c r="S88" s="1640">
        <f>'App4'!T22</f>
        <v>0</v>
      </c>
      <c r="T88" s="1640">
        <f>'App4'!U22</f>
        <v>0</v>
      </c>
      <c r="U88" s="1640">
        <f>'App4'!V22</f>
        <v>0</v>
      </c>
      <c r="V88" s="1640">
        <f>'App4'!W22</f>
        <v>0</v>
      </c>
      <c r="W88" s="1640">
        <f>'App4'!X22</f>
        <v>0</v>
      </c>
    </row>
    <row r="89" spans="1:23" s="1638" customFormat="1">
      <c r="A89" s="1313"/>
      <c r="B89" s="1308" t="s">
        <v>2275</v>
      </c>
      <c r="C89" s="1637" t="s">
        <v>2315</v>
      </c>
      <c r="D89" s="1637" t="s">
        <v>76</v>
      </c>
      <c r="E89" s="1637" t="s">
        <v>1540</v>
      </c>
      <c r="F89" s="1637">
        <f>'App4'!G23</f>
        <v>0</v>
      </c>
      <c r="G89" s="1640">
        <f>'App4'!H23</f>
        <v>0</v>
      </c>
      <c r="H89" s="1640">
        <f>'App4'!I23</f>
        <v>0</v>
      </c>
      <c r="I89" s="1640">
        <f>'App4'!J23</f>
        <v>0</v>
      </c>
      <c r="J89" s="1640">
        <f>'App4'!K23</f>
        <v>0</v>
      </c>
      <c r="K89" s="1640">
        <f>'App4'!L23</f>
        <v>0</v>
      </c>
      <c r="L89" s="1640">
        <f>'App4'!M23</f>
        <v>0</v>
      </c>
      <c r="M89" s="1640">
        <f>'App4'!N23</f>
        <v>0</v>
      </c>
      <c r="N89" s="1640">
        <f>'App4'!O23</f>
        <v>0</v>
      </c>
      <c r="O89" s="1640">
        <f>'App4'!P23</f>
        <v>0</v>
      </c>
      <c r="P89" s="1640">
        <f>'App4'!Q23</f>
        <v>0</v>
      </c>
      <c r="Q89" s="1640">
        <f>'App4'!R23</f>
        <v>0</v>
      </c>
      <c r="R89" s="1640">
        <f>'App4'!S23</f>
        <v>0</v>
      </c>
      <c r="S89" s="1640">
        <f>'App4'!T23</f>
        <v>0</v>
      </c>
      <c r="T89" s="1640">
        <f>'App4'!U23</f>
        <v>0</v>
      </c>
      <c r="U89" s="1640">
        <f>'App4'!V23</f>
        <v>0</v>
      </c>
      <c r="V89" s="1640">
        <f>'App4'!W23</f>
        <v>0</v>
      </c>
      <c r="W89" s="1640">
        <f>'App4'!X23</f>
        <v>0</v>
      </c>
    </row>
    <row r="90" spans="1:23" s="1638" customFormat="1">
      <c r="A90" s="1313"/>
      <c r="B90" s="1308" t="s">
        <v>2276</v>
      </c>
      <c r="C90" s="1637" t="s">
        <v>2316</v>
      </c>
      <c r="D90" s="1637" t="s">
        <v>43</v>
      </c>
      <c r="E90" s="1637" t="s">
        <v>1540</v>
      </c>
      <c r="F90" s="1637">
        <f>'App4'!G24</f>
        <v>0</v>
      </c>
      <c r="G90" s="1640">
        <f>'App4'!H24</f>
        <v>0</v>
      </c>
      <c r="H90" s="1640">
        <f>'App4'!I24</f>
        <v>0</v>
      </c>
      <c r="I90" s="1640">
        <f>'App4'!J24</f>
        <v>0</v>
      </c>
      <c r="J90" s="1640">
        <f>'App4'!K24</f>
        <v>0</v>
      </c>
      <c r="K90" s="1640">
        <f>'App4'!L24</f>
        <v>0</v>
      </c>
      <c r="L90" s="1640">
        <f>'App4'!M24</f>
        <v>0</v>
      </c>
      <c r="M90" s="1640">
        <f>'App4'!N24</f>
        <v>0</v>
      </c>
      <c r="N90" s="1640">
        <f>'App4'!O24</f>
        <v>0</v>
      </c>
      <c r="O90" s="1640">
        <f>'App4'!P24</f>
        <v>0</v>
      </c>
      <c r="P90" s="1640">
        <f>'App4'!Q24</f>
        <v>0</v>
      </c>
      <c r="Q90" s="1640">
        <f>'App4'!R24</f>
        <v>0</v>
      </c>
      <c r="R90" s="1640">
        <f>'App4'!S24</f>
        <v>0</v>
      </c>
      <c r="S90" s="1640">
        <f>'App4'!T24</f>
        <v>0</v>
      </c>
      <c r="T90" s="1640">
        <f>'App4'!U24</f>
        <v>0</v>
      </c>
      <c r="U90" s="1640">
        <f>'App4'!V24</f>
        <v>0</v>
      </c>
      <c r="V90" s="1640">
        <f>'App4'!W24</f>
        <v>0</v>
      </c>
      <c r="W90" s="1640">
        <f>'App4'!X24</f>
        <v>0</v>
      </c>
    </row>
    <row r="91" spans="1:23" s="1638" customFormat="1">
      <c r="A91" s="1313"/>
      <c r="B91" s="1308" t="s">
        <v>2277</v>
      </c>
      <c r="C91" s="1637" t="s">
        <v>2317</v>
      </c>
      <c r="D91" s="1637" t="s">
        <v>43</v>
      </c>
      <c r="E91" s="1637" t="s">
        <v>1540</v>
      </c>
      <c r="F91" s="1637">
        <f>'App4'!G25</f>
        <v>0</v>
      </c>
      <c r="G91" s="1640">
        <f>'App4'!H25</f>
        <v>0</v>
      </c>
      <c r="H91" s="1640">
        <f>'App4'!I25</f>
        <v>0</v>
      </c>
      <c r="I91" s="1640">
        <f>'App4'!J25</f>
        <v>0</v>
      </c>
      <c r="J91" s="1640">
        <f>'App4'!K25</f>
        <v>0</v>
      </c>
      <c r="K91" s="1640">
        <f>'App4'!L25</f>
        <v>0</v>
      </c>
      <c r="L91" s="1640">
        <f>'App4'!M25</f>
        <v>0</v>
      </c>
      <c r="M91" s="1640">
        <f>'App4'!N25</f>
        <v>0</v>
      </c>
      <c r="N91" s="1640">
        <f>'App4'!O25</f>
        <v>0</v>
      </c>
      <c r="O91" s="1640">
        <f>'App4'!P25</f>
        <v>0</v>
      </c>
      <c r="P91" s="1640">
        <f>'App4'!Q25</f>
        <v>0</v>
      </c>
      <c r="Q91" s="1640">
        <f>'App4'!R25</f>
        <v>0</v>
      </c>
      <c r="R91" s="1640">
        <f>'App4'!S25</f>
        <v>0</v>
      </c>
      <c r="S91" s="1640">
        <f>'App4'!T25</f>
        <v>0</v>
      </c>
      <c r="T91" s="1640">
        <f>'App4'!U25</f>
        <v>0</v>
      </c>
      <c r="U91" s="1640">
        <f>'App4'!V25</f>
        <v>0</v>
      </c>
      <c r="V91" s="1640">
        <f>'App4'!W25</f>
        <v>0</v>
      </c>
      <c r="W91" s="1640">
        <f>'App4'!X25</f>
        <v>0</v>
      </c>
    </row>
    <row r="92" spans="1:23" s="1638" customFormat="1">
      <c r="A92" s="1313"/>
      <c r="B92" s="1308" t="s">
        <v>2278</v>
      </c>
      <c r="C92" s="1637" t="s">
        <v>2318</v>
      </c>
      <c r="D92" s="1637" t="s">
        <v>76</v>
      </c>
      <c r="E92" s="1637" t="s">
        <v>1540</v>
      </c>
      <c r="F92" s="1637">
        <f>'App4'!G26</f>
        <v>0</v>
      </c>
      <c r="G92" s="1640">
        <f>'App4'!H26</f>
        <v>0</v>
      </c>
      <c r="H92" s="1640">
        <f>'App4'!I26</f>
        <v>0</v>
      </c>
      <c r="I92" s="1640">
        <f>'App4'!J26</f>
        <v>0</v>
      </c>
      <c r="J92" s="1640">
        <f>'App4'!K26</f>
        <v>0</v>
      </c>
      <c r="K92" s="1640">
        <f>'App4'!L26</f>
        <v>0</v>
      </c>
      <c r="L92" s="1640">
        <f>'App4'!M26</f>
        <v>0</v>
      </c>
      <c r="M92" s="1640">
        <f>'App4'!N26</f>
        <v>0</v>
      </c>
      <c r="N92" s="1640">
        <f>'App4'!O26</f>
        <v>0</v>
      </c>
      <c r="O92" s="1640">
        <f>'App4'!P26</f>
        <v>0</v>
      </c>
      <c r="P92" s="1640">
        <f>'App4'!Q26</f>
        <v>0</v>
      </c>
      <c r="Q92" s="1640">
        <f>'App4'!R26</f>
        <v>0</v>
      </c>
      <c r="R92" s="1640">
        <f>'App4'!S26</f>
        <v>0</v>
      </c>
      <c r="S92" s="1640">
        <f>'App4'!T26</f>
        <v>0</v>
      </c>
      <c r="T92" s="1640">
        <f>'App4'!U26</f>
        <v>0</v>
      </c>
      <c r="U92" s="1640">
        <f>'App4'!V26</f>
        <v>0</v>
      </c>
      <c r="V92" s="1640">
        <f>'App4'!W26</f>
        <v>0</v>
      </c>
      <c r="W92" s="1640">
        <f>'App4'!X26</f>
        <v>0</v>
      </c>
    </row>
    <row r="93" spans="1:23" s="1638" customFormat="1">
      <c r="A93" s="1313"/>
      <c r="B93" s="1308" t="s">
        <v>2279</v>
      </c>
      <c r="C93" s="1637" t="s">
        <v>2319</v>
      </c>
      <c r="D93" s="1637" t="s">
        <v>43</v>
      </c>
      <c r="E93" s="1637" t="s">
        <v>1540</v>
      </c>
      <c r="F93" s="1637">
        <f>'App4'!G27</f>
        <v>0</v>
      </c>
      <c r="G93" s="1640">
        <f>'App4'!H27</f>
        <v>0</v>
      </c>
      <c r="H93" s="1640">
        <f>'App4'!I27</f>
        <v>0</v>
      </c>
      <c r="I93" s="1640">
        <f>'App4'!J27</f>
        <v>0</v>
      </c>
      <c r="J93" s="1640">
        <f>'App4'!K27</f>
        <v>0</v>
      </c>
      <c r="K93" s="1640">
        <f>'App4'!L27</f>
        <v>0</v>
      </c>
      <c r="L93" s="1640">
        <f>'App4'!M27</f>
        <v>0</v>
      </c>
      <c r="M93" s="1640">
        <f>'App4'!N27</f>
        <v>0</v>
      </c>
      <c r="N93" s="1640">
        <f>'App4'!O27</f>
        <v>0</v>
      </c>
      <c r="O93" s="1640">
        <f>'App4'!P27</f>
        <v>0</v>
      </c>
      <c r="P93" s="1640">
        <f>'App4'!Q27</f>
        <v>0</v>
      </c>
      <c r="Q93" s="1640">
        <f>'App4'!R27</f>
        <v>0</v>
      </c>
      <c r="R93" s="1640">
        <f>'App4'!S27</f>
        <v>0</v>
      </c>
      <c r="S93" s="1640">
        <f>'App4'!T27</f>
        <v>0</v>
      </c>
      <c r="T93" s="1640">
        <f>'App4'!U27</f>
        <v>0</v>
      </c>
      <c r="U93" s="1640">
        <f>'App4'!V27</f>
        <v>0</v>
      </c>
      <c r="V93" s="1640">
        <f>'App4'!W27</f>
        <v>0</v>
      </c>
      <c r="W93" s="1640">
        <f>'App4'!X27</f>
        <v>0</v>
      </c>
    </row>
    <row r="94" spans="1:23" s="1638" customFormat="1">
      <c r="A94" s="1313"/>
      <c r="B94" s="1308" t="s">
        <v>1441</v>
      </c>
      <c r="C94" s="1637" t="s">
        <v>2320</v>
      </c>
      <c r="D94" s="1637" t="s">
        <v>28</v>
      </c>
      <c r="E94" s="1637" t="s">
        <v>1540</v>
      </c>
      <c r="F94" s="1637">
        <f>'App4'!G30</f>
        <v>0</v>
      </c>
      <c r="G94" s="1640">
        <f>'App4'!H30</f>
        <v>0</v>
      </c>
      <c r="H94" s="1640">
        <f>'App4'!I30</f>
        <v>0</v>
      </c>
      <c r="I94" s="1640">
        <f>'App4'!J30</f>
        <v>0</v>
      </c>
      <c r="J94" s="1640">
        <f>'App4'!K30</f>
        <v>0</v>
      </c>
      <c r="K94" s="1640">
        <f>'App4'!L30</f>
        <v>0</v>
      </c>
      <c r="L94" s="1640">
        <f>'App4'!M30</f>
        <v>0</v>
      </c>
      <c r="M94" s="1640">
        <f>'App4'!N30</f>
        <v>0</v>
      </c>
      <c r="N94" s="1640">
        <f>'App4'!O30</f>
        <v>0</v>
      </c>
      <c r="O94" s="1640">
        <f>'App4'!P30</f>
        <v>0</v>
      </c>
      <c r="P94" s="1640">
        <f>'App4'!Q30</f>
        <v>0</v>
      </c>
      <c r="Q94" s="1640">
        <f>'App4'!R30</f>
        <v>0</v>
      </c>
      <c r="R94" s="1640">
        <f>'App4'!S30</f>
        <v>0</v>
      </c>
      <c r="S94" s="1640">
        <f>'App4'!T30</f>
        <v>0</v>
      </c>
      <c r="T94" s="1640">
        <f>'App4'!U30</f>
        <v>0</v>
      </c>
      <c r="U94" s="1640">
        <f>'App4'!V30</f>
        <v>0</v>
      </c>
      <c r="V94" s="1640">
        <f>'App4'!W30</f>
        <v>0</v>
      </c>
      <c r="W94" s="1640">
        <f>'App4'!X30</f>
        <v>0</v>
      </c>
    </row>
    <row r="95" spans="1:23" s="1638" customFormat="1">
      <c r="A95" s="1313"/>
      <c r="B95" s="1308" t="s">
        <v>1442</v>
      </c>
      <c r="C95" s="1637" t="s">
        <v>2321</v>
      </c>
      <c r="D95" s="1637" t="s">
        <v>76</v>
      </c>
      <c r="E95" s="1637" t="s">
        <v>1540</v>
      </c>
      <c r="F95" s="1637">
        <f>'App4'!G31</f>
        <v>0</v>
      </c>
      <c r="G95" s="1640">
        <f>'App4'!H31</f>
        <v>0</v>
      </c>
      <c r="H95" s="1640">
        <f>'App4'!I31</f>
        <v>0</v>
      </c>
      <c r="I95" s="1640">
        <f>'App4'!J31</f>
        <v>10839</v>
      </c>
      <c r="J95" s="1640">
        <f>'App4'!K31</f>
        <v>11302</v>
      </c>
      <c r="K95" s="1640">
        <f>'App4'!L31</f>
        <v>11817</v>
      </c>
      <c r="L95" s="1640">
        <f>'App4'!M31</f>
        <v>16000</v>
      </c>
      <c r="M95" s="1640">
        <f>'App4'!N31</f>
        <v>21000</v>
      </c>
      <c r="N95" s="1640">
        <f>'App4'!O31</f>
        <v>24650</v>
      </c>
      <c r="O95" s="1640">
        <f>'App4'!P31</f>
        <v>29800</v>
      </c>
      <c r="P95" s="1640">
        <f>'App4'!Q31</f>
        <v>35100</v>
      </c>
      <c r="Q95" s="1640">
        <f>'App4'!R31</f>
        <v>50550</v>
      </c>
      <c r="R95" s="1640">
        <f>'App4'!S31</f>
        <v>71350</v>
      </c>
      <c r="S95" s="1640">
        <f>'App4'!T31</f>
        <v>77550</v>
      </c>
      <c r="T95" s="1640">
        <f>'App4'!U31</f>
        <v>83750</v>
      </c>
      <c r="U95" s="1640">
        <f>'App4'!V31</f>
        <v>89950</v>
      </c>
      <c r="V95" s="1640">
        <f>'App4'!W31</f>
        <v>96150</v>
      </c>
      <c r="W95" s="1640">
        <f>'App4'!X31</f>
        <v>106350</v>
      </c>
    </row>
    <row r="96" spans="1:23" s="1638" customFormat="1">
      <c r="A96" s="1313"/>
      <c r="B96" s="1308" t="s">
        <v>1443</v>
      </c>
      <c r="C96" s="1637" t="s">
        <v>2321</v>
      </c>
      <c r="D96" s="1637" t="s">
        <v>28</v>
      </c>
      <c r="E96" s="1637" t="s">
        <v>1540</v>
      </c>
      <c r="F96" s="1637">
        <f>'App4'!G32</f>
        <v>0</v>
      </c>
      <c r="G96" s="1640">
        <f>'App4'!H32</f>
        <v>0</v>
      </c>
      <c r="H96" s="1640">
        <f>'App4'!I32</f>
        <v>0</v>
      </c>
      <c r="I96" s="1640">
        <f>'App4'!J32</f>
        <v>1.2E-2</v>
      </c>
      <c r="J96" s="1640">
        <f>'App4'!K32</f>
        <v>1.2E-2</v>
      </c>
      <c r="K96" s="1640">
        <f>'App4'!L32</f>
        <v>1.2E-2</v>
      </c>
      <c r="L96" s="1640">
        <f>'App4'!M32</f>
        <v>1.7000000000000001E-2</v>
      </c>
      <c r="M96" s="1640">
        <f>'App4'!N32</f>
        <v>2.1999999999999999E-2</v>
      </c>
      <c r="N96" s="1640">
        <f>'App4'!O32</f>
        <v>2.5000000000000001E-2</v>
      </c>
      <c r="O96" s="1640">
        <f>'App4'!P32</f>
        <v>0.03</v>
      </c>
      <c r="P96" s="1640">
        <f>'App4'!Q32</f>
        <v>3.5000000000000003E-2</v>
      </c>
      <c r="Q96" s="1640">
        <f>'App4'!R32</f>
        <v>0.05</v>
      </c>
      <c r="R96" s="1640">
        <f>'App4'!S32</f>
        <v>7.0000000000000007E-2</v>
      </c>
      <c r="S96" s="1640">
        <f>'App4'!T32</f>
        <v>7.4999999999999997E-2</v>
      </c>
      <c r="T96" s="1640">
        <f>'App4'!U32</f>
        <v>8.1000000000000003E-2</v>
      </c>
      <c r="U96" s="1640">
        <f>'App4'!V32</f>
        <v>8.5999999999999993E-2</v>
      </c>
      <c r="V96" s="1640">
        <f>'App4'!W32</f>
        <v>9.0999999999999998E-2</v>
      </c>
      <c r="W96" s="1640">
        <f>'App4'!X32</f>
        <v>0.1</v>
      </c>
    </row>
    <row r="97" spans="1:23" s="1638" customFormat="1">
      <c r="A97" s="1313"/>
      <c r="B97" s="1308" t="s">
        <v>1444</v>
      </c>
      <c r="C97" s="1637" t="s">
        <v>2322</v>
      </c>
      <c r="D97" s="1637" t="s">
        <v>76</v>
      </c>
      <c r="E97" s="1637" t="s">
        <v>1540</v>
      </c>
      <c r="F97" s="1637">
        <f>'App4'!G33</f>
        <v>0</v>
      </c>
      <c r="G97" s="1640">
        <f>'App4'!H33</f>
        <v>0</v>
      </c>
      <c r="H97" s="1640">
        <f>'App4'!I33</f>
        <v>0</v>
      </c>
      <c r="I97" s="1640">
        <f>'App4'!J33</f>
        <v>0</v>
      </c>
      <c r="J97" s="1640">
        <f>'App4'!K33</f>
        <v>0</v>
      </c>
      <c r="K97" s="1640">
        <f>'App4'!L33</f>
        <v>2715</v>
      </c>
      <c r="L97" s="1640">
        <f>'App4'!M33</f>
        <v>3680</v>
      </c>
      <c r="M97" s="1640">
        <f>'App4'!N33</f>
        <v>4830</v>
      </c>
      <c r="N97" s="1640">
        <f>'App4'!O33</f>
        <v>5670</v>
      </c>
      <c r="O97" s="1640">
        <f>'App4'!P33</f>
        <v>6854</v>
      </c>
      <c r="P97" s="1640">
        <f>'App4'!Q33</f>
        <v>8073</v>
      </c>
      <c r="Q97" s="1640">
        <f>'App4'!R33</f>
        <v>11627</v>
      </c>
      <c r="R97" s="1640">
        <f>'App4'!S33</f>
        <v>16410.5</v>
      </c>
      <c r="S97" s="1640">
        <f>'App4'!T33</f>
        <v>17836.5</v>
      </c>
      <c r="T97" s="1640">
        <f>'App4'!U33</f>
        <v>19262.5</v>
      </c>
      <c r="U97" s="1640">
        <f>'App4'!V33</f>
        <v>20688.5</v>
      </c>
      <c r="V97" s="1640">
        <f>'App4'!W33</f>
        <v>22114.5</v>
      </c>
      <c r="W97" s="1640">
        <f>'App4'!X33</f>
        <v>24460.5</v>
      </c>
    </row>
    <row r="98" spans="1:23" s="1638" customFormat="1">
      <c r="A98" s="1313"/>
      <c r="B98" s="1308" t="s">
        <v>1445</v>
      </c>
      <c r="C98" s="1637" t="s">
        <v>2323</v>
      </c>
      <c r="D98" s="1637" t="s">
        <v>76</v>
      </c>
      <c r="E98" s="1637" t="s">
        <v>1540</v>
      </c>
      <c r="F98" s="1637">
        <f>'App4'!G34</f>
        <v>0</v>
      </c>
      <c r="G98" s="1640">
        <f>'App4'!H34</f>
        <v>0</v>
      </c>
      <c r="H98" s="1640">
        <f>'App4'!I34</f>
        <v>0</v>
      </c>
      <c r="I98" s="1640">
        <f>'App4'!J34</f>
        <v>0</v>
      </c>
      <c r="J98" s="1640">
        <f>'App4'!K34</f>
        <v>0</v>
      </c>
      <c r="K98" s="1640">
        <f>'App4'!L34</f>
        <v>8002</v>
      </c>
      <c r="L98" s="1640">
        <f>'App4'!M34</f>
        <v>10880</v>
      </c>
      <c r="M98" s="1640">
        <f>'App4'!N34</f>
        <v>14280</v>
      </c>
      <c r="N98" s="1640">
        <f>'App4'!O34</f>
        <v>16762</v>
      </c>
      <c r="O98" s="1640">
        <f>'App4'!P34</f>
        <v>20264</v>
      </c>
      <c r="P98" s="1640">
        <f>'App4'!Q34</f>
        <v>23868</v>
      </c>
      <c r="Q98" s="1640">
        <f>'App4'!R34</f>
        <v>34374</v>
      </c>
      <c r="R98" s="1640">
        <f>'App4'!S34</f>
        <v>48518</v>
      </c>
      <c r="S98" s="1640">
        <f>'App4'!T34</f>
        <v>52734.000000000007</v>
      </c>
      <c r="T98" s="1640">
        <f>'App4'!U34</f>
        <v>56950.000000000007</v>
      </c>
      <c r="U98" s="1640">
        <f>'App4'!V34</f>
        <v>61166.000000000007</v>
      </c>
      <c r="V98" s="1640">
        <f>'App4'!W34</f>
        <v>65382.000000000007</v>
      </c>
      <c r="W98" s="1640">
        <f>'App4'!X34</f>
        <v>72318</v>
      </c>
    </row>
    <row r="99" spans="1:23" s="1638" customFormat="1">
      <c r="A99" s="1313"/>
      <c r="B99" s="1308" t="s">
        <v>1446</v>
      </c>
      <c r="C99" s="1637" t="s">
        <v>2324</v>
      </c>
      <c r="D99" s="1637" t="s">
        <v>76</v>
      </c>
      <c r="E99" s="1637" t="s">
        <v>1540</v>
      </c>
      <c r="F99" s="1637">
        <f>'App4'!G35</f>
        <v>0</v>
      </c>
      <c r="G99" s="1640">
        <f>'App4'!H35</f>
        <v>0</v>
      </c>
      <c r="H99" s="1640">
        <f>'App4'!I35</f>
        <v>0</v>
      </c>
      <c r="I99" s="1640">
        <f>'App4'!J35</f>
        <v>0</v>
      </c>
      <c r="J99" s="1640">
        <f>'App4'!K35</f>
        <v>0</v>
      </c>
      <c r="K99" s="1640">
        <f>'App4'!L35</f>
        <v>7680</v>
      </c>
      <c r="L99" s="1640">
        <f>'App4'!M35</f>
        <v>10400</v>
      </c>
      <c r="M99" s="1640">
        <f>'App4'!N35</f>
        <v>13650</v>
      </c>
      <c r="N99" s="1640">
        <f>'App4'!O35</f>
        <v>16023</v>
      </c>
      <c r="O99" s="1640">
        <f>'App4'!P35</f>
        <v>19370</v>
      </c>
      <c r="P99" s="1640">
        <f>'App4'!Q35</f>
        <v>22815</v>
      </c>
      <c r="Q99" s="1640">
        <f>'App4'!R35</f>
        <v>32858</v>
      </c>
      <c r="R99" s="1640">
        <f>'App4'!S35</f>
        <v>46377.5</v>
      </c>
      <c r="S99" s="1640">
        <f>'App4'!T35</f>
        <v>50407.5</v>
      </c>
      <c r="T99" s="1640">
        <f>'App4'!U35</f>
        <v>54437.5</v>
      </c>
      <c r="U99" s="1640">
        <f>'App4'!V35</f>
        <v>58467.5</v>
      </c>
      <c r="V99" s="1640">
        <f>'App4'!W35</f>
        <v>62497.5</v>
      </c>
      <c r="W99" s="1640">
        <f>'App4'!X35</f>
        <v>69127.5</v>
      </c>
    </row>
    <row r="100" spans="1:23" s="1638" customFormat="1">
      <c r="A100" s="1313"/>
      <c r="B100" s="1308" t="s">
        <v>1447</v>
      </c>
      <c r="C100" s="1637" t="s">
        <v>2325</v>
      </c>
      <c r="D100" s="1637" t="s">
        <v>504</v>
      </c>
      <c r="E100" s="1637" t="s">
        <v>1540</v>
      </c>
      <c r="F100" s="1637">
        <f>'App4'!G36</f>
        <v>0</v>
      </c>
      <c r="G100" s="1640">
        <f>'App4'!H36</f>
        <v>0</v>
      </c>
      <c r="H100" s="1640">
        <f>'App4'!I36</f>
        <v>0</v>
      </c>
      <c r="I100" s="1640">
        <f>'App4'!J36</f>
        <v>0</v>
      </c>
      <c r="J100" s="1640">
        <f>'App4'!K36</f>
        <v>0</v>
      </c>
      <c r="K100" s="1640">
        <f>'App4'!L36</f>
        <v>0</v>
      </c>
      <c r="L100" s="1640">
        <f>'App4'!M36</f>
        <v>0</v>
      </c>
      <c r="M100" s="1640">
        <f>'App4'!N36</f>
        <v>0</v>
      </c>
      <c r="N100" s="1640">
        <f>'App4'!O36</f>
        <v>0</v>
      </c>
      <c r="O100" s="1640">
        <f>'App4'!P36</f>
        <v>0</v>
      </c>
      <c r="P100" s="1640">
        <f>'App4'!Q36</f>
        <v>0</v>
      </c>
      <c r="Q100" s="1640">
        <f>'App4'!R36</f>
        <v>0</v>
      </c>
      <c r="R100" s="1640">
        <f>'App4'!S36</f>
        <v>0</v>
      </c>
      <c r="S100" s="1640">
        <f>'App4'!T36</f>
        <v>0</v>
      </c>
      <c r="T100" s="1640">
        <f>'App4'!U36</f>
        <v>0</v>
      </c>
      <c r="U100" s="1640">
        <f>'App4'!V36</f>
        <v>0</v>
      </c>
      <c r="V100" s="1640">
        <f>'App4'!W36</f>
        <v>0</v>
      </c>
      <c r="W100" s="1640">
        <f>'App4'!X36</f>
        <v>0</v>
      </c>
    </row>
    <row r="101" spans="1:23" s="1638" customFormat="1">
      <c r="A101" s="1313"/>
      <c r="B101" s="1308" t="s">
        <v>1448</v>
      </c>
      <c r="C101" s="1637" t="s">
        <v>2326</v>
      </c>
      <c r="D101" s="1637" t="s">
        <v>76</v>
      </c>
      <c r="E101" s="1637" t="s">
        <v>1540</v>
      </c>
      <c r="F101" s="1637">
        <f>'App4'!G37</f>
        <v>0</v>
      </c>
      <c r="G101" s="1640">
        <f>'App4'!H37</f>
        <v>0</v>
      </c>
      <c r="H101" s="1640">
        <f>'App4'!I37</f>
        <v>0</v>
      </c>
      <c r="I101" s="1640">
        <f>'App4'!J37</f>
        <v>0</v>
      </c>
      <c r="J101" s="1640">
        <f>'App4'!K37</f>
        <v>0</v>
      </c>
      <c r="K101" s="1640">
        <f>'App4'!L37</f>
        <v>0</v>
      </c>
      <c r="L101" s="1640">
        <f>'App4'!M37</f>
        <v>0</v>
      </c>
      <c r="M101" s="1640">
        <f>'App4'!N37</f>
        <v>0</v>
      </c>
      <c r="N101" s="1640">
        <f>'App4'!O37</f>
        <v>0</v>
      </c>
      <c r="O101" s="1640">
        <f>'App4'!P37</f>
        <v>0</v>
      </c>
      <c r="P101" s="1640">
        <f>'App4'!Q37</f>
        <v>0</v>
      </c>
      <c r="Q101" s="1640">
        <f>'App4'!R37</f>
        <v>0</v>
      </c>
      <c r="R101" s="1640">
        <f>'App4'!S37</f>
        <v>0</v>
      </c>
      <c r="S101" s="1640">
        <f>'App4'!T37</f>
        <v>0</v>
      </c>
      <c r="T101" s="1640">
        <f>'App4'!U37</f>
        <v>0</v>
      </c>
      <c r="U101" s="1640">
        <f>'App4'!V37</f>
        <v>0</v>
      </c>
      <c r="V101" s="1640">
        <f>'App4'!W37</f>
        <v>0</v>
      </c>
      <c r="W101" s="1640">
        <f>'App4'!X37</f>
        <v>0</v>
      </c>
    </row>
    <row r="102" spans="1:23" s="1638" customFormat="1">
      <c r="A102" s="1313"/>
      <c r="B102" s="1308" t="s">
        <v>1449</v>
      </c>
      <c r="C102" s="1637" t="s">
        <v>2327</v>
      </c>
      <c r="D102" s="1637" t="s">
        <v>28</v>
      </c>
      <c r="E102" s="1637" t="s">
        <v>1540</v>
      </c>
      <c r="F102" s="1637">
        <f>'App4'!G38</f>
        <v>0</v>
      </c>
      <c r="G102" s="1640">
        <f>'App4'!H38</f>
        <v>0</v>
      </c>
      <c r="H102" s="1640">
        <f>'App4'!I38</f>
        <v>0</v>
      </c>
      <c r="I102" s="1640">
        <f>'App4'!J38</f>
        <v>0</v>
      </c>
      <c r="J102" s="1640">
        <f>'App4'!K38</f>
        <v>0</v>
      </c>
      <c r="K102" s="1640">
        <f>'App4'!L38</f>
        <v>0</v>
      </c>
      <c r="L102" s="1640">
        <f>'App4'!M38</f>
        <v>0</v>
      </c>
      <c r="M102" s="1640">
        <f>'App4'!N38</f>
        <v>0</v>
      </c>
      <c r="N102" s="1640">
        <f>'App4'!O38</f>
        <v>0</v>
      </c>
      <c r="O102" s="1640">
        <f>'App4'!P38</f>
        <v>0</v>
      </c>
      <c r="P102" s="1640">
        <f>'App4'!Q38</f>
        <v>0</v>
      </c>
      <c r="Q102" s="1640">
        <f>'App4'!R38</f>
        <v>0</v>
      </c>
      <c r="R102" s="1640">
        <f>'App4'!S38</f>
        <v>0</v>
      </c>
      <c r="S102" s="1640">
        <f>'App4'!T38</f>
        <v>0</v>
      </c>
      <c r="T102" s="1640">
        <f>'App4'!U38</f>
        <v>0</v>
      </c>
      <c r="U102" s="1640">
        <f>'App4'!V38</f>
        <v>0</v>
      </c>
      <c r="V102" s="1640">
        <f>'App4'!W38</f>
        <v>0</v>
      </c>
      <c r="W102" s="1640">
        <f>'App4'!X38</f>
        <v>0</v>
      </c>
    </row>
    <row r="103" spans="1:23" s="1638" customFormat="1">
      <c r="A103" s="1313"/>
      <c r="B103" s="1308" t="s">
        <v>1450</v>
      </c>
      <c r="C103" s="1637" t="s">
        <v>2328</v>
      </c>
      <c r="D103" s="1637" t="s">
        <v>28</v>
      </c>
      <c r="E103" s="1637" t="s">
        <v>1540</v>
      </c>
      <c r="F103" s="1637">
        <f>'App4'!G39</f>
        <v>0</v>
      </c>
      <c r="G103" s="1640">
        <f>'App4'!H39</f>
        <v>0</v>
      </c>
      <c r="H103" s="1640">
        <f>'App4'!I39</f>
        <v>0</v>
      </c>
      <c r="I103" s="1640">
        <f>'App4'!J39</f>
        <v>0</v>
      </c>
      <c r="J103" s="1640">
        <f>'App4'!K39</f>
        <v>0</v>
      </c>
      <c r="K103" s="1640">
        <f>'App4'!L39</f>
        <v>0.17100000000000001</v>
      </c>
      <c r="L103" s="1640">
        <f>'App4'!M39</f>
        <v>0.43</v>
      </c>
      <c r="M103" s="1640">
        <f>'App4'!N39</f>
        <v>0.72</v>
      </c>
      <c r="N103" s="1640">
        <f>'App4'!O39</f>
        <v>0.9</v>
      </c>
      <c r="O103" s="1640">
        <f>'App4'!P39</f>
        <v>0.9</v>
      </c>
      <c r="P103" s="1640">
        <f>'App4'!Q39</f>
        <v>0.9</v>
      </c>
      <c r="Q103" s="1640">
        <f>'App4'!R39</f>
        <v>0.9</v>
      </c>
      <c r="R103" s="1640">
        <f>'App4'!S39</f>
        <v>0.9</v>
      </c>
      <c r="S103" s="1640">
        <f>'App4'!T39</f>
        <v>1</v>
      </c>
      <c r="T103" s="1640">
        <f>'App4'!U39</f>
        <v>1</v>
      </c>
      <c r="U103" s="1640">
        <f>'App4'!V39</f>
        <v>1</v>
      </c>
      <c r="V103" s="1640">
        <f>'App4'!W39</f>
        <v>1</v>
      </c>
      <c r="W103" s="1640">
        <f>'App4'!X39</f>
        <v>1</v>
      </c>
    </row>
    <row r="104" spans="1:23" s="1361" customFormat="1">
      <c r="A104" s="1313"/>
      <c r="B104" s="1308" t="s">
        <v>2280</v>
      </c>
      <c r="C104" s="1639" t="s">
        <v>2299</v>
      </c>
      <c r="D104" s="1639" t="s">
        <v>533</v>
      </c>
      <c r="E104" s="1639" t="s">
        <v>1540</v>
      </c>
      <c r="F104" s="1639" t="str">
        <f>'App4'!G7</f>
        <v>New</v>
      </c>
      <c r="G104" s="1642">
        <f>'App4'!Z7</f>
        <v>0</v>
      </c>
      <c r="H104" s="1642">
        <f>'App4'!AA7</f>
        <v>0</v>
      </c>
      <c r="I104" s="1642">
        <f>'App4'!AB7</f>
        <v>0</v>
      </c>
      <c r="J104" s="1642">
        <f>'App4'!AC7</f>
        <v>0</v>
      </c>
      <c r="K104" s="1642">
        <f>'App4'!AD7</f>
        <v>0</v>
      </c>
      <c r="L104" s="1642">
        <f>'App4'!AE7</f>
        <v>0</v>
      </c>
      <c r="M104" s="1642">
        <f>'App4'!AF7</f>
        <v>0</v>
      </c>
      <c r="N104" s="1642">
        <f>'App4'!AG7</f>
        <v>0</v>
      </c>
      <c r="O104" s="1642">
        <f>'App4'!AH7</f>
        <v>0</v>
      </c>
      <c r="P104" s="1642">
        <f>'App4'!AI7</f>
        <v>0</v>
      </c>
      <c r="Q104" s="1642">
        <f>'App4'!AJ7</f>
        <v>0</v>
      </c>
      <c r="R104" s="1642">
        <f>'App4'!AK7</f>
        <v>0</v>
      </c>
      <c r="S104" s="1643"/>
      <c r="T104" s="1643"/>
      <c r="U104" s="1643"/>
      <c r="V104" s="1643"/>
      <c r="W104" s="1643"/>
    </row>
    <row r="105" spans="1:23" s="1361" customFormat="1">
      <c r="A105" s="1313"/>
      <c r="B105" s="1308" t="s">
        <v>2281</v>
      </c>
      <c r="C105" s="1639" t="s">
        <v>2300</v>
      </c>
      <c r="D105" s="1639" t="s">
        <v>533</v>
      </c>
      <c r="E105" s="1639" t="s">
        <v>1540</v>
      </c>
      <c r="F105" s="1639" t="str">
        <f>'App4'!G8</f>
        <v>New</v>
      </c>
      <c r="G105" s="1642"/>
      <c r="H105" s="1642"/>
      <c r="I105" s="1642"/>
      <c r="J105" s="1642"/>
      <c r="K105" s="1642"/>
      <c r="L105" s="1642"/>
      <c r="M105" s="1642"/>
      <c r="N105" s="1642"/>
      <c r="O105" s="1642"/>
      <c r="P105" s="1642"/>
      <c r="Q105" s="1642"/>
      <c r="R105" s="1642"/>
      <c r="S105" s="1642">
        <f>'App4'!AL8</f>
        <v>0</v>
      </c>
      <c r="T105" s="1642">
        <f>'App4'!AM8</f>
        <v>0</v>
      </c>
      <c r="U105" s="1642">
        <f>'App4'!AN8</f>
        <v>0</v>
      </c>
      <c r="V105" s="1642">
        <f>'App4'!AO8</f>
        <v>0</v>
      </c>
      <c r="W105" s="1642">
        <f>'App4'!AP8</f>
        <v>0</v>
      </c>
    </row>
    <row r="106" spans="1:23" s="1361" customFormat="1">
      <c r="A106" s="1313"/>
      <c r="B106" s="1308" t="s">
        <v>1451</v>
      </c>
      <c r="C106" s="1639" t="s">
        <v>2301</v>
      </c>
      <c r="D106" s="1639" t="s">
        <v>28</v>
      </c>
      <c r="E106" s="1639" t="s">
        <v>1540</v>
      </c>
      <c r="F106" s="1639">
        <f>'App4'!G9</f>
        <v>0</v>
      </c>
      <c r="G106" s="1642">
        <f>'App4'!Z9</f>
        <v>0</v>
      </c>
      <c r="H106" s="1642">
        <f>'App4'!AA9</f>
        <v>0</v>
      </c>
      <c r="I106" s="1642">
        <f>'App4'!AB9</f>
        <v>0</v>
      </c>
      <c r="J106" s="1642">
        <f>'App4'!AC9</f>
        <v>0</v>
      </c>
      <c r="K106" s="1642">
        <f>'App4'!AD9</f>
        <v>0</v>
      </c>
      <c r="L106" s="1642">
        <f>'App4'!AE9</f>
        <v>0</v>
      </c>
      <c r="M106" s="1642">
        <f>'App4'!AF9</f>
        <v>0</v>
      </c>
      <c r="N106" s="1642">
        <f>'App4'!AG9</f>
        <v>0</v>
      </c>
      <c r="O106" s="1642">
        <f>'App4'!AH9</f>
        <v>0</v>
      </c>
      <c r="P106" s="1642">
        <f>'App4'!AI9</f>
        <v>0</v>
      </c>
      <c r="Q106" s="1642">
        <f>'App4'!AJ9</f>
        <v>0</v>
      </c>
      <c r="R106" s="1642">
        <f>'App4'!AK9</f>
        <v>0</v>
      </c>
      <c r="S106" s="1642">
        <f>'App4'!AL9</f>
        <v>0</v>
      </c>
      <c r="T106" s="1642">
        <f>'App4'!AM9</f>
        <v>0</v>
      </c>
      <c r="U106" s="1642">
        <f>'App4'!AN9</f>
        <v>0</v>
      </c>
      <c r="V106" s="1642">
        <f>'App4'!AO9</f>
        <v>0</v>
      </c>
      <c r="W106" s="1642">
        <f>'App4'!AP9</f>
        <v>0</v>
      </c>
    </row>
    <row r="107" spans="1:23" s="1361" customFormat="1">
      <c r="A107" s="1313"/>
      <c r="B107" s="1308" t="s">
        <v>1452</v>
      </c>
      <c r="C107" s="1639" t="s">
        <v>2302</v>
      </c>
      <c r="D107" s="1639" t="s">
        <v>28</v>
      </c>
      <c r="E107" s="1639" t="s">
        <v>1540</v>
      </c>
      <c r="F107" s="1639">
        <f>'App4'!G10</f>
        <v>0</v>
      </c>
      <c r="G107" s="1642">
        <f>'App4'!Z10</f>
        <v>0</v>
      </c>
      <c r="H107" s="1642">
        <f>'App4'!AA10</f>
        <v>0</v>
      </c>
      <c r="I107" s="1642">
        <f>'App4'!AB10</f>
        <v>0</v>
      </c>
      <c r="J107" s="1642">
        <f>'App4'!AC10</f>
        <v>0</v>
      </c>
      <c r="K107" s="1642">
        <f>'App4'!AD10</f>
        <v>0</v>
      </c>
      <c r="L107" s="1642">
        <f>'App4'!AE10</f>
        <v>0</v>
      </c>
      <c r="M107" s="1642">
        <f>'App4'!AF10</f>
        <v>0</v>
      </c>
      <c r="N107" s="1642">
        <f>'App4'!AG10</f>
        <v>0</v>
      </c>
      <c r="O107" s="1642">
        <f>'App4'!AH10</f>
        <v>0</v>
      </c>
      <c r="P107" s="1642">
        <f>'App4'!AI10</f>
        <v>0</v>
      </c>
      <c r="Q107" s="1642">
        <f>'App4'!AJ10</f>
        <v>0</v>
      </c>
      <c r="R107" s="1642">
        <f>'App4'!AK10</f>
        <v>0</v>
      </c>
      <c r="S107" s="1642">
        <f>'App4'!AL10</f>
        <v>0</v>
      </c>
      <c r="T107" s="1642">
        <f>'App4'!AM10</f>
        <v>0</v>
      </c>
      <c r="U107" s="1642">
        <f>'App4'!AN10</f>
        <v>0</v>
      </c>
      <c r="V107" s="1642">
        <f>'App4'!AO10</f>
        <v>0</v>
      </c>
      <c r="W107" s="1642">
        <f>'App4'!AP10</f>
        <v>0</v>
      </c>
    </row>
    <row r="108" spans="1:23" s="1361" customFormat="1">
      <c r="A108" s="1313"/>
      <c r="B108" s="1308" t="s">
        <v>1453</v>
      </c>
      <c r="C108" s="1639" t="s">
        <v>2303</v>
      </c>
      <c r="D108" s="1639" t="s">
        <v>28</v>
      </c>
      <c r="E108" s="1639" t="s">
        <v>1540</v>
      </c>
      <c r="F108" s="1639">
        <f>'App4'!G11</f>
        <v>0</v>
      </c>
      <c r="G108" s="1642">
        <f>'App4'!Z11</f>
        <v>0</v>
      </c>
      <c r="H108" s="1642">
        <f>'App4'!AA11</f>
        <v>0</v>
      </c>
      <c r="I108" s="1642">
        <f>'App4'!AB11</f>
        <v>0</v>
      </c>
      <c r="J108" s="1642">
        <f>'App4'!AC11</f>
        <v>0</v>
      </c>
      <c r="K108" s="1642">
        <f>'App4'!AD11</f>
        <v>0</v>
      </c>
      <c r="L108" s="1642">
        <f>'App4'!AE11</f>
        <v>0</v>
      </c>
      <c r="M108" s="1642">
        <f>'App4'!AF11</f>
        <v>0</v>
      </c>
      <c r="N108" s="1642">
        <f>'App4'!AG11</f>
        <v>0</v>
      </c>
      <c r="O108" s="1642">
        <f>'App4'!AH11</f>
        <v>0</v>
      </c>
      <c r="P108" s="1642">
        <f>'App4'!AI11</f>
        <v>0</v>
      </c>
      <c r="Q108" s="1642">
        <f>'App4'!AJ11</f>
        <v>0</v>
      </c>
      <c r="R108" s="1642">
        <f>'App4'!AK11</f>
        <v>0</v>
      </c>
      <c r="S108" s="1642">
        <f>'App4'!AL11</f>
        <v>0</v>
      </c>
      <c r="T108" s="1642">
        <f>'App4'!AM11</f>
        <v>0</v>
      </c>
      <c r="U108" s="1642">
        <f>'App4'!AN11</f>
        <v>0</v>
      </c>
      <c r="V108" s="1642">
        <f>'App4'!AO11</f>
        <v>0</v>
      </c>
      <c r="W108" s="1642">
        <f>'App4'!AP11</f>
        <v>0</v>
      </c>
    </row>
    <row r="109" spans="1:23" s="1361" customFormat="1">
      <c r="A109" s="1313"/>
      <c r="B109" s="1308" t="s">
        <v>1454</v>
      </c>
      <c r="C109" s="1639" t="s">
        <v>2304</v>
      </c>
      <c r="D109" s="1639" t="s">
        <v>28</v>
      </c>
      <c r="E109" s="1639" t="s">
        <v>1540</v>
      </c>
      <c r="F109" s="1639">
        <f>'App4'!G12</f>
        <v>0</v>
      </c>
      <c r="G109" s="1642">
        <f>'App4'!Z12</f>
        <v>0</v>
      </c>
      <c r="H109" s="1642">
        <f>'App4'!AA12</f>
        <v>0</v>
      </c>
      <c r="I109" s="1642">
        <f>'App4'!AB12</f>
        <v>0</v>
      </c>
      <c r="J109" s="1642">
        <f>'App4'!AC12</f>
        <v>0</v>
      </c>
      <c r="K109" s="1642">
        <f>'App4'!AD12</f>
        <v>0</v>
      </c>
      <c r="L109" s="1642">
        <f>'App4'!AE12</f>
        <v>0</v>
      </c>
      <c r="M109" s="1642">
        <f>'App4'!AF12</f>
        <v>0</v>
      </c>
      <c r="N109" s="1642">
        <f>'App4'!AG12</f>
        <v>0</v>
      </c>
      <c r="O109" s="1642">
        <f>'App4'!AH12</f>
        <v>0</v>
      </c>
      <c r="P109" s="1642">
        <f>'App4'!AI12</f>
        <v>0</v>
      </c>
      <c r="Q109" s="1642">
        <f>'App4'!AJ12</f>
        <v>0</v>
      </c>
      <c r="R109" s="1642">
        <f>'App4'!AK12</f>
        <v>0</v>
      </c>
      <c r="S109" s="1642">
        <f>'App4'!AL12</f>
        <v>0</v>
      </c>
      <c r="T109" s="1642">
        <f>'App4'!AM12</f>
        <v>0</v>
      </c>
      <c r="U109" s="1642">
        <f>'App4'!AN12</f>
        <v>0</v>
      </c>
      <c r="V109" s="1642">
        <f>'App4'!AO12</f>
        <v>0</v>
      </c>
      <c r="W109" s="1642">
        <f>'App4'!AP12</f>
        <v>0</v>
      </c>
    </row>
    <row r="110" spans="1:23" s="1361" customFormat="1">
      <c r="A110" s="1313"/>
      <c r="B110" s="1308" t="s">
        <v>1455</v>
      </c>
      <c r="C110" s="1639" t="s">
        <v>2305</v>
      </c>
      <c r="D110" s="1639" t="s">
        <v>28</v>
      </c>
      <c r="E110" s="1639" t="s">
        <v>1540</v>
      </c>
      <c r="F110" s="1639">
        <f>'App4'!G13</f>
        <v>0</v>
      </c>
      <c r="G110" s="1642">
        <f>'App4'!Z13</f>
        <v>0</v>
      </c>
      <c r="H110" s="1642">
        <f>'App4'!AA13</f>
        <v>0</v>
      </c>
      <c r="I110" s="1642">
        <f>'App4'!AB13</f>
        <v>0</v>
      </c>
      <c r="J110" s="1642">
        <f>'App4'!AC13</f>
        <v>0</v>
      </c>
      <c r="K110" s="1642">
        <f>'App4'!AD13</f>
        <v>0</v>
      </c>
      <c r="L110" s="1642">
        <f>'App4'!AE13</f>
        <v>0</v>
      </c>
      <c r="M110" s="1642">
        <f>'App4'!AF13</f>
        <v>0</v>
      </c>
      <c r="N110" s="1642">
        <f>'App4'!AG13</f>
        <v>0</v>
      </c>
      <c r="O110" s="1642">
        <f>'App4'!AH13</f>
        <v>0</v>
      </c>
      <c r="P110" s="1642">
        <f>'App4'!AI13</f>
        <v>0</v>
      </c>
      <c r="Q110" s="1642">
        <f>'App4'!AJ13</f>
        <v>0</v>
      </c>
      <c r="R110" s="1642">
        <f>'App4'!AK13</f>
        <v>0</v>
      </c>
      <c r="S110" s="1642">
        <f>'App4'!AL13</f>
        <v>0</v>
      </c>
      <c r="T110" s="1642">
        <f>'App4'!AM13</f>
        <v>0</v>
      </c>
      <c r="U110" s="1642">
        <f>'App4'!AN13</f>
        <v>0</v>
      </c>
      <c r="V110" s="1642">
        <f>'App4'!AO13</f>
        <v>0</v>
      </c>
      <c r="W110" s="1642">
        <f>'App4'!AP13</f>
        <v>0</v>
      </c>
    </row>
    <row r="111" spans="1:23" s="1361" customFormat="1">
      <c r="A111" s="1313"/>
      <c r="B111" s="1308" t="s">
        <v>1456</v>
      </c>
      <c r="C111" s="1639" t="s">
        <v>2306</v>
      </c>
      <c r="D111" s="1639" t="s">
        <v>28</v>
      </c>
      <c r="E111" s="1639" t="s">
        <v>1540</v>
      </c>
      <c r="F111" s="1639">
        <f>'App4'!G14</f>
        <v>0</v>
      </c>
      <c r="G111" s="1642">
        <f>'App4'!Z14</f>
        <v>0</v>
      </c>
      <c r="H111" s="1642">
        <f>'App4'!AA14</f>
        <v>0</v>
      </c>
      <c r="I111" s="1642">
        <f>'App4'!AB14</f>
        <v>0</v>
      </c>
      <c r="J111" s="1642">
        <f>'App4'!AC14</f>
        <v>0</v>
      </c>
      <c r="K111" s="1642">
        <f>'App4'!AD14</f>
        <v>0</v>
      </c>
      <c r="L111" s="1642">
        <f>'App4'!AE14</f>
        <v>0</v>
      </c>
      <c r="M111" s="1642">
        <f>'App4'!AF14</f>
        <v>0</v>
      </c>
      <c r="N111" s="1642">
        <f>'App4'!AG14</f>
        <v>0</v>
      </c>
      <c r="O111" s="1642">
        <f>'App4'!AH14</f>
        <v>0</v>
      </c>
      <c r="P111" s="1642">
        <f>'App4'!AI14</f>
        <v>0</v>
      </c>
      <c r="Q111" s="1642">
        <f>'App4'!AJ14</f>
        <v>0</v>
      </c>
      <c r="R111" s="1642">
        <f>'App4'!AK14</f>
        <v>0</v>
      </c>
      <c r="S111" s="1642">
        <f>'App4'!AL14</f>
        <v>0</v>
      </c>
      <c r="T111" s="1642">
        <f>'App4'!AM14</f>
        <v>0</v>
      </c>
      <c r="U111" s="1642">
        <f>'App4'!AN14</f>
        <v>0</v>
      </c>
      <c r="V111" s="1642">
        <f>'App4'!AO14</f>
        <v>0</v>
      </c>
      <c r="W111" s="1642">
        <f>'App4'!AP14</f>
        <v>0</v>
      </c>
    </row>
    <row r="112" spans="1:23" s="1361" customFormat="1">
      <c r="A112" s="1313"/>
      <c r="B112" s="1308" t="s">
        <v>2282</v>
      </c>
      <c r="C112" s="1639" t="s">
        <v>2307</v>
      </c>
      <c r="D112" s="1639" t="s">
        <v>43</v>
      </c>
      <c r="E112" s="1639" t="s">
        <v>1540</v>
      </c>
      <c r="F112" s="1639">
        <f>'App4'!G15</f>
        <v>0</v>
      </c>
      <c r="G112" s="1642">
        <f>'App4'!Z15</f>
        <v>0</v>
      </c>
      <c r="H112" s="1642">
        <f>'App4'!AA15</f>
        <v>0</v>
      </c>
      <c r="I112" s="1642">
        <f>'App4'!AB15</f>
        <v>0</v>
      </c>
      <c r="J112" s="1642">
        <f>'App4'!AC15</f>
        <v>0</v>
      </c>
      <c r="K112" s="1642">
        <f>'App4'!AD15</f>
        <v>0</v>
      </c>
      <c r="L112" s="1642">
        <f>'App4'!AE15</f>
        <v>0</v>
      </c>
      <c r="M112" s="1642">
        <f>'App4'!AF15</f>
        <v>0</v>
      </c>
      <c r="N112" s="1642">
        <f>'App4'!AG15</f>
        <v>0</v>
      </c>
      <c r="O112" s="1642">
        <f>'App4'!AH15</f>
        <v>0</v>
      </c>
      <c r="P112" s="1642">
        <f>'App4'!AI15</f>
        <v>0</v>
      </c>
      <c r="Q112" s="1642">
        <f>'App4'!AJ15</f>
        <v>0</v>
      </c>
      <c r="R112" s="1642">
        <f>'App4'!AK15</f>
        <v>0</v>
      </c>
      <c r="S112" s="1642">
        <f>'App4'!AL15</f>
        <v>0</v>
      </c>
      <c r="T112" s="1642">
        <f>'App4'!AM15</f>
        <v>0</v>
      </c>
      <c r="U112" s="1642">
        <f>'App4'!AN15</f>
        <v>0</v>
      </c>
      <c r="V112" s="1642">
        <f>'App4'!AO15</f>
        <v>0</v>
      </c>
      <c r="W112" s="1642">
        <f>'App4'!AP15</f>
        <v>0</v>
      </c>
    </row>
    <row r="113" spans="1:23" s="1361" customFormat="1">
      <c r="A113" s="1313"/>
      <c r="B113" s="1308" t="s">
        <v>2283</v>
      </c>
      <c r="C113" s="1639" t="s">
        <v>2308</v>
      </c>
      <c r="D113" s="1639" t="s">
        <v>43</v>
      </c>
      <c r="E113" s="1639" t="s">
        <v>1540</v>
      </c>
      <c r="F113" s="1639">
        <f>'App4'!G16</f>
        <v>0</v>
      </c>
      <c r="G113" s="1642">
        <f>'App4'!Z16</f>
        <v>0</v>
      </c>
      <c r="H113" s="1642">
        <f>'App4'!AA16</f>
        <v>0</v>
      </c>
      <c r="I113" s="1642">
        <f>'App4'!AB16</f>
        <v>0</v>
      </c>
      <c r="J113" s="1642">
        <f>'App4'!AC16</f>
        <v>0</v>
      </c>
      <c r="K113" s="1642">
        <f>'App4'!AD16</f>
        <v>0</v>
      </c>
      <c r="L113" s="1642">
        <f>'App4'!AE16</f>
        <v>0</v>
      </c>
      <c r="M113" s="1642">
        <f>'App4'!AF16</f>
        <v>0</v>
      </c>
      <c r="N113" s="1642">
        <f>'App4'!AG16</f>
        <v>0</v>
      </c>
      <c r="O113" s="1642">
        <f>'App4'!AH16</f>
        <v>0</v>
      </c>
      <c r="P113" s="1642">
        <f>'App4'!AI16</f>
        <v>0</v>
      </c>
      <c r="Q113" s="1642">
        <f>'App4'!AJ16</f>
        <v>0</v>
      </c>
      <c r="R113" s="1642">
        <f>'App4'!AK16</f>
        <v>0</v>
      </c>
      <c r="S113" s="1642">
        <f>'App4'!AL16</f>
        <v>0</v>
      </c>
      <c r="T113" s="1642">
        <f>'App4'!AM16</f>
        <v>0</v>
      </c>
      <c r="U113" s="1642">
        <f>'App4'!AN16</f>
        <v>0</v>
      </c>
      <c r="V113" s="1642">
        <f>'App4'!AO16</f>
        <v>0</v>
      </c>
      <c r="W113" s="1642">
        <f>'App4'!AP16</f>
        <v>0</v>
      </c>
    </row>
    <row r="114" spans="1:23" s="1361" customFormat="1">
      <c r="A114" s="1313"/>
      <c r="B114" s="1308" t="s">
        <v>2284</v>
      </c>
      <c r="C114" s="1639" t="s">
        <v>2309</v>
      </c>
      <c r="D114" s="1639" t="s">
        <v>43</v>
      </c>
      <c r="E114" s="1639" t="s">
        <v>1540</v>
      </c>
      <c r="F114" s="1639">
        <f>'App4'!G17</f>
        <v>0</v>
      </c>
      <c r="G114" s="1642">
        <f>'App4'!Z17</f>
        <v>0</v>
      </c>
      <c r="H114" s="1642">
        <f>'App4'!AA17</f>
        <v>0</v>
      </c>
      <c r="I114" s="1642">
        <f>'App4'!AB17</f>
        <v>0</v>
      </c>
      <c r="J114" s="1642">
        <f>'App4'!AC17</f>
        <v>0</v>
      </c>
      <c r="K114" s="1642">
        <f>'App4'!AD17</f>
        <v>0</v>
      </c>
      <c r="L114" s="1642">
        <f>'App4'!AE17</f>
        <v>0</v>
      </c>
      <c r="M114" s="1642">
        <f>'App4'!AF17</f>
        <v>0</v>
      </c>
      <c r="N114" s="1642">
        <f>'App4'!AG17</f>
        <v>0</v>
      </c>
      <c r="O114" s="1642">
        <f>'App4'!AH17</f>
        <v>0</v>
      </c>
      <c r="P114" s="1642">
        <f>'App4'!AI17</f>
        <v>0</v>
      </c>
      <c r="Q114" s="1642">
        <f>'App4'!AJ17</f>
        <v>0</v>
      </c>
      <c r="R114" s="1642">
        <f>'App4'!AK17</f>
        <v>0</v>
      </c>
      <c r="S114" s="1642">
        <f>'App4'!AL17</f>
        <v>0</v>
      </c>
      <c r="T114" s="1642">
        <f>'App4'!AM17</f>
        <v>0</v>
      </c>
      <c r="U114" s="1642">
        <f>'App4'!AN17</f>
        <v>0</v>
      </c>
      <c r="V114" s="1642">
        <f>'App4'!AO17</f>
        <v>0</v>
      </c>
      <c r="W114" s="1642">
        <f>'App4'!AP17</f>
        <v>0</v>
      </c>
    </row>
    <row r="115" spans="1:23" s="1361" customFormat="1">
      <c r="A115" s="1313"/>
      <c r="B115" s="1308" t="s">
        <v>2285</v>
      </c>
      <c r="C115" s="1639" t="s">
        <v>2310</v>
      </c>
      <c r="D115" s="1639" t="s">
        <v>76</v>
      </c>
      <c r="E115" s="1639" t="s">
        <v>1540</v>
      </c>
      <c r="F115" s="1639">
        <f>'App4'!G18</f>
        <v>0</v>
      </c>
      <c r="G115" s="1642">
        <f>'App4'!Z18</f>
        <v>0</v>
      </c>
      <c r="H115" s="1642">
        <f>'App4'!AA18</f>
        <v>0</v>
      </c>
      <c r="I115" s="1642">
        <f>'App4'!AB18</f>
        <v>0</v>
      </c>
      <c r="J115" s="1642">
        <f>'App4'!AC18</f>
        <v>0</v>
      </c>
      <c r="K115" s="1642">
        <f>'App4'!AD18</f>
        <v>0</v>
      </c>
      <c r="L115" s="1642">
        <f>'App4'!AE18</f>
        <v>0</v>
      </c>
      <c r="M115" s="1642">
        <f>'App4'!AF18</f>
        <v>0</v>
      </c>
      <c r="N115" s="1642">
        <f>'App4'!AG18</f>
        <v>0</v>
      </c>
      <c r="O115" s="1642">
        <f>'App4'!AH18</f>
        <v>0</v>
      </c>
      <c r="P115" s="1642">
        <f>'App4'!AI18</f>
        <v>0</v>
      </c>
      <c r="Q115" s="1642">
        <f>'App4'!AJ18</f>
        <v>0</v>
      </c>
      <c r="R115" s="1642">
        <f>'App4'!AK18</f>
        <v>0</v>
      </c>
      <c r="S115" s="1642">
        <f>'App4'!AL18</f>
        <v>0</v>
      </c>
      <c r="T115" s="1642">
        <f>'App4'!AM18</f>
        <v>0</v>
      </c>
      <c r="U115" s="1642">
        <f>'App4'!AN18</f>
        <v>0</v>
      </c>
      <c r="V115" s="1642">
        <f>'App4'!AO18</f>
        <v>0</v>
      </c>
      <c r="W115" s="1642">
        <f>'App4'!AP18</f>
        <v>0</v>
      </c>
    </row>
    <row r="116" spans="1:23" s="1361" customFormat="1">
      <c r="A116" s="1313"/>
      <c r="B116" s="1308" t="s">
        <v>2286</v>
      </c>
      <c r="C116" s="1639" t="s">
        <v>2311</v>
      </c>
      <c r="D116" s="1639" t="s">
        <v>43</v>
      </c>
      <c r="E116" s="1639" t="s">
        <v>1540</v>
      </c>
      <c r="F116" s="1639">
        <f>'App4'!G19</f>
        <v>0</v>
      </c>
      <c r="G116" s="1642">
        <f>'App4'!Z19</f>
        <v>0</v>
      </c>
      <c r="H116" s="1642">
        <f>'App4'!AA19</f>
        <v>0</v>
      </c>
      <c r="I116" s="1642">
        <f>'App4'!AB19</f>
        <v>0</v>
      </c>
      <c r="J116" s="1642">
        <f>'App4'!AC19</f>
        <v>0</v>
      </c>
      <c r="K116" s="1642">
        <f>'App4'!AD19</f>
        <v>0</v>
      </c>
      <c r="L116" s="1642">
        <f>'App4'!AE19</f>
        <v>0</v>
      </c>
      <c r="M116" s="1642">
        <f>'App4'!AF19</f>
        <v>0</v>
      </c>
      <c r="N116" s="1642">
        <f>'App4'!AG19</f>
        <v>0</v>
      </c>
      <c r="O116" s="1642">
        <f>'App4'!AH19</f>
        <v>0</v>
      </c>
      <c r="P116" s="1642">
        <f>'App4'!AI19</f>
        <v>0</v>
      </c>
      <c r="Q116" s="1642">
        <f>'App4'!AJ19</f>
        <v>0</v>
      </c>
      <c r="R116" s="1642">
        <f>'App4'!AK19</f>
        <v>0</v>
      </c>
      <c r="S116" s="1642">
        <f>'App4'!AL19</f>
        <v>0</v>
      </c>
      <c r="T116" s="1642">
        <f>'App4'!AM19</f>
        <v>0</v>
      </c>
      <c r="U116" s="1642">
        <f>'App4'!AN19</f>
        <v>0</v>
      </c>
      <c r="V116" s="1642">
        <f>'App4'!AO19</f>
        <v>0</v>
      </c>
      <c r="W116" s="1642">
        <f>'App4'!AP19</f>
        <v>0</v>
      </c>
    </row>
    <row r="117" spans="1:23" s="1361" customFormat="1">
      <c r="A117" s="1313"/>
      <c r="B117" s="1308" t="s">
        <v>2287</v>
      </c>
      <c r="C117" s="1639" t="s">
        <v>2312</v>
      </c>
      <c r="D117" s="1639" t="s">
        <v>43</v>
      </c>
      <c r="E117" s="1639" t="s">
        <v>1540</v>
      </c>
      <c r="F117" s="1639">
        <f>'App4'!G20</f>
        <v>0</v>
      </c>
      <c r="G117" s="1642">
        <f>'App4'!Z20</f>
        <v>0</v>
      </c>
      <c r="H117" s="1642">
        <f>'App4'!AA20</f>
        <v>0</v>
      </c>
      <c r="I117" s="1642">
        <f>'App4'!AB20</f>
        <v>0</v>
      </c>
      <c r="J117" s="1642">
        <f>'App4'!AC20</f>
        <v>0</v>
      </c>
      <c r="K117" s="1642">
        <f>'App4'!AD20</f>
        <v>0</v>
      </c>
      <c r="L117" s="1642">
        <f>'App4'!AE20</f>
        <v>0</v>
      </c>
      <c r="M117" s="1642">
        <f>'App4'!AF20</f>
        <v>0</v>
      </c>
      <c r="N117" s="1642">
        <f>'App4'!AG20</f>
        <v>0</v>
      </c>
      <c r="O117" s="1642">
        <f>'App4'!AH20</f>
        <v>0</v>
      </c>
      <c r="P117" s="1642">
        <f>'App4'!AI20</f>
        <v>0</v>
      </c>
      <c r="Q117" s="1642">
        <f>'App4'!AJ20</f>
        <v>0</v>
      </c>
      <c r="R117" s="1642">
        <f>'App4'!AK20</f>
        <v>0</v>
      </c>
      <c r="S117" s="1642">
        <f>'App4'!AL20</f>
        <v>0</v>
      </c>
      <c r="T117" s="1642">
        <f>'App4'!AM20</f>
        <v>0</v>
      </c>
      <c r="U117" s="1642">
        <f>'App4'!AN20</f>
        <v>0</v>
      </c>
      <c r="V117" s="1642">
        <f>'App4'!AO20</f>
        <v>0</v>
      </c>
      <c r="W117" s="1642">
        <f>'App4'!AP20</f>
        <v>0</v>
      </c>
    </row>
    <row r="118" spans="1:23" s="1361" customFormat="1">
      <c r="A118" s="1313"/>
      <c r="B118" s="1308" t="s">
        <v>2288</v>
      </c>
      <c r="C118" s="1639" t="s">
        <v>2313</v>
      </c>
      <c r="D118" s="1639" t="s">
        <v>76</v>
      </c>
      <c r="E118" s="1639" t="s">
        <v>1540</v>
      </c>
      <c r="F118" s="1639">
        <f>'App4'!G21</f>
        <v>0</v>
      </c>
      <c r="G118" s="1642">
        <f>'App4'!Z21</f>
        <v>0</v>
      </c>
      <c r="H118" s="1642">
        <f>'App4'!AA21</f>
        <v>0</v>
      </c>
      <c r="I118" s="1642">
        <f>'App4'!AB21</f>
        <v>0</v>
      </c>
      <c r="J118" s="1642">
        <f>'App4'!AC21</f>
        <v>0</v>
      </c>
      <c r="K118" s="1642">
        <f>'App4'!AD21</f>
        <v>0</v>
      </c>
      <c r="L118" s="1642">
        <f>'App4'!AE21</f>
        <v>0</v>
      </c>
      <c r="M118" s="1642">
        <f>'App4'!AF21</f>
        <v>0</v>
      </c>
      <c r="N118" s="1642">
        <f>'App4'!AG21</f>
        <v>0</v>
      </c>
      <c r="O118" s="1642">
        <f>'App4'!AH21</f>
        <v>0</v>
      </c>
      <c r="P118" s="1642">
        <f>'App4'!AI21</f>
        <v>0</v>
      </c>
      <c r="Q118" s="1642">
        <f>'App4'!AJ21</f>
        <v>0</v>
      </c>
      <c r="R118" s="1642">
        <f>'App4'!AK21</f>
        <v>0</v>
      </c>
      <c r="S118" s="1642">
        <f>'App4'!AL21</f>
        <v>0</v>
      </c>
      <c r="T118" s="1642">
        <f>'App4'!AM21</f>
        <v>0</v>
      </c>
      <c r="U118" s="1642">
        <f>'App4'!AN21</f>
        <v>0</v>
      </c>
      <c r="V118" s="1642">
        <f>'App4'!AO21</f>
        <v>0</v>
      </c>
      <c r="W118" s="1642">
        <f>'App4'!AP21</f>
        <v>0</v>
      </c>
    </row>
    <row r="119" spans="1:23" s="1361" customFormat="1">
      <c r="A119" s="1313"/>
      <c r="B119" s="1308" t="s">
        <v>2289</v>
      </c>
      <c r="C119" s="1639" t="s">
        <v>2314</v>
      </c>
      <c r="D119" s="1639" t="s">
        <v>43</v>
      </c>
      <c r="E119" s="1639" t="s">
        <v>1540</v>
      </c>
      <c r="F119" s="1639">
        <f>'App4'!G22</f>
        <v>0</v>
      </c>
      <c r="G119" s="1642">
        <f>'App4'!Z22</f>
        <v>0</v>
      </c>
      <c r="H119" s="1642">
        <f>'App4'!AA22</f>
        <v>0</v>
      </c>
      <c r="I119" s="1642">
        <f>'App4'!AB22</f>
        <v>0</v>
      </c>
      <c r="J119" s="1642">
        <f>'App4'!AC22</f>
        <v>0</v>
      </c>
      <c r="K119" s="1642">
        <f>'App4'!AD22</f>
        <v>0</v>
      </c>
      <c r="L119" s="1642">
        <f>'App4'!AE22</f>
        <v>0</v>
      </c>
      <c r="M119" s="1642">
        <f>'App4'!AF22</f>
        <v>0</v>
      </c>
      <c r="N119" s="1642">
        <f>'App4'!AG22</f>
        <v>0</v>
      </c>
      <c r="O119" s="1642">
        <f>'App4'!AH22</f>
        <v>0</v>
      </c>
      <c r="P119" s="1642">
        <f>'App4'!AI22</f>
        <v>0</v>
      </c>
      <c r="Q119" s="1642">
        <f>'App4'!AJ22</f>
        <v>0</v>
      </c>
      <c r="R119" s="1642">
        <f>'App4'!AK22</f>
        <v>0</v>
      </c>
      <c r="S119" s="1642">
        <f>'App4'!AL22</f>
        <v>0</v>
      </c>
      <c r="T119" s="1642">
        <f>'App4'!AM22</f>
        <v>0</v>
      </c>
      <c r="U119" s="1642">
        <f>'App4'!AN22</f>
        <v>0</v>
      </c>
      <c r="V119" s="1642">
        <f>'App4'!AO22</f>
        <v>0</v>
      </c>
      <c r="W119" s="1642">
        <f>'App4'!AP22</f>
        <v>0</v>
      </c>
    </row>
    <row r="120" spans="1:23" s="1361" customFormat="1">
      <c r="A120" s="1313"/>
      <c r="B120" s="1308" t="s">
        <v>2290</v>
      </c>
      <c r="C120" s="1639" t="s">
        <v>2315</v>
      </c>
      <c r="D120" s="1639" t="s">
        <v>76</v>
      </c>
      <c r="E120" s="1639" t="s">
        <v>1540</v>
      </c>
      <c r="F120" s="1639">
        <f>'App4'!G23</f>
        <v>0</v>
      </c>
      <c r="G120" s="1642">
        <f>'App4'!Z23</f>
        <v>0</v>
      </c>
      <c r="H120" s="1642">
        <f>'App4'!AA23</f>
        <v>0</v>
      </c>
      <c r="I120" s="1642">
        <f>'App4'!AB23</f>
        <v>0</v>
      </c>
      <c r="J120" s="1642">
        <f>'App4'!AC23</f>
        <v>0</v>
      </c>
      <c r="K120" s="1642">
        <f>'App4'!AD23</f>
        <v>0</v>
      </c>
      <c r="L120" s="1642">
        <f>'App4'!AE23</f>
        <v>0</v>
      </c>
      <c r="M120" s="1642">
        <f>'App4'!AF23</f>
        <v>0</v>
      </c>
      <c r="N120" s="1642">
        <f>'App4'!AG23</f>
        <v>0</v>
      </c>
      <c r="O120" s="1642">
        <f>'App4'!AH23</f>
        <v>0</v>
      </c>
      <c r="P120" s="1642">
        <f>'App4'!AI23</f>
        <v>0</v>
      </c>
      <c r="Q120" s="1642">
        <f>'App4'!AJ23</f>
        <v>0</v>
      </c>
      <c r="R120" s="1642">
        <f>'App4'!AK23</f>
        <v>0</v>
      </c>
      <c r="S120" s="1642">
        <f>'App4'!AL23</f>
        <v>0</v>
      </c>
      <c r="T120" s="1642">
        <f>'App4'!AM23</f>
        <v>0</v>
      </c>
      <c r="U120" s="1642">
        <f>'App4'!AN23</f>
        <v>0</v>
      </c>
      <c r="V120" s="1642">
        <f>'App4'!AO23</f>
        <v>0</v>
      </c>
      <c r="W120" s="1642">
        <f>'App4'!AP23</f>
        <v>0</v>
      </c>
    </row>
    <row r="121" spans="1:23" s="1361" customFormat="1">
      <c r="A121" s="1313"/>
      <c r="B121" s="1308" t="s">
        <v>2291</v>
      </c>
      <c r="C121" s="1639" t="s">
        <v>2316</v>
      </c>
      <c r="D121" s="1639" t="s">
        <v>43</v>
      </c>
      <c r="E121" s="1639" t="s">
        <v>1540</v>
      </c>
      <c r="F121" s="1639">
        <f>'App4'!G24</f>
        <v>0</v>
      </c>
      <c r="G121" s="1642">
        <f>'App4'!Z24</f>
        <v>0</v>
      </c>
      <c r="H121" s="1642">
        <f>'App4'!AA24</f>
        <v>0</v>
      </c>
      <c r="I121" s="1642">
        <f>'App4'!AB24</f>
        <v>0</v>
      </c>
      <c r="J121" s="1642">
        <f>'App4'!AC24</f>
        <v>0</v>
      </c>
      <c r="K121" s="1642">
        <f>'App4'!AD24</f>
        <v>0</v>
      </c>
      <c r="L121" s="1642">
        <f>'App4'!AE24</f>
        <v>0</v>
      </c>
      <c r="M121" s="1642">
        <f>'App4'!AF24</f>
        <v>0</v>
      </c>
      <c r="N121" s="1642">
        <f>'App4'!AG24</f>
        <v>0</v>
      </c>
      <c r="O121" s="1642">
        <f>'App4'!AH24</f>
        <v>0</v>
      </c>
      <c r="P121" s="1642">
        <f>'App4'!AI24</f>
        <v>0</v>
      </c>
      <c r="Q121" s="1642">
        <f>'App4'!AJ24</f>
        <v>0</v>
      </c>
      <c r="R121" s="1642">
        <f>'App4'!AK24</f>
        <v>0</v>
      </c>
      <c r="S121" s="1642">
        <f>'App4'!AL24</f>
        <v>0</v>
      </c>
      <c r="T121" s="1642">
        <f>'App4'!AM24</f>
        <v>0</v>
      </c>
      <c r="U121" s="1642">
        <f>'App4'!AN24</f>
        <v>0</v>
      </c>
      <c r="V121" s="1642">
        <f>'App4'!AO24</f>
        <v>0</v>
      </c>
      <c r="W121" s="1642">
        <f>'App4'!AP24</f>
        <v>0</v>
      </c>
    </row>
    <row r="122" spans="1:23" s="1361" customFormat="1">
      <c r="A122" s="1313"/>
      <c r="B122" s="1308" t="s">
        <v>2292</v>
      </c>
      <c r="C122" s="1639" t="s">
        <v>2317</v>
      </c>
      <c r="D122" s="1639" t="s">
        <v>43</v>
      </c>
      <c r="E122" s="1639" t="s">
        <v>1540</v>
      </c>
      <c r="F122" s="1639">
        <f>'App4'!G25</f>
        <v>0</v>
      </c>
      <c r="G122" s="1642">
        <f>'App4'!Z25</f>
        <v>0</v>
      </c>
      <c r="H122" s="1642">
        <f>'App4'!AA25</f>
        <v>0</v>
      </c>
      <c r="I122" s="1642">
        <f>'App4'!AB25</f>
        <v>0</v>
      </c>
      <c r="J122" s="1642">
        <f>'App4'!AC25</f>
        <v>0</v>
      </c>
      <c r="K122" s="1642">
        <f>'App4'!AD25</f>
        <v>0</v>
      </c>
      <c r="L122" s="1642">
        <f>'App4'!AE25</f>
        <v>0</v>
      </c>
      <c r="M122" s="1642">
        <f>'App4'!AF25</f>
        <v>0</v>
      </c>
      <c r="N122" s="1642">
        <f>'App4'!AG25</f>
        <v>0</v>
      </c>
      <c r="O122" s="1642">
        <f>'App4'!AH25</f>
        <v>0</v>
      </c>
      <c r="P122" s="1642">
        <f>'App4'!AI25</f>
        <v>0</v>
      </c>
      <c r="Q122" s="1642">
        <f>'App4'!AJ25</f>
        <v>0</v>
      </c>
      <c r="R122" s="1642">
        <f>'App4'!AK25</f>
        <v>0</v>
      </c>
      <c r="S122" s="1642">
        <f>'App4'!AL25</f>
        <v>0</v>
      </c>
      <c r="T122" s="1642">
        <f>'App4'!AM25</f>
        <v>0</v>
      </c>
      <c r="U122" s="1642">
        <f>'App4'!AN25</f>
        <v>0</v>
      </c>
      <c r="V122" s="1642">
        <f>'App4'!AO25</f>
        <v>0</v>
      </c>
      <c r="W122" s="1642">
        <f>'App4'!AP25</f>
        <v>0</v>
      </c>
    </row>
    <row r="123" spans="1:23" s="1361" customFormat="1">
      <c r="A123" s="1313"/>
      <c r="B123" s="1308" t="s">
        <v>2293</v>
      </c>
      <c r="C123" s="1639" t="s">
        <v>2318</v>
      </c>
      <c r="D123" s="1639" t="s">
        <v>76</v>
      </c>
      <c r="E123" s="1639" t="s">
        <v>1540</v>
      </c>
      <c r="F123" s="1639">
        <f>'App4'!G26</f>
        <v>0</v>
      </c>
      <c r="G123" s="1642">
        <f>'App4'!Z26</f>
        <v>0</v>
      </c>
      <c r="H123" s="1642">
        <f>'App4'!AA26</f>
        <v>0</v>
      </c>
      <c r="I123" s="1642">
        <f>'App4'!AB26</f>
        <v>0</v>
      </c>
      <c r="J123" s="1642">
        <f>'App4'!AC26</f>
        <v>0</v>
      </c>
      <c r="K123" s="1642">
        <f>'App4'!AD26</f>
        <v>0</v>
      </c>
      <c r="L123" s="1642">
        <f>'App4'!AE26</f>
        <v>0</v>
      </c>
      <c r="M123" s="1642">
        <f>'App4'!AF26</f>
        <v>0</v>
      </c>
      <c r="N123" s="1642">
        <f>'App4'!AG26</f>
        <v>0</v>
      </c>
      <c r="O123" s="1642">
        <f>'App4'!AH26</f>
        <v>0</v>
      </c>
      <c r="P123" s="1642">
        <f>'App4'!AI26</f>
        <v>0</v>
      </c>
      <c r="Q123" s="1642">
        <f>'App4'!AJ26</f>
        <v>0</v>
      </c>
      <c r="R123" s="1642">
        <f>'App4'!AK26</f>
        <v>0</v>
      </c>
      <c r="S123" s="1642">
        <f>'App4'!AL26</f>
        <v>0</v>
      </c>
      <c r="T123" s="1642">
        <f>'App4'!AM26</f>
        <v>0</v>
      </c>
      <c r="U123" s="1642">
        <f>'App4'!AN26</f>
        <v>0</v>
      </c>
      <c r="V123" s="1642">
        <f>'App4'!AO26</f>
        <v>0</v>
      </c>
      <c r="W123" s="1642">
        <f>'App4'!AP26</f>
        <v>0</v>
      </c>
    </row>
    <row r="124" spans="1:23" s="1361" customFormat="1">
      <c r="A124" s="1313"/>
      <c r="B124" s="1308" t="s">
        <v>2294</v>
      </c>
      <c r="C124" s="1639" t="s">
        <v>2319</v>
      </c>
      <c r="D124" s="1639" t="s">
        <v>43</v>
      </c>
      <c r="E124" s="1639" t="s">
        <v>1540</v>
      </c>
      <c r="F124" s="1639">
        <f>'App4'!G27</f>
        <v>0</v>
      </c>
      <c r="G124" s="1642">
        <f>'App4'!Z27</f>
        <v>0</v>
      </c>
      <c r="H124" s="1642">
        <f>'App4'!AA27</f>
        <v>0</v>
      </c>
      <c r="I124" s="1642">
        <f>'App4'!AB27</f>
        <v>0</v>
      </c>
      <c r="J124" s="1642">
        <f>'App4'!AC27</f>
        <v>0</v>
      </c>
      <c r="K124" s="1642">
        <f>'App4'!AD27</f>
        <v>0</v>
      </c>
      <c r="L124" s="1642">
        <f>'App4'!AE27</f>
        <v>0</v>
      </c>
      <c r="M124" s="1642">
        <f>'App4'!AF27</f>
        <v>0</v>
      </c>
      <c r="N124" s="1642">
        <f>'App4'!AG27</f>
        <v>0</v>
      </c>
      <c r="O124" s="1642">
        <f>'App4'!AH27</f>
        <v>0</v>
      </c>
      <c r="P124" s="1642">
        <f>'App4'!AI27</f>
        <v>0</v>
      </c>
      <c r="Q124" s="1642">
        <f>'App4'!AJ27</f>
        <v>0</v>
      </c>
      <c r="R124" s="1642">
        <f>'App4'!AK27</f>
        <v>0</v>
      </c>
      <c r="S124" s="1642">
        <f>'App4'!AL27</f>
        <v>0</v>
      </c>
      <c r="T124" s="1642">
        <f>'App4'!AM27</f>
        <v>0</v>
      </c>
      <c r="U124" s="1642">
        <f>'App4'!AN27</f>
        <v>0</v>
      </c>
      <c r="V124" s="1642">
        <f>'App4'!AO27</f>
        <v>0</v>
      </c>
      <c r="W124" s="1642">
        <f>'App4'!AP27</f>
        <v>0</v>
      </c>
    </row>
    <row r="125" spans="1:23" s="1361" customFormat="1">
      <c r="A125" s="1313"/>
      <c r="B125" s="1308" t="s">
        <v>1457</v>
      </c>
      <c r="C125" s="1639" t="s">
        <v>2320</v>
      </c>
      <c r="D125" s="1639" t="s">
        <v>28</v>
      </c>
      <c r="E125" s="1639" t="s">
        <v>1540</v>
      </c>
      <c r="F125" s="1639">
        <f>'App4'!G30</f>
        <v>0</v>
      </c>
      <c r="G125" s="1642">
        <f>'App4'!Z30</f>
        <v>0</v>
      </c>
      <c r="H125" s="1642">
        <f>'App4'!AA30</f>
        <v>0</v>
      </c>
      <c r="I125" s="1642">
        <f>'App4'!AB30</f>
        <v>0</v>
      </c>
      <c r="J125" s="1642">
        <f>'App4'!AC30</f>
        <v>0</v>
      </c>
      <c r="K125" s="1642">
        <f>'App4'!AD30</f>
        <v>0</v>
      </c>
      <c r="L125" s="1642">
        <f>'App4'!AE30</f>
        <v>0</v>
      </c>
      <c r="M125" s="1642">
        <f>'App4'!AF30</f>
        <v>0</v>
      </c>
      <c r="N125" s="1642">
        <f>'App4'!AG30</f>
        <v>0</v>
      </c>
      <c r="O125" s="1642">
        <f>'App4'!AH30</f>
        <v>0</v>
      </c>
      <c r="P125" s="1642">
        <f>'App4'!AI30</f>
        <v>0</v>
      </c>
      <c r="Q125" s="1642">
        <f>'App4'!AJ30</f>
        <v>0</v>
      </c>
      <c r="R125" s="1642">
        <f>'App4'!AK30</f>
        <v>0</v>
      </c>
      <c r="S125" s="1642">
        <f>'App4'!AL30</f>
        <v>0</v>
      </c>
      <c r="T125" s="1642">
        <f>'App4'!AM30</f>
        <v>0</v>
      </c>
      <c r="U125" s="1642">
        <f>'App4'!AN30</f>
        <v>0</v>
      </c>
      <c r="V125" s="1642">
        <f>'App4'!AO30</f>
        <v>0</v>
      </c>
      <c r="W125" s="1642">
        <f>'App4'!AP30</f>
        <v>0</v>
      </c>
    </row>
    <row r="126" spans="1:23" s="1361" customFormat="1">
      <c r="A126" s="1313"/>
      <c r="B126" s="1308" t="s">
        <v>1458</v>
      </c>
      <c r="C126" s="1639" t="s">
        <v>2321</v>
      </c>
      <c r="D126" s="1639" t="s">
        <v>76</v>
      </c>
      <c r="E126" s="1639" t="s">
        <v>1540</v>
      </c>
      <c r="F126" s="1639">
        <f>'App4'!G31</f>
        <v>0</v>
      </c>
      <c r="G126" s="1642">
        <f>'App4'!Z31</f>
        <v>0</v>
      </c>
      <c r="H126" s="1642">
        <f>'App4'!AA31</f>
        <v>0</v>
      </c>
      <c r="I126" s="1642">
        <f>'App4'!AB31</f>
        <v>0</v>
      </c>
      <c r="J126" s="1642">
        <f>'App4'!AC31</f>
        <v>0</v>
      </c>
      <c r="K126" s="1642">
        <f>'App4'!AD31</f>
        <v>0</v>
      </c>
      <c r="L126" s="1642">
        <f>'App4'!AE31</f>
        <v>0</v>
      </c>
      <c r="M126" s="1642">
        <f>'App4'!AF31</f>
        <v>0</v>
      </c>
      <c r="N126" s="1642">
        <f>'App4'!AG31</f>
        <v>0</v>
      </c>
      <c r="O126" s="1642">
        <f>'App4'!AH31</f>
        <v>0</v>
      </c>
      <c r="P126" s="1642">
        <f>'App4'!AI31</f>
        <v>0</v>
      </c>
      <c r="Q126" s="1642">
        <f>'App4'!AJ31</f>
        <v>0</v>
      </c>
      <c r="R126" s="1642">
        <f>'App4'!AK31</f>
        <v>0</v>
      </c>
      <c r="S126" s="1642">
        <f>'App4'!AL31</f>
        <v>0</v>
      </c>
      <c r="T126" s="1642">
        <f>'App4'!AM31</f>
        <v>0</v>
      </c>
      <c r="U126" s="1642">
        <f>'App4'!AN31</f>
        <v>0</v>
      </c>
      <c r="V126" s="1642">
        <f>'App4'!AO31</f>
        <v>0</v>
      </c>
      <c r="W126" s="1642">
        <f>'App4'!AP31</f>
        <v>0</v>
      </c>
    </row>
    <row r="127" spans="1:23" s="1361" customFormat="1">
      <c r="A127" s="1313"/>
      <c r="B127" s="1308" t="s">
        <v>1459</v>
      </c>
      <c r="C127" s="1639" t="s">
        <v>2321</v>
      </c>
      <c r="D127" s="1639" t="s">
        <v>28</v>
      </c>
      <c r="E127" s="1639" t="s">
        <v>1540</v>
      </c>
      <c r="F127" s="1639">
        <f>'App4'!G32</f>
        <v>0</v>
      </c>
      <c r="G127" s="1642">
        <f>'App4'!Z32</f>
        <v>0</v>
      </c>
      <c r="H127" s="1642">
        <f>'App4'!AA32</f>
        <v>0</v>
      </c>
      <c r="I127" s="1642">
        <f>'App4'!AB32</f>
        <v>0</v>
      </c>
      <c r="J127" s="1642">
        <f>'App4'!AC32</f>
        <v>0</v>
      </c>
      <c r="K127" s="1642">
        <f>'App4'!AD32</f>
        <v>0</v>
      </c>
      <c r="L127" s="1642">
        <f>'App4'!AE32</f>
        <v>0</v>
      </c>
      <c r="M127" s="1642">
        <f>'App4'!AF32</f>
        <v>0</v>
      </c>
      <c r="N127" s="1642">
        <f>'App4'!AG32</f>
        <v>0</v>
      </c>
      <c r="O127" s="1642">
        <f>'App4'!AH32</f>
        <v>0</v>
      </c>
      <c r="P127" s="1642">
        <f>'App4'!AI32</f>
        <v>0</v>
      </c>
      <c r="Q127" s="1642">
        <f>'App4'!AJ32</f>
        <v>0</v>
      </c>
      <c r="R127" s="1642">
        <f>'App4'!AK32</f>
        <v>0</v>
      </c>
      <c r="S127" s="1642">
        <f>'App4'!AL32</f>
        <v>0</v>
      </c>
      <c r="T127" s="1642">
        <f>'App4'!AM32</f>
        <v>0</v>
      </c>
      <c r="U127" s="1642">
        <f>'App4'!AN32</f>
        <v>0</v>
      </c>
      <c r="V127" s="1642">
        <f>'App4'!AO32</f>
        <v>0</v>
      </c>
      <c r="W127" s="1642">
        <f>'App4'!AP32</f>
        <v>0</v>
      </c>
    </row>
    <row r="128" spans="1:23" s="1361" customFormat="1">
      <c r="A128" s="1313"/>
      <c r="B128" s="1308" t="s">
        <v>1460</v>
      </c>
      <c r="C128" s="1639" t="s">
        <v>2322</v>
      </c>
      <c r="D128" s="1639" t="s">
        <v>76</v>
      </c>
      <c r="E128" s="1639" t="s">
        <v>1540</v>
      </c>
      <c r="F128" s="1639">
        <f>'App4'!G33</f>
        <v>0</v>
      </c>
      <c r="G128" s="1642">
        <f>'App4'!Z33</f>
        <v>0</v>
      </c>
      <c r="H128" s="1642">
        <f>'App4'!AA33</f>
        <v>0</v>
      </c>
      <c r="I128" s="1642">
        <f>'App4'!AB33</f>
        <v>0</v>
      </c>
      <c r="J128" s="1642">
        <f>'App4'!AC33</f>
        <v>0</v>
      </c>
      <c r="K128" s="1642">
        <f>'App4'!AD33</f>
        <v>0</v>
      </c>
      <c r="L128" s="1642">
        <f>'App4'!AE33</f>
        <v>0</v>
      </c>
      <c r="M128" s="1642">
        <f>'App4'!AF33</f>
        <v>0</v>
      </c>
      <c r="N128" s="1642">
        <f>'App4'!AG33</f>
        <v>0</v>
      </c>
      <c r="O128" s="1642">
        <f>'App4'!AH33</f>
        <v>0</v>
      </c>
      <c r="P128" s="1642">
        <f>'App4'!AI33</f>
        <v>0</v>
      </c>
      <c r="Q128" s="1642">
        <f>'App4'!AJ33</f>
        <v>0</v>
      </c>
      <c r="R128" s="1642">
        <f>'App4'!AK33</f>
        <v>0</v>
      </c>
      <c r="S128" s="1642">
        <f>'App4'!AL33</f>
        <v>0</v>
      </c>
      <c r="T128" s="1642">
        <f>'App4'!AM33</f>
        <v>0</v>
      </c>
      <c r="U128" s="1642">
        <f>'App4'!AN33</f>
        <v>0</v>
      </c>
      <c r="V128" s="1642">
        <f>'App4'!AO33</f>
        <v>0</v>
      </c>
      <c r="W128" s="1642">
        <f>'App4'!AP33</f>
        <v>0</v>
      </c>
    </row>
    <row r="129" spans="1:24" s="1361" customFormat="1">
      <c r="A129" s="1313"/>
      <c r="B129" s="1308" t="s">
        <v>1461</v>
      </c>
      <c r="C129" s="1639" t="s">
        <v>2323</v>
      </c>
      <c r="D129" s="1639" t="s">
        <v>76</v>
      </c>
      <c r="E129" s="1639" t="s">
        <v>1540</v>
      </c>
      <c r="F129" s="1639">
        <f>'App4'!G34</f>
        <v>0</v>
      </c>
      <c r="G129" s="1642">
        <f>'App4'!Z34</f>
        <v>0</v>
      </c>
      <c r="H129" s="1642">
        <f>'App4'!AA34</f>
        <v>0</v>
      </c>
      <c r="I129" s="1642">
        <f>'App4'!AB34</f>
        <v>0</v>
      </c>
      <c r="J129" s="1642">
        <f>'App4'!AC34</f>
        <v>0</v>
      </c>
      <c r="K129" s="1642">
        <f>'App4'!AD34</f>
        <v>0</v>
      </c>
      <c r="L129" s="1642">
        <f>'App4'!AE34</f>
        <v>0</v>
      </c>
      <c r="M129" s="1642">
        <f>'App4'!AF34</f>
        <v>0</v>
      </c>
      <c r="N129" s="1642">
        <f>'App4'!AG34</f>
        <v>0</v>
      </c>
      <c r="O129" s="1642">
        <f>'App4'!AH34</f>
        <v>0</v>
      </c>
      <c r="P129" s="1642">
        <f>'App4'!AI34</f>
        <v>0</v>
      </c>
      <c r="Q129" s="1642">
        <f>'App4'!AJ34</f>
        <v>0</v>
      </c>
      <c r="R129" s="1642">
        <f>'App4'!AK34</f>
        <v>0</v>
      </c>
      <c r="S129" s="1642">
        <f>'App4'!AL34</f>
        <v>0</v>
      </c>
      <c r="T129" s="1642">
        <f>'App4'!AM34</f>
        <v>0</v>
      </c>
      <c r="U129" s="1642">
        <f>'App4'!AN34</f>
        <v>0</v>
      </c>
      <c r="V129" s="1642">
        <f>'App4'!AO34</f>
        <v>0</v>
      </c>
      <c r="W129" s="1642">
        <f>'App4'!AP34</f>
        <v>0</v>
      </c>
    </row>
    <row r="130" spans="1:24" s="1361" customFormat="1">
      <c r="A130" s="1313"/>
      <c r="B130" s="1308" t="s">
        <v>1462</v>
      </c>
      <c r="C130" s="1639" t="s">
        <v>2324</v>
      </c>
      <c r="D130" s="1639" t="s">
        <v>76</v>
      </c>
      <c r="E130" s="1639" t="s">
        <v>1540</v>
      </c>
      <c r="F130" s="1639">
        <f>'App4'!G35</f>
        <v>0</v>
      </c>
      <c r="G130" s="1642">
        <f>'App4'!Z35</f>
        <v>0</v>
      </c>
      <c r="H130" s="1642">
        <f>'App4'!AA35</f>
        <v>0</v>
      </c>
      <c r="I130" s="1642">
        <f>'App4'!AB35</f>
        <v>0</v>
      </c>
      <c r="J130" s="1642">
        <f>'App4'!AC35</f>
        <v>0</v>
      </c>
      <c r="K130" s="1642">
        <f>'App4'!AD35</f>
        <v>0</v>
      </c>
      <c r="L130" s="1642">
        <f>'App4'!AE35</f>
        <v>0</v>
      </c>
      <c r="M130" s="1642">
        <f>'App4'!AF35</f>
        <v>0</v>
      </c>
      <c r="N130" s="1642">
        <f>'App4'!AG35</f>
        <v>0</v>
      </c>
      <c r="O130" s="1642">
        <f>'App4'!AH35</f>
        <v>0</v>
      </c>
      <c r="P130" s="1642">
        <f>'App4'!AI35</f>
        <v>0</v>
      </c>
      <c r="Q130" s="1642">
        <f>'App4'!AJ35</f>
        <v>0</v>
      </c>
      <c r="R130" s="1642">
        <f>'App4'!AK35</f>
        <v>0</v>
      </c>
      <c r="S130" s="1642">
        <f>'App4'!AL35</f>
        <v>0</v>
      </c>
      <c r="T130" s="1642">
        <f>'App4'!AM35</f>
        <v>0</v>
      </c>
      <c r="U130" s="1642">
        <f>'App4'!AN35</f>
        <v>0</v>
      </c>
      <c r="V130" s="1642">
        <f>'App4'!AO35</f>
        <v>0</v>
      </c>
      <c r="W130" s="1642">
        <f>'App4'!AP35</f>
        <v>0</v>
      </c>
    </row>
    <row r="131" spans="1:24" s="1361" customFormat="1">
      <c r="A131" s="1313"/>
      <c r="B131" s="1308" t="s">
        <v>1463</v>
      </c>
      <c r="C131" s="1639" t="s">
        <v>2325</v>
      </c>
      <c r="D131" s="1639" t="s">
        <v>504</v>
      </c>
      <c r="E131" s="1639" t="s">
        <v>1540</v>
      </c>
      <c r="F131" s="1639">
        <f>'App4'!G36</f>
        <v>0</v>
      </c>
      <c r="G131" s="1642">
        <f>'App4'!Z36</f>
        <v>0</v>
      </c>
      <c r="H131" s="1642">
        <f>'App4'!AA36</f>
        <v>0</v>
      </c>
      <c r="I131" s="1642">
        <f>'App4'!AB36</f>
        <v>0</v>
      </c>
      <c r="J131" s="1642">
        <f>'App4'!AC36</f>
        <v>0</v>
      </c>
      <c r="K131" s="1642">
        <f>'App4'!AD36</f>
        <v>0</v>
      </c>
      <c r="L131" s="1642">
        <f>'App4'!AE36</f>
        <v>0</v>
      </c>
      <c r="M131" s="1642">
        <f>'App4'!AF36</f>
        <v>0</v>
      </c>
      <c r="N131" s="1642">
        <f>'App4'!AG36</f>
        <v>0</v>
      </c>
      <c r="O131" s="1642">
        <f>'App4'!AH36</f>
        <v>0</v>
      </c>
      <c r="P131" s="1642">
        <f>'App4'!AI36</f>
        <v>0</v>
      </c>
      <c r="Q131" s="1642">
        <f>'App4'!AJ36</f>
        <v>0</v>
      </c>
      <c r="R131" s="1642">
        <f>'App4'!AK36</f>
        <v>0</v>
      </c>
      <c r="S131" s="1642">
        <f>'App4'!AL36</f>
        <v>0</v>
      </c>
      <c r="T131" s="1642">
        <f>'App4'!AM36</f>
        <v>0</v>
      </c>
      <c r="U131" s="1642">
        <f>'App4'!AN36</f>
        <v>0</v>
      </c>
      <c r="V131" s="1642">
        <f>'App4'!AO36</f>
        <v>0</v>
      </c>
      <c r="W131" s="1642">
        <f>'App4'!AP36</f>
        <v>0</v>
      </c>
    </row>
    <row r="132" spans="1:24" s="1361" customFormat="1">
      <c r="A132" s="1313"/>
      <c r="B132" s="1308" t="s">
        <v>1464</v>
      </c>
      <c r="C132" s="1639" t="s">
        <v>2326</v>
      </c>
      <c r="D132" s="1639" t="s">
        <v>76</v>
      </c>
      <c r="E132" s="1639" t="s">
        <v>1540</v>
      </c>
      <c r="F132" s="1639">
        <f>'App4'!G37</f>
        <v>0</v>
      </c>
      <c r="G132" s="1642">
        <f>'App4'!Z37</f>
        <v>0</v>
      </c>
      <c r="H132" s="1642">
        <f>'App4'!AA37</f>
        <v>0</v>
      </c>
      <c r="I132" s="1642">
        <f>'App4'!AB37</f>
        <v>0</v>
      </c>
      <c r="J132" s="1642">
        <f>'App4'!AC37</f>
        <v>0</v>
      </c>
      <c r="K132" s="1642">
        <f>'App4'!AD37</f>
        <v>0</v>
      </c>
      <c r="L132" s="1642">
        <f>'App4'!AE37</f>
        <v>0</v>
      </c>
      <c r="M132" s="1642">
        <f>'App4'!AF37</f>
        <v>0</v>
      </c>
      <c r="N132" s="1642">
        <f>'App4'!AG37</f>
        <v>0</v>
      </c>
      <c r="O132" s="1642">
        <f>'App4'!AH37</f>
        <v>0</v>
      </c>
      <c r="P132" s="1642">
        <f>'App4'!AI37</f>
        <v>0</v>
      </c>
      <c r="Q132" s="1642">
        <f>'App4'!AJ37</f>
        <v>0</v>
      </c>
      <c r="R132" s="1642">
        <f>'App4'!AK37</f>
        <v>0</v>
      </c>
      <c r="S132" s="1642">
        <f>'App4'!AL37</f>
        <v>0</v>
      </c>
      <c r="T132" s="1642">
        <f>'App4'!AM37</f>
        <v>0</v>
      </c>
      <c r="U132" s="1642">
        <f>'App4'!AN37</f>
        <v>0</v>
      </c>
      <c r="V132" s="1642">
        <f>'App4'!AO37</f>
        <v>0</v>
      </c>
      <c r="W132" s="1642">
        <f>'App4'!AP37</f>
        <v>0</v>
      </c>
    </row>
    <row r="133" spans="1:24" s="1361" customFormat="1">
      <c r="A133" s="1313"/>
      <c r="B133" s="1308" t="s">
        <v>1465</v>
      </c>
      <c r="C133" s="1639" t="s">
        <v>2327</v>
      </c>
      <c r="D133" s="1639" t="s">
        <v>28</v>
      </c>
      <c r="E133" s="1639" t="s">
        <v>1540</v>
      </c>
      <c r="F133" s="1639">
        <f>'App4'!G38</f>
        <v>0</v>
      </c>
      <c r="G133" s="1642">
        <f>'App4'!Z38</f>
        <v>0</v>
      </c>
      <c r="H133" s="1642">
        <f>'App4'!AA38</f>
        <v>0</v>
      </c>
      <c r="I133" s="1642">
        <f>'App4'!AB38</f>
        <v>0</v>
      </c>
      <c r="J133" s="1642">
        <f>'App4'!AC38</f>
        <v>0</v>
      </c>
      <c r="K133" s="1642">
        <f>'App4'!AD38</f>
        <v>0</v>
      </c>
      <c r="L133" s="1642">
        <f>'App4'!AE38</f>
        <v>0</v>
      </c>
      <c r="M133" s="1642">
        <f>'App4'!AF38</f>
        <v>0</v>
      </c>
      <c r="N133" s="1642">
        <f>'App4'!AG38</f>
        <v>0</v>
      </c>
      <c r="O133" s="1642">
        <f>'App4'!AH38</f>
        <v>0</v>
      </c>
      <c r="P133" s="1642">
        <f>'App4'!AI38</f>
        <v>0</v>
      </c>
      <c r="Q133" s="1642">
        <f>'App4'!AJ38</f>
        <v>0</v>
      </c>
      <c r="R133" s="1642">
        <f>'App4'!AK38</f>
        <v>0</v>
      </c>
      <c r="S133" s="1642">
        <f>'App4'!AL38</f>
        <v>0</v>
      </c>
      <c r="T133" s="1642">
        <f>'App4'!AM38</f>
        <v>0</v>
      </c>
      <c r="U133" s="1642">
        <f>'App4'!AN38</f>
        <v>0</v>
      </c>
      <c r="V133" s="1642">
        <f>'App4'!AO38</f>
        <v>0</v>
      </c>
      <c r="W133" s="1642">
        <f>'App4'!AP38</f>
        <v>0</v>
      </c>
    </row>
    <row r="134" spans="1:24" s="1361" customFormat="1">
      <c r="A134" s="1313"/>
      <c r="B134" s="1308" t="s">
        <v>1466</v>
      </c>
      <c r="C134" s="1639" t="s">
        <v>2328</v>
      </c>
      <c r="D134" s="1639" t="s">
        <v>28</v>
      </c>
      <c r="E134" s="1639" t="s">
        <v>1540</v>
      </c>
      <c r="F134" s="1639">
        <f>'App4'!G39</f>
        <v>0</v>
      </c>
      <c r="G134" s="1642">
        <f>'App4'!Z39</f>
        <v>0</v>
      </c>
      <c r="H134" s="1642">
        <f>'App4'!AA39</f>
        <v>0</v>
      </c>
      <c r="I134" s="1642">
        <f>'App4'!AB39</f>
        <v>0</v>
      </c>
      <c r="J134" s="1642">
        <f>'App4'!AC39</f>
        <v>0</v>
      </c>
      <c r="K134" s="1642">
        <f>'App4'!AD39</f>
        <v>0</v>
      </c>
      <c r="L134" s="1642">
        <f>'App4'!AE39</f>
        <v>0</v>
      </c>
      <c r="M134" s="1642">
        <f>'App4'!AF39</f>
        <v>0</v>
      </c>
      <c r="N134" s="1642">
        <f>'App4'!AG39</f>
        <v>0</v>
      </c>
      <c r="O134" s="1642">
        <f>'App4'!AH39</f>
        <v>0</v>
      </c>
      <c r="P134" s="1642">
        <f>'App4'!AI39</f>
        <v>0</v>
      </c>
      <c r="Q134" s="1642">
        <f>'App4'!AJ39</f>
        <v>0</v>
      </c>
      <c r="R134" s="1642">
        <f>'App4'!AK39</f>
        <v>0</v>
      </c>
      <c r="S134" s="1642">
        <f>'App4'!AL39</f>
        <v>0</v>
      </c>
      <c r="T134" s="1642">
        <f>'App4'!AM39</f>
        <v>0</v>
      </c>
      <c r="U134" s="1642">
        <f>'App4'!AN39</f>
        <v>0</v>
      </c>
      <c r="V134" s="1642">
        <f>'App4'!AO39</f>
        <v>0</v>
      </c>
      <c r="W134" s="1642">
        <f>'App4'!AP39</f>
        <v>0</v>
      </c>
    </row>
    <row r="135" spans="1:24">
      <c r="B135" s="1309" t="s">
        <v>1935</v>
      </c>
      <c r="C135" s="1315" t="s">
        <v>1934</v>
      </c>
      <c r="D135" s="1315" t="s">
        <v>43</v>
      </c>
      <c r="E135" s="1315" t="s">
        <v>1540</v>
      </c>
      <c r="F135" s="1315"/>
      <c r="G135" s="1315"/>
      <c r="H135" s="1315"/>
      <c r="I135" s="1315"/>
      <c r="J135" s="1315"/>
      <c r="K135" s="1315"/>
      <c r="L135" s="1315"/>
      <c r="M135" s="1315"/>
      <c r="N135" s="1315">
        <f>IF('App17'!G8="","",'App17'!G8)</f>
        <v>8.8970000000000002</v>
      </c>
      <c r="O135" s="1315">
        <f>IF('App17'!H8="","",'App17'!H8)</f>
        <v>8.972999999999999</v>
      </c>
      <c r="P135" s="1315">
        <f>IF('App17'!I8="","",'App17'!I8)</f>
        <v>8.7759999999999998</v>
      </c>
      <c r="Q135" s="1315">
        <f>IF('App17'!J8="","",'App17'!J8)</f>
        <v>8.8990000000000009</v>
      </c>
      <c r="R135" s="1315">
        <f>IF('App17'!K8="","",'App17'!K8)</f>
        <v>8.754999999999999</v>
      </c>
      <c r="S135" s="1315"/>
      <c r="T135" s="1315"/>
      <c r="U135" s="1315"/>
      <c r="V135" s="1315"/>
      <c r="W135" s="1315"/>
      <c r="X135" s="1315">
        <f>IF('App17'!$L$8="","",'App17'!$L$8)</f>
        <v>44.3</v>
      </c>
    </row>
    <row r="136" spans="1:24">
      <c r="B136" s="1309" t="s">
        <v>1937</v>
      </c>
      <c r="C136" s="1315" t="s">
        <v>1936</v>
      </c>
      <c r="D136" s="1315" t="s">
        <v>43</v>
      </c>
      <c r="E136" s="1315" t="s">
        <v>1540</v>
      </c>
      <c r="F136" s="1315"/>
      <c r="G136" s="1315"/>
      <c r="H136" s="1315"/>
      <c r="I136" s="1315"/>
      <c r="J136" s="1315"/>
      <c r="K136" s="1315"/>
      <c r="L136" s="1315"/>
      <c r="M136" s="1315"/>
      <c r="N136" s="1315">
        <f>IF('App17'!G9="","",'App17'!G9)</f>
        <v>5.5129999999999999</v>
      </c>
      <c r="O136" s="1315">
        <f>IF('App17'!H9="","",'App17'!H9)</f>
        <v>8.0689999999999991</v>
      </c>
      <c r="P136" s="1315">
        <f>IF('App17'!I9="","",'App17'!I9)</f>
        <v>10.625999999999999</v>
      </c>
      <c r="Q136" s="1315">
        <f>IF('App17'!J9="","",'App17'!J9)</f>
        <v>10.625</v>
      </c>
      <c r="R136" s="1315">
        <f>IF('App17'!K9="","",'App17'!K9)</f>
        <v>10.375</v>
      </c>
      <c r="S136" s="1315"/>
      <c r="T136" s="1315"/>
      <c r="U136" s="1315"/>
      <c r="V136" s="1315"/>
      <c r="W136" s="1315"/>
      <c r="X136" s="1315">
        <f>IF('App17'!$L$8="","",'App17'!$L$8)</f>
        <v>44.3</v>
      </c>
    </row>
    <row r="137" spans="1:24">
      <c r="B137" s="1309" t="s">
        <v>1939</v>
      </c>
      <c r="C137" s="1315" t="s">
        <v>1938</v>
      </c>
      <c r="D137" s="1315" t="s">
        <v>43</v>
      </c>
      <c r="E137" s="1315" t="s">
        <v>1540</v>
      </c>
      <c r="F137" s="1315"/>
      <c r="G137" s="1315"/>
      <c r="H137" s="1315"/>
      <c r="I137" s="1315"/>
      <c r="J137" s="1315"/>
      <c r="K137" s="1315"/>
      <c r="L137" s="1315"/>
      <c r="M137" s="1315"/>
      <c r="N137" s="1315">
        <f>IF('App17'!G10="","",'App17'!G10)</f>
        <v>0</v>
      </c>
      <c r="O137" s="1315">
        <f>IF('App17'!H10="","",'App17'!H10)</f>
        <v>0</v>
      </c>
      <c r="P137" s="1315">
        <f>IF('App17'!I10="","",'App17'!I10)</f>
        <v>0</v>
      </c>
      <c r="Q137" s="1315">
        <f>IF('App17'!J10="","",'App17'!J10)</f>
        <v>0</v>
      </c>
      <c r="R137" s="1315">
        <f>IF('App17'!K10="","",'App17'!K10)</f>
        <v>0</v>
      </c>
      <c r="S137" s="1315"/>
      <c r="T137" s="1315"/>
      <c r="U137" s="1315"/>
      <c r="V137" s="1315"/>
      <c r="W137" s="1315"/>
      <c r="X137" s="1315">
        <f>IF('App17'!$L$8="","",'App17'!$L$8)</f>
        <v>44.3</v>
      </c>
    </row>
    <row r="138" spans="1:24">
      <c r="B138" s="1309" t="s">
        <v>1941</v>
      </c>
      <c r="C138" s="1315" t="s">
        <v>1940</v>
      </c>
      <c r="D138" s="1315" t="s">
        <v>43</v>
      </c>
      <c r="E138" s="1315" t="s">
        <v>1540</v>
      </c>
      <c r="F138" s="1315"/>
      <c r="G138" s="1315"/>
      <c r="H138" s="1315"/>
      <c r="I138" s="1315"/>
      <c r="J138" s="1315"/>
      <c r="K138" s="1315"/>
      <c r="L138" s="1315"/>
      <c r="M138" s="1315"/>
      <c r="N138" s="1315">
        <f>IF('App17'!G11="","",'App17'!G11)</f>
        <v>1.377</v>
      </c>
      <c r="O138" s="1315">
        <f>IF('App17'!H11="","",'App17'!H11)</f>
        <v>1.252</v>
      </c>
      <c r="P138" s="1315">
        <f>IF('App17'!I11="","",'App17'!I11)</f>
        <v>1.252</v>
      </c>
      <c r="Q138" s="1315">
        <f>IF('App17'!J11="","",'App17'!J11)</f>
        <v>1.252</v>
      </c>
      <c r="R138" s="1315">
        <f>IF('App17'!K11="","",'App17'!K11)</f>
        <v>1.252</v>
      </c>
      <c r="S138" s="1315"/>
      <c r="T138" s="1315"/>
      <c r="U138" s="1315"/>
      <c r="V138" s="1315"/>
      <c r="W138" s="1315"/>
      <c r="X138" s="1315">
        <f>IF('App17'!$L$8="","",'App17'!$L$8)</f>
        <v>44.3</v>
      </c>
    </row>
    <row r="139" spans="1:24">
      <c r="B139" s="1309" t="s">
        <v>556</v>
      </c>
      <c r="C139" s="1315" t="s">
        <v>1617</v>
      </c>
      <c r="D139" s="1315" t="s">
        <v>43</v>
      </c>
      <c r="E139" s="1315" t="s">
        <v>1540</v>
      </c>
      <c r="F139" s="1315"/>
      <c r="G139" s="1315"/>
      <c r="H139" s="1315"/>
      <c r="I139" s="1315"/>
      <c r="J139" s="1315"/>
      <c r="K139" s="1315"/>
      <c r="L139" s="1315"/>
      <c r="M139" s="1315"/>
      <c r="N139" s="1315">
        <f>IF('App26'!G8="","",'App26'!G8)</f>
        <v>0</v>
      </c>
      <c r="O139" s="1315">
        <f>IF('App26'!H8="","",'App26'!H8)</f>
        <v>0</v>
      </c>
      <c r="P139" s="1315">
        <f>IF('App26'!I8="","",'App26'!I8)</f>
        <v>0</v>
      </c>
      <c r="Q139" s="1315">
        <f>IF('App26'!J8="","",'App26'!J8)</f>
        <v>0</v>
      </c>
      <c r="R139" s="1315">
        <f>IF('App26'!K8="","",'App26'!K8)</f>
        <v>0</v>
      </c>
      <c r="S139" s="1315"/>
      <c r="T139" s="1315"/>
      <c r="U139" s="1315"/>
      <c r="V139" s="1315"/>
      <c r="W139" s="1315"/>
      <c r="X139" s="1315"/>
    </row>
    <row r="140" spans="1:24">
      <c r="B140" s="1309" t="s">
        <v>558</v>
      </c>
      <c r="C140" s="1315" t="s">
        <v>1618</v>
      </c>
      <c r="D140" s="1315" t="s">
        <v>43</v>
      </c>
      <c r="E140" s="1315" t="s">
        <v>1540</v>
      </c>
      <c r="F140" s="1315"/>
      <c r="G140" s="1315"/>
      <c r="H140" s="1315"/>
      <c r="I140" s="1315"/>
      <c r="J140" s="1315"/>
      <c r="K140" s="1315"/>
      <c r="L140" s="1315"/>
      <c r="M140" s="1315"/>
      <c r="N140" s="1315">
        <f>IF('App26'!G9="","",'App26'!G9)</f>
        <v>0</v>
      </c>
      <c r="O140" s="1315">
        <f>IF('App26'!H9="","",'App26'!H9)</f>
        <v>0</v>
      </c>
      <c r="P140" s="1315">
        <f>IF('App26'!I9="","",'App26'!I9)</f>
        <v>0</v>
      </c>
      <c r="Q140" s="1315">
        <f>IF('App26'!J9="","",'App26'!J9)</f>
        <v>0</v>
      </c>
      <c r="R140" s="1315">
        <f>IF('App26'!K9="","",'App26'!K9)</f>
        <v>0</v>
      </c>
      <c r="S140" s="1315"/>
      <c r="T140" s="1315"/>
      <c r="U140" s="1315"/>
      <c r="V140" s="1315"/>
      <c r="W140" s="1315"/>
      <c r="X140" s="1315"/>
    </row>
    <row r="141" spans="1:24">
      <c r="B141" s="1309" t="s">
        <v>560</v>
      </c>
      <c r="C141" s="1315" t="s">
        <v>1619</v>
      </c>
      <c r="D141" s="1315" t="s">
        <v>43</v>
      </c>
      <c r="E141" s="1315" t="s">
        <v>1540</v>
      </c>
      <c r="F141" s="1315"/>
      <c r="G141" s="1315"/>
      <c r="H141" s="1315"/>
      <c r="I141" s="1315"/>
      <c r="J141" s="1315"/>
      <c r="K141" s="1315"/>
      <c r="L141" s="1315"/>
      <c r="M141" s="1315"/>
      <c r="N141" s="1315">
        <f>IF('App26'!G10="","",'App26'!G10)</f>
        <v>0</v>
      </c>
      <c r="O141" s="1315">
        <f>IF('App26'!H10="","",'App26'!H10)</f>
        <v>0</v>
      </c>
      <c r="P141" s="1315">
        <f>IF('App26'!I10="","",'App26'!I10)</f>
        <v>0</v>
      </c>
      <c r="Q141" s="1315">
        <f>IF('App26'!J10="","",'App26'!J10)</f>
        <v>0</v>
      </c>
      <c r="R141" s="1315">
        <f>IF('App26'!K10="","",'App26'!K10)</f>
        <v>0</v>
      </c>
      <c r="S141" s="1315"/>
      <c r="T141" s="1315"/>
      <c r="U141" s="1315"/>
      <c r="V141" s="1315"/>
      <c r="W141" s="1315"/>
      <c r="X141" s="1315"/>
    </row>
    <row r="142" spans="1:24">
      <c r="B142" s="1309" t="s">
        <v>562</v>
      </c>
      <c r="C142" s="1315" t="s">
        <v>1620</v>
      </c>
      <c r="D142" s="1315" t="s">
        <v>43</v>
      </c>
      <c r="E142" s="1315" t="s">
        <v>1540</v>
      </c>
      <c r="F142" s="1315"/>
      <c r="G142" s="1315"/>
      <c r="H142" s="1315"/>
      <c r="I142" s="1315"/>
      <c r="J142" s="1315"/>
      <c r="K142" s="1315"/>
      <c r="L142" s="1315"/>
      <c r="M142" s="1315"/>
      <c r="N142" s="1315">
        <f>IF('App26'!G11="","",'App26'!G11)</f>
        <v>0</v>
      </c>
      <c r="O142" s="1315">
        <f>IF('App26'!H11="","",'App26'!H11)</f>
        <v>0</v>
      </c>
      <c r="P142" s="1315">
        <f>IF('App26'!I11="","",'App26'!I11)</f>
        <v>0</v>
      </c>
      <c r="Q142" s="1315">
        <f>IF('App26'!J11="","",'App26'!J11)</f>
        <v>0</v>
      </c>
      <c r="R142" s="1315">
        <f>IF('App26'!K11="","",'App26'!K11)</f>
        <v>0</v>
      </c>
      <c r="S142" s="1315"/>
      <c r="T142" s="1315"/>
      <c r="U142" s="1315"/>
      <c r="V142" s="1315"/>
      <c r="W142" s="1315"/>
      <c r="X142" s="1315"/>
    </row>
    <row r="143" spans="1:24">
      <c r="B143" s="1309" t="s">
        <v>564</v>
      </c>
      <c r="C143" s="1315" t="s">
        <v>1621</v>
      </c>
      <c r="D143" s="1315" t="s">
        <v>43</v>
      </c>
      <c r="E143" s="1315" t="s">
        <v>1540</v>
      </c>
      <c r="F143" s="1315"/>
      <c r="G143" s="1315"/>
      <c r="H143" s="1315"/>
      <c r="I143" s="1315"/>
      <c r="J143" s="1315"/>
      <c r="K143" s="1315"/>
      <c r="L143" s="1315"/>
      <c r="M143" s="1315"/>
      <c r="N143" s="1315">
        <f>IF('App26'!G12="","",'App26'!G12)</f>
        <v>0</v>
      </c>
      <c r="O143" s="1315">
        <f>IF('App26'!H12="","",'App26'!H12)</f>
        <v>0</v>
      </c>
      <c r="P143" s="1315">
        <f>IF('App26'!I12="","",'App26'!I12)</f>
        <v>0</v>
      </c>
      <c r="Q143" s="1315">
        <f>IF('App26'!J12="","",'App26'!J12)</f>
        <v>0</v>
      </c>
      <c r="R143" s="1315">
        <f>IF('App26'!K12="","",'App26'!K12)</f>
        <v>0</v>
      </c>
      <c r="S143" s="1315"/>
      <c r="T143" s="1315"/>
      <c r="U143" s="1315"/>
      <c r="V143" s="1315"/>
      <c r="W143" s="1315"/>
      <c r="X143" s="1315"/>
    </row>
    <row r="144" spans="1:24">
      <c r="B144" s="1309" t="s">
        <v>566</v>
      </c>
      <c r="C144" s="1315" t="s">
        <v>1622</v>
      </c>
      <c r="D144" s="1315" t="s">
        <v>43</v>
      </c>
      <c r="E144" s="1315" t="s">
        <v>1540</v>
      </c>
      <c r="F144" s="1315"/>
      <c r="G144" s="1315"/>
      <c r="H144" s="1315"/>
      <c r="I144" s="1315"/>
      <c r="J144" s="1315"/>
      <c r="K144" s="1315"/>
      <c r="L144" s="1315"/>
      <c r="M144" s="1315"/>
      <c r="N144" s="1315">
        <f>IF('App26'!G13="","",'App26'!G13)</f>
        <v>0</v>
      </c>
      <c r="O144" s="1315">
        <f>IF('App26'!H13="","",'App26'!H13)</f>
        <v>0</v>
      </c>
      <c r="P144" s="1315">
        <f>IF('App26'!I13="","",'App26'!I13)</f>
        <v>0</v>
      </c>
      <c r="Q144" s="1315">
        <f>IF('App26'!J13="","",'App26'!J13)</f>
        <v>0</v>
      </c>
      <c r="R144" s="1315">
        <f>IF('App26'!K13="","",'App26'!K13)</f>
        <v>0</v>
      </c>
      <c r="S144" s="1315"/>
      <c r="T144" s="1315"/>
      <c r="U144" s="1315"/>
      <c r="V144" s="1315"/>
      <c r="W144" s="1315"/>
      <c r="X144" s="1315"/>
    </row>
    <row r="145" spans="2:24">
      <c r="B145" s="1309" t="s">
        <v>568</v>
      </c>
      <c r="C145" s="1315" t="s">
        <v>1623</v>
      </c>
      <c r="D145" s="1315" t="s">
        <v>43</v>
      </c>
      <c r="E145" s="1315" t="s">
        <v>1540</v>
      </c>
      <c r="F145" s="1315"/>
      <c r="G145" s="1315"/>
      <c r="H145" s="1315"/>
      <c r="I145" s="1315"/>
      <c r="J145" s="1315"/>
      <c r="K145" s="1315"/>
      <c r="L145" s="1315"/>
      <c r="M145" s="1315"/>
      <c r="N145" s="1315">
        <f>IF('App26'!G14="","",'App26'!G14)</f>
        <v>0</v>
      </c>
      <c r="O145" s="1315">
        <f>IF('App26'!H14="","",'App26'!H14)</f>
        <v>0</v>
      </c>
      <c r="P145" s="1315">
        <f>IF('App26'!I14="","",'App26'!I14)</f>
        <v>0</v>
      </c>
      <c r="Q145" s="1315">
        <f>IF('App26'!J14="","",'App26'!J14)</f>
        <v>0</v>
      </c>
      <c r="R145" s="1315">
        <f>IF('App26'!K14="","",'App26'!K14)</f>
        <v>0</v>
      </c>
      <c r="S145" s="1315"/>
      <c r="T145" s="1315"/>
      <c r="U145" s="1315"/>
      <c r="V145" s="1315"/>
      <c r="W145" s="1315"/>
      <c r="X145" s="1315"/>
    </row>
    <row r="146" spans="2:24">
      <c r="B146" s="1309" t="s">
        <v>570</v>
      </c>
      <c r="C146" s="1315" t="s">
        <v>1624</v>
      </c>
      <c r="D146" s="1315" t="s">
        <v>43</v>
      </c>
      <c r="E146" s="1315" t="s">
        <v>1540</v>
      </c>
      <c r="F146" s="1315"/>
      <c r="G146" s="1315"/>
      <c r="H146" s="1315"/>
      <c r="I146" s="1315"/>
      <c r="J146" s="1315"/>
      <c r="K146" s="1315"/>
      <c r="L146" s="1315"/>
      <c r="M146" s="1315"/>
      <c r="N146" s="1315">
        <f>IF('App26'!G15="","",'App26'!G15)</f>
        <v>0</v>
      </c>
      <c r="O146" s="1315">
        <f>IF('App26'!H15="","",'App26'!H15)</f>
        <v>0</v>
      </c>
      <c r="P146" s="1315">
        <f>IF('App26'!I15="","",'App26'!I15)</f>
        <v>0</v>
      </c>
      <c r="Q146" s="1315">
        <f>IF('App26'!J15="","",'App26'!J15)</f>
        <v>0</v>
      </c>
      <c r="R146" s="1315">
        <f>IF('App26'!K15="","",'App26'!K15)</f>
        <v>0</v>
      </c>
      <c r="S146" s="1315"/>
      <c r="T146" s="1315"/>
      <c r="U146" s="1315"/>
      <c r="V146" s="1315"/>
      <c r="W146" s="1315"/>
      <c r="X146" s="1315"/>
    </row>
    <row r="147" spans="2:24">
      <c r="B147" s="1309" t="s">
        <v>572</v>
      </c>
      <c r="C147" s="1315" t="s">
        <v>1625</v>
      </c>
      <c r="D147" s="1315" t="s">
        <v>43</v>
      </c>
      <c r="E147" s="1315" t="s">
        <v>1540</v>
      </c>
      <c r="F147" s="1315"/>
      <c r="G147" s="1315"/>
      <c r="H147" s="1315"/>
      <c r="I147" s="1315"/>
      <c r="J147" s="1315"/>
      <c r="K147" s="1315"/>
      <c r="L147" s="1315"/>
      <c r="M147" s="1315"/>
      <c r="N147" s="1315">
        <f>IF('App26'!G16="","",'App26'!G16)</f>
        <v>0</v>
      </c>
      <c r="O147" s="1315">
        <f>IF('App26'!H16="","",'App26'!H16)</f>
        <v>0</v>
      </c>
      <c r="P147" s="1315">
        <f>IF('App26'!I16="","",'App26'!I16)</f>
        <v>0</v>
      </c>
      <c r="Q147" s="1315">
        <f>IF('App26'!J16="","",'App26'!J16)</f>
        <v>0</v>
      </c>
      <c r="R147" s="1315">
        <f>IF('App26'!K16="","",'App26'!K16)</f>
        <v>0</v>
      </c>
      <c r="S147" s="1315"/>
      <c r="T147" s="1315"/>
      <c r="U147" s="1315"/>
      <c r="V147" s="1315"/>
      <c r="W147" s="1315"/>
      <c r="X147" s="1315"/>
    </row>
    <row r="148" spans="2:24">
      <c r="B148" s="1309" t="s">
        <v>574</v>
      </c>
      <c r="C148" s="1315" t="s">
        <v>1626</v>
      </c>
      <c r="D148" s="1315" t="s">
        <v>43</v>
      </c>
      <c r="E148" s="1315" t="s">
        <v>1540</v>
      </c>
      <c r="F148" s="1315"/>
      <c r="G148" s="1315"/>
      <c r="H148" s="1315"/>
      <c r="I148" s="1315"/>
      <c r="J148" s="1315"/>
      <c r="K148" s="1315"/>
      <c r="L148" s="1315"/>
      <c r="M148" s="1315"/>
      <c r="N148" s="1315">
        <f>IF('App26'!G17="","",'App26'!G17)</f>
        <v>0</v>
      </c>
      <c r="O148" s="1315">
        <f>IF('App26'!H17="","",'App26'!H17)</f>
        <v>0</v>
      </c>
      <c r="P148" s="1315">
        <f>IF('App26'!I17="","",'App26'!I17)</f>
        <v>0</v>
      </c>
      <c r="Q148" s="1315">
        <f>IF('App26'!J17="","",'App26'!J17)</f>
        <v>0</v>
      </c>
      <c r="R148" s="1315">
        <f>IF('App26'!K17="","",'App26'!K17)</f>
        <v>0</v>
      </c>
      <c r="S148" s="1315"/>
      <c r="T148" s="1315"/>
      <c r="U148" s="1315"/>
      <c r="V148" s="1315"/>
      <c r="W148" s="1315"/>
      <c r="X148" s="1315"/>
    </row>
    <row r="149" spans="2:24">
      <c r="B149" s="1309" t="s">
        <v>576</v>
      </c>
      <c r="C149" s="1315" t="s">
        <v>1627</v>
      </c>
      <c r="D149" s="1315" t="s">
        <v>43</v>
      </c>
      <c r="E149" s="1315" t="s">
        <v>1540</v>
      </c>
      <c r="F149" s="1315"/>
      <c r="G149" s="1315"/>
      <c r="H149" s="1315"/>
      <c r="I149" s="1315"/>
      <c r="J149" s="1315"/>
      <c r="K149" s="1315"/>
      <c r="L149" s="1315"/>
      <c r="M149" s="1315"/>
      <c r="N149" s="1315">
        <f>IF('App26'!G18="","",'App26'!G18)</f>
        <v>0</v>
      </c>
      <c r="O149" s="1315">
        <f>IF('App26'!H18="","",'App26'!H18)</f>
        <v>0</v>
      </c>
      <c r="P149" s="1315">
        <f>IF('App26'!I18="","",'App26'!I18)</f>
        <v>0</v>
      </c>
      <c r="Q149" s="1315">
        <f>IF('App26'!J18="","",'App26'!J18)</f>
        <v>0</v>
      </c>
      <c r="R149" s="1315">
        <f>IF('App26'!K18="","",'App26'!K18)</f>
        <v>0</v>
      </c>
      <c r="S149" s="1315"/>
      <c r="T149" s="1315"/>
      <c r="U149" s="1315"/>
      <c r="V149" s="1315"/>
      <c r="W149" s="1315"/>
      <c r="X149" s="1315"/>
    </row>
    <row r="150" spans="2:24">
      <c r="B150" s="1309" t="s">
        <v>579</v>
      </c>
      <c r="C150" s="1315" t="s">
        <v>1628</v>
      </c>
      <c r="D150" s="1315" t="s">
        <v>43</v>
      </c>
      <c r="E150" s="1315" t="s">
        <v>1540</v>
      </c>
      <c r="F150" s="1315"/>
      <c r="G150" s="1315"/>
      <c r="H150" s="1315"/>
      <c r="I150" s="1315"/>
      <c r="J150" s="1315"/>
      <c r="K150" s="1315"/>
      <c r="L150" s="1315"/>
      <c r="M150" s="1315"/>
      <c r="N150" s="1315">
        <f>IF('App26'!G21="","",'App26'!G21)</f>
        <v>0</v>
      </c>
      <c r="O150" s="1315">
        <f>IF('App26'!H21="","",'App26'!H21)</f>
        <v>0</v>
      </c>
      <c r="P150" s="1315">
        <f>IF('App26'!I21="","",'App26'!I21)</f>
        <v>0</v>
      </c>
      <c r="Q150" s="1315">
        <f>IF('App26'!J21="","",'App26'!J21)</f>
        <v>0</v>
      </c>
      <c r="R150" s="1315">
        <f>IF('App26'!K21="","",'App26'!K21)</f>
        <v>0</v>
      </c>
      <c r="S150" s="1315"/>
      <c r="T150" s="1315"/>
      <c r="U150" s="1315"/>
      <c r="V150" s="1315"/>
      <c r="W150" s="1315"/>
      <c r="X150" s="1315"/>
    </row>
    <row r="151" spans="2:24">
      <c r="B151" s="1309" t="s">
        <v>581</v>
      </c>
      <c r="C151" s="1315" t="s">
        <v>1629</v>
      </c>
      <c r="D151" s="1315" t="s">
        <v>43</v>
      </c>
      <c r="E151" s="1315" t="s">
        <v>1540</v>
      </c>
      <c r="F151" s="1315"/>
      <c r="G151" s="1315"/>
      <c r="H151" s="1315"/>
      <c r="I151" s="1315"/>
      <c r="J151" s="1315"/>
      <c r="K151" s="1315"/>
      <c r="L151" s="1315"/>
      <c r="M151" s="1315"/>
      <c r="N151" s="1315">
        <f>IF('App26'!G22="","",'App26'!G22)</f>
        <v>0</v>
      </c>
      <c r="O151" s="1315">
        <f>IF('App26'!H22="","",'App26'!H22)</f>
        <v>0</v>
      </c>
      <c r="P151" s="1315">
        <f>IF('App26'!I22="","",'App26'!I22)</f>
        <v>0</v>
      </c>
      <c r="Q151" s="1315">
        <f>IF('App26'!J22="","",'App26'!J22)</f>
        <v>0</v>
      </c>
      <c r="R151" s="1315">
        <f>IF('App26'!K22="","",'App26'!K22)</f>
        <v>0</v>
      </c>
      <c r="S151" s="1315"/>
      <c r="T151" s="1315"/>
      <c r="U151" s="1315"/>
      <c r="V151" s="1315"/>
      <c r="W151" s="1315"/>
      <c r="X151" s="1315"/>
    </row>
    <row r="152" spans="2:24">
      <c r="B152" s="1309" t="s">
        <v>583</v>
      </c>
      <c r="C152" s="1315" t="s">
        <v>1630</v>
      </c>
      <c r="D152" s="1315" t="s">
        <v>43</v>
      </c>
      <c r="E152" s="1315" t="s">
        <v>1540</v>
      </c>
      <c r="F152" s="1315"/>
      <c r="G152" s="1315"/>
      <c r="H152" s="1315"/>
      <c r="I152" s="1315"/>
      <c r="J152" s="1315"/>
      <c r="K152" s="1315"/>
      <c r="L152" s="1315"/>
      <c r="M152" s="1315"/>
      <c r="N152" s="1315">
        <f>IF('App26'!G23="","",'App26'!G23)</f>
        <v>0</v>
      </c>
      <c r="O152" s="1315">
        <f>IF('App26'!H23="","",'App26'!H23)</f>
        <v>0</v>
      </c>
      <c r="P152" s="1315">
        <f>IF('App26'!I23="","",'App26'!I23)</f>
        <v>0</v>
      </c>
      <c r="Q152" s="1315">
        <f>IF('App26'!J23="","",'App26'!J23)</f>
        <v>0</v>
      </c>
      <c r="R152" s="1315">
        <f>IF('App26'!K23="","",'App26'!K23)</f>
        <v>0</v>
      </c>
      <c r="S152" s="1315"/>
      <c r="T152" s="1315"/>
      <c r="U152" s="1315"/>
      <c r="V152" s="1315"/>
      <c r="W152" s="1315"/>
      <c r="X152" s="1315"/>
    </row>
    <row r="153" spans="2:24">
      <c r="B153" s="1309" t="s">
        <v>585</v>
      </c>
      <c r="C153" s="1315" t="s">
        <v>1631</v>
      </c>
      <c r="D153" s="1315" t="s">
        <v>43</v>
      </c>
      <c r="E153" s="1315" t="s">
        <v>1540</v>
      </c>
      <c r="F153" s="1315"/>
      <c r="G153" s="1315"/>
      <c r="H153" s="1315"/>
      <c r="I153" s="1315"/>
      <c r="J153" s="1315"/>
      <c r="K153" s="1315"/>
      <c r="L153" s="1315"/>
      <c r="M153" s="1315"/>
      <c r="N153" s="1315">
        <f>IF('App26'!G24="","",'App26'!G24)</f>
        <v>0</v>
      </c>
      <c r="O153" s="1315">
        <f>IF('App26'!H24="","",'App26'!H24)</f>
        <v>0</v>
      </c>
      <c r="P153" s="1315">
        <f>IF('App26'!I24="","",'App26'!I24)</f>
        <v>0</v>
      </c>
      <c r="Q153" s="1315">
        <f>IF('App26'!J24="","",'App26'!J24)</f>
        <v>0</v>
      </c>
      <c r="R153" s="1315">
        <f>IF('App26'!K24="","",'App26'!K24)</f>
        <v>0</v>
      </c>
      <c r="S153" s="1315"/>
      <c r="T153" s="1315"/>
      <c r="U153" s="1315"/>
      <c r="V153" s="1315"/>
      <c r="W153" s="1315"/>
      <c r="X153" s="1315"/>
    </row>
    <row r="154" spans="2:24">
      <c r="B154" s="1309" t="s">
        <v>587</v>
      </c>
      <c r="C154" s="1315" t="s">
        <v>1632</v>
      </c>
      <c r="D154" s="1315" t="s">
        <v>43</v>
      </c>
      <c r="E154" s="1315" t="s">
        <v>1540</v>
      </c>
      <c r="F154" s="1315"/>
      <c r="G154" s="1315"/>
      <c r="H154" s="1315"/>
      <c r="I154" s="1315"/>
      <c r="J154" s="1315"/>
      <c r="K154" s="1315"/>
      <c r="L154" s="1315"/>
      <c r="M154" s="1315"/>
      <c r="N154" s="1315">
        <f>IF('App26'!G25="","",'App26'!G25)</f>
        <v>0</v>
      </c>
      <c r="O154" s="1315">
        <f>IF('App26'!H25="","",'App26'!H25)</f>
        <v>0</v>
      </c>
      <c r="P154" s="1315">
        <f>IF('App26'!I25="","",'App26'!I25)</f>
        <v>0</v>
      </c>
      <c r="Q154" s="1315">
        <f>IF('App26'!J25="","",'App26'!J25)</f>
        <v>0</v>
      </c>
      <c r="R154" s="1315">
        <f>IF('App26'!K25="","",'App26'!K25)</f>
        <v>0</v>
      </c>
      <c r="S154" s="1315"/>
      <c r="T154" s="1315"/>
      <c r="U154" s="1315"/>
      <c r="V154" s="1315"/>
      <c r="W154" s="1315"/>
      <c r="X154" s="1315"/>
    </row>
    <row r="155" spans="2:24">
      <c r="B155" s="1309" t="s">
        <v>589</v>
      </c>
      <c r="C155" s="1315" t="s">
        <v>1633</v>
      </c>
      <c r="D155" s="1315" t="s">
        <v>43</v>
      </c>
      <c r="E155" s="1315" t="s">
        <v>1540</v>
      </c>
      <c r="F155" s="1315"/>
      <c r="G155" s="1315"/>
      <c r="H155" s="1315"/>
      <c r="I155" s="1315"/>
      <c r="J155" s="1315"/>
      <c r="K155" s="1315"/>
      <c r="L155" s="1315"/>
      <c r="M155" s="1315"/>
      <c r="N155" s="1315">
        <f>IF('App26'!G26="","",'App26'!G26)</f>
        <v>0</v>
      </c>
      <c r="O155" s="1315">
        <f>IF('App26'!H26="","",'App26'!H26)</f>
        <v>0</v>
      </c>
      <c r="P155" s="1315">
        <f>IF('App26'!I26="","",'App26'!I26)</f>
        <v>0</v>
      </c>
      <c r="Q155" s="1315">
        <f>IF('App26'!J26="","",'App26'!J26)</f>
        <v>0</v>
      </c>
      <c r="R155" s="1315">
        <f>IF('App26'!K26="","",'App26'!K26)</f>
        <v>0</v>
      </c>
      <c r="S155" s="1315"/>
      <c r="T155" s="1315"/>
      <c r="U155" s="1315"/>
      <c r="V155" s="1315"/>
      <c r="W155" s="1315"/>
      <c r="X155" s="1315"/>
    </row>
    <row r="156" spans="2:24">
      <c r="B156" s="1309" t="s">
        <v>591</v>
      </c>
      <c r="C156" s="1315" t="s">
        <v>1634</v>
      </c>
      <c r="D156" s="1315" t="s">
        <v>43</v>
      </c>
      <c r="E156" s="1315" t="s">
        <v>1540</v>
      </c>
      <c r="F156" s="1315"/>
      <c r="G156" s="1315"/>
      <c r="H156" s="1315"/>
      <c r="I156" s="1315"/>
      <c r="J156" s="1315"/>
      <c r="K156" s="1315"/>
      <c r="L156" s="1315"/>
      <c r="M156" s="1315"/>
      <c r="N156" s="1315">
        <f>IF('App26'!G27="","",'App26'!G27)</f>
        <v>0</v>
      </c>
      <c r="O156" s="1315">
        <f>IF('App26'!H27="","",'App26'!H27)</f>
        <v>0</v>
      </c>
      <c r="P156" s="1315">
        <f>IF('App26'!I27="","",'App26'!I27)</f>
        <v>0</v>
      </c>
      <c r="Q156" s="1315">
        <f>IF('App26'!J27="","",'App26'!J27)</f>
        <v>0</v>
      </c>
      <c r="R156" s="1315">
        <f>IF('App26'!K27="","",'App26'!K27)</f>
        <v>0</v>
      </c>
      <c r="S156" s="1315"/>
      <c r="T156" s="1315"/>
      <c r="U156" s="1315"/>
      <c r="V156" s="1315"/>
      <c r="W156" s="1315"/>
      <c r="X156" s="1315"/>
    </row>
    <row r="157" spans="2:24">
      <c r="B157" s="1309" t="s">
        <v>593</v>
      </c>
      <c r="C157" s="1315" t="s">
        <v>1635</v>
      </c>
      <c r="D157" s="1315" t="s">
        <v>43</v>
      </c>
      <c r="E157" s="1315" t="s">
        <v>1540</v>
      </c>
      <c r="F157" s="1315"/>
      <c r="G157" s="1315"/>
      <c r="H157" s="1315"/>
      <c r="I157" s="1315"/>
      <c r="J157" s="1315"/>
      <c r="K157" s="1315"/>
      <c r="L157" s="1315"/>
      <c r="M157" s="1315"/>
      <c r="N157" s="1315">
        <f>IF('App26'!G28="","",'App26'!G28)</f>
        <v>0</v>
      </c>
      <c r="O157" s="1315">
        <f>IF('App26'!H28="","",'App26'!H28)</f>
        <v>0</v>
      </c>
      <c r="P157" s="1315">
        <f>IF('App26'!I28="","",'App26'!I28)</f>
        <v>0</v>
      </c>
      <c r="Q157" s="1315">
        <f>IF('App26'!J28="","",'App26'!J28)</f>
        <v>0</v>
      </c>
      <c r="R157" s="1315">
        <f>IF('App26'!K28="","",'App26'!K28)</f>
        <v>0</v>
      </c>
      <c r="S157" s="1315"/>
      <c r="T157" s="1315"/>
      <c r="U157" s="1315"/>
      <c r="V157" s="1315"/>
      <c r="W157" s="1315"/>
      <c r="X157" s="1315"/>
    </row>
    <row r="158" spans="2:24">
      <c r="B158" s="1309" t="s">
        <v>595</v>
      </c>
      <c r="C158" s="1315" t="s">
        <v>1636</v>
      </c>
      <c r="D158" s="1315" t="s">
        <v>43</v>
      </c>
      <c r="E158" s="1315" t="s">
        <v>1540</v>
      </c>
      <c r="F158" s="1315"/>
      <c r="G158" s="1315"/>
      <c r="H158" s="1315"/>
      <c r="I158" s="1315"/>
      <c r="J158" s="1315"/>
      <c r="K158" s="1315"/>
      <c r="L158" s="1315"/>
      <c r="M158" s="1315"/>
      <c r="N158" s="1315">
        <f>IF('App26'!G29="","",'App26'!G29)</f>
        <v>0</v>
      </c>
      <c r="O158" s="1315">
        <f>IF('App26'!H29="","",'App26'!H29)</f>
        <v>0</v>
      </c>
      <c r="P158" s="1315">
        <f>IF('App26'!I29="","",'App26'!I29)</f>
        <v>0</v>
      </c>
      <c r="Q158" s="1315">
        <f>IF('App26'!J29="","",'App26'!J29)</f>
        <v>0</v>
      </c>
      <c r="R158" s="1315">
        <f>IF('App26'!K29="","",'App26'!K29)</f>
        <v>0</v>
      </c>
      <c r="S158" s="1315"/>
      <c r="T158" s="1315"/>
      <c r="U158" s="1315"/>
      <c r="V158" s="1315"/>
      <c r="W158" s="1315"/>
      <c r="X158" s="1315"/>
    </row>
    <row r="159" spans="2:24">
      <c r="B159" s="1309" t="s">
        <v>597</v>
      </c>
      <c r="C159" s="1315" t="s">
        <v>1637</v>
      </c>
      <c r="D159" s="1315" t="s">
        <v>43</v>
      </c>
      <c r="E159" s="1315" t="s">
        <v>1540</v>
      </c>
      <c r="F159" s="1315"/>
      <c r="G159" s="1315"/>
      <c r="H159" s="1315"/>
      <c r="I159" s="1315"/>
      <c r="J159" s="1315"/>
      <c r="K159" s="1315"/>
      <c r="L159" s="1315"/>
      <c r="M159" s="1315"/>
      <c r="N159" s="1315">
        <f>IF('App26'!G30="","",'App26'!G30)</f>
        <v>0</v>
      </c>
      <c r="O159" s="1315">
        <f>IF('App26'!H30="","",'App26'!H30)</f>
        <v>0</v>
      </c>
      <c r="P159" s="1315">
        <f>IF('App26'!I30="","",'App26'!I30)</f>
        <v>0</v>
      </c>
      <c r="Q159" s="1315">
        <f>IF('App26'!J30="","",'App26'!J30)</f>
        <v>0</v>
      </c>
      <c r="R159" s="1315">
        <f>IF('App26'!K30="","",'App26'!K30)</f>
        <v>0</v>
      </c>
      <c r="S159" s="1315"/>
      <c r="T159" s="1315"/>
      <c r="U159" s="1315"/>
      <c r="V159" s="1315"/>
      <c r="W159" s="1315"/>
      <c r="X159" s="1315"/>
    </row>
    <row r="160" spans="2:24">
      <c r="B160" s="1309" t="s">
        <v>599</v>
      </c>
      <c r="C160" s="1315" t="s">
        <v>1638</v>
      </c>
      <c r="D160" s="1315" t="s">
        <v>43</v>
      </c>
      <c r="E160" s="1315" t="s">
        <v>1540</v>
      </c>
      <c r="F160" s="1315"/>
      <c r="G160" s="1315"/>
      <c r="H160" s="1315"/>
      <c r="I160" s="1315"/>
      <c r="J160" s="1315"/>
      <c r="K160" s="1315"/>
      <c r="L160" s="1315"/>
      <c r="M160" s="1315"/>
      <c r="N160" s="1315">
        <f>IF('App26'!G31="","",'App26'!G31)</f>
        <v>0</v>
      </c>
      <c r="O160" s="1315">
        <f>IF('App26'!H31="","",'App26'!H31)</f>
        <v>0</v>
      </c>
      <c r="P160" s="1315">
        <f>IF('App26'!I31="","",'App26'!I31)</f>
        <v>0</v>
      </c>
      <c r="Q160" s="1315">
        <f>IF('App26'!J31="","",'App26'!J31)</f>
        <v>0</v>
      </c>
      <c r="R160" s="1315">
        <f>IF('App26'!K31="","",'App26'!K31)</f>
        <v>0</v>
      </c>
      <c r="S160" s="1315"/>
      <c r="T160" s="1315"/>
      <c r="U160" s="1315"/>
      <c r="V160" s="1315"/>
      <c r="W160" s="1315"/>
      <c r="X160" s="1315"/>
    </row>
    <row r="161" spans="2:24">
      <c r="B161" s="1309" t="s">
        <v>602</v>
      </c>
      <c r="C161" s="1315" t="s">
        <v>1639</v>
      </c>
      <c r="D161" s="1315" t="s">
        <v>43</v>
      </c>
      <c r="E161" s="1315" t="s">
        <v>1540</v>
      </c>
      <c r="F161" s="1315"/>
      <c r="G161" s="1315"/>
      <c r="H161" s="1315"/>
      <c r="I161" s="1315"/>
      <c r="J161" s="1315"/>
      <c r="K161" s="1315"/>
      <c r="L161" s="1315"/>
      <c r="M161" s="1315"/>
      <c r="N161" s="1315">
        <f>IF('App26'!G34="","",'App26'!G34)</f>
        <v>8.593</v>
      </c>
      <c r="O161" s="1315">
        <f>IF('App26'!H34="","",'App26'!H34)</f>
        <v>10.244</v>
      </c>
      <c r="P161" s="1315">
        <f>IF('App26'!I34="","",'App26'!I34)</f>
        <v>12.417</v>
      </c>
      <c r="Q161" s="1315">
        <f>IF('App26'!J34="","",'App26'!J34)</f>
        <v>11.475</v>
      </c>
      <c r="R161" s="1315">
        <f>IF('App26'!K34="","",'App26'!K34)</f>
        <v>10.847</v>
      </c>
      <c r="S161" s="1315"/>
      <c r="T161" s="1315"/>
      <c r="U161" s="1315"/>
      <c r="V161" s="1315"/>
      <c r="W161" s="1315"/>
      <c r="X161" s="1315"/>
    </row>
    <row r="162" spans="2:24">
      <c r="B162" s="1309" t="s">
        <v>604</v>
      </c>
      <c r="C162" s="1315" t="s">
        <v>1640</v>
      </c>
      <c r="D162" s="1315" t="s">
        <v>43</v>
      </c>
      <c r="E162" s="1315" t="s">
        <v>1540</v>
      </c>
      <c r="F162" s="1315"/>
      <c r="G162" s="1315"/>
      <c r="H162" s="1315"/>
      <c r="I162" s="1315"/>
      <c r="J162" s="1315"/>
      <c r="K162" s="1315"/>
      <c r="L162" s="1315"/>
      <c r="M162" s="1315"/>
      <c r="N162" s="1315">
        <f>IF('App26'!G35="","",'App26'!G35)</f>
        <v>0</v>
      </c>
      <c r="O162" s="1315">
        <f>IF('App26'!H35="","",'App26'!H35)</f>
        <v>0</v>
      </c>
      <c r="P162" s="1315">
        <f>IF('App26'!I35="","",'App26'!I35)</f>
        <v>0</v>
      </c>
      <c r="Q162" s="1315">
        <f>IF('App26'!J35="","",'App26'!J35)</f>
        <v>0</v>
      </c>
      <c r="R162" s="1315">
        <f>IF('App26'!K35="","",'App26'!K35)</f>
        <v>0</v>
      </c>
      <c r="S162" s="1315"/>
      <c r="T162" s="1315"/>
      <c r="U162" s="1315"/>
      <c r="V162" s="1315"/>
      <c r="W162" s="1315"/>
      <c r="X162" s="1315"/>
    </row>
    <row r="163" spans="2:24">
      <c r="B163" s="1309" t="s">
        <v>606</v>
      </c>
      <c r="C163" s="1315" t="s">
        <v>1641</v>
      </c>
      <c r="D163" s="1315" t="s">
        <v>43</v>
      </c>
      <c r="E163" s="1315" t="s">
        <v>1540</v>
      </c>
      <c r="F163" s="1315"/>
      <c r="G163" s="1315"/>
      <c r="H163" s="1315"/>
      <c r="I163" s="1315"/>
      <c r="J163" s="1315"/>
      <c r="K163" s="1315"/>
      <c r="L163" s="1315"/>
      <c r="M163" s="1315"/>
      <c r="N163" s="1315">
        <f>IF('App26'!G36="","",'App26'!G36)</f>
        <v>0</v>
      </c>
      <c r="O163" s="1315">
        <f>IF('App26'!H36="","",'App26'!H36)</f>
        <v>0</v>
      </c>
      <c r="P163" s="1315">
        <f>IF('App26'!I36="","",'App26'!I36)</f>
        <v>0</v>
      </c>
      <c r="Q163" s="1315">
        <f>IF('App26'!J36="","",'App26'!J36)</f>
        <v>0</v>
      </c>
      <c r="R163" s="1315">
        <f>IF('App26'!K36="","",'App26'!K36)</f>
        <v>0</v>
      </c>
      <c r="S163" s="1315"/>
      <c r="T163" s="1315"/>
      <c r="U163" s="1315"/>
      <c r="V163" s="1315"/>
      <c r="W163" s="1315"/>
      <c r="X163" s="1315"/>
    </row>
    <row r="164" spans="2:24">
      <c r="B164" s="1309" t="s">
        <v>608</v>
      </c>
      <c r="C164" s="1315" t="s">
        <v>1642</v>
      </c>
      <c r="D164" s="1315" t="s">
        <v>43</v>
      </c>
      <c r="E164" s="1315" t="s">
        <v>1540</v>
      </c>
      <c r="F164" s="1315"/>
      <c r="G164" s="1315"/>
      <c r="H164" s="1315"/>
      <c r="I164" s="1315"/>
      <c r="J164" s="1315"/>
      <c r="K164" s="1315"/>
      <c r="L164" s="1315"/>
      <c r="M164" s="1315"/>
      <c r="N164" s="1315">
        <f>IF('App26'!G37="","",'App26'!G37)</f>
        <v>8.593</v>
      </c>
      <c r="O164" s="1315">
        <f>IF('App26'!H37="","",'App26'!H37)</f>
        <v>10.244</v>
      </c>
      <c r="P164" s="1315">
        <f>IF('App26'!I37="","",'App26'!I37)</f>
        <v>12.417</v>
      </c>
      <c r="Q164" s="1315">
        <f>IF('App26'!J37="","",'App26'!J37)</f>
        <v>11.475</v>
      </c>
      <c r="R164" s="1315">
        <f>IF('App26'!K37="","",'App26'!K37)</f>
        <v>10.847</v>
      </c>
      <c r="S164" s="1315"/>
      <c r="T164" s="1315"/>
      <c r="U164" s="1315"/>
      <c r="V164" s="1315"/>
      <c r="W164" s="1315"/>
      <c r="X164" s="1315"/>
    </row>
    <row r="165" spans="2:24">
      <c r="B165" s="1309" t="s">
        <v>611</v>
      </c>
      <c r="C165" s="1315" t="s">
        <v>1643</v>
      </c>
      <c r="D165" s="1315" t="s">
        <v>43</v>
      </c>
      <c r="E165" s="1315" t="s">
        <v>1540</v>
      </c>
      <c r="F165" s="1315"/>
      <c r="G165" s="1315"/>
      <c r="H165" s="1315"/>
      <c r="I165" s="1315"/>
      <c r="J165" s="1315"/>
      <c r="K165" s="1315"/>
      <c r="L165" s="1315"/>
      <c r="M165" s="1315"/>
      <c r="N165" s="1315">
        <f>IF('App26'!G38="","",'App26'!G38)</f>
        <v>0.112</v>
      </c>
      <c r="O165" s="1315">
        <f>IF('App26'!H38="","",'App26'!H38)</f>
        <v>0.112</v>
      </c>
      <c r="P165" s="1315">
        <f>IF('App26'!I38="","",'App26'!I38)</f>
        <v>0.112</v>
      </c>
      <c r="Q165" s="1315">
        <f>IF('App26'!J38="","",'App26'!J38)</f>
        <v>0.112</v>
      </c>
      <c r="R165" s="1315">
        <f>IF('App26'!K38="","",'App26'!K38)</f>
        <v>0.113</v>
      </c>
      <c r="S165" s="1315"/>
      <c r="T165" s="1315"/>
      <c r="U165" s="1315"/>
      <c r="V165" s="1315"/>
      <c r="W165" s="1315"/>
      <c r="X165" s="1315"/>
    </row>
    <row r="166" spans="2:24">
      <c r="B166" s="1309" t="s">
        <v>613</v>
      </c>
      <c r="C166" s="1315" t="s">
        <v>1644</v>
      </c>
      <c r="D166" s="1315" t="s">
        <v>43</v>
      </c>
      <c r="E166" s="1315" t="s">
        <v>1540</v>
      </c>
      <c r="F166" s="1315"/>
      <c r="G166" s="1315"/>
      <c r="H166" s="1315"/>
      <c r="I166" s="1315"/>
      <c r="J166" s="1315"/>
      <c r="K166" s="1315"/>
      <c r="L166" s="1315"/>
      <c r="M166" s="1315"/>
      <c r="N166" s="1315">
        <f>IF('App26'!G39="","",'App26'!G39)</f>
        <v>0</v>
      </c>
      <c r="O166" s="1315">
        <f>IF('App26'!H39="","",'App26'!H39)</f>
        <v>0</v>
      </c>
      <c r="P166" s="1315">
        <f>IF('App26'!I39="","",'App26'!I39)</f>
        <v>0</v>
      </c>
      <c r="Q166" s="1315">
        <f>IF('App26'!J39="","",'App26'!J39)</f>
        <v>0</v>
      </c>
      <c r="R166" s="1315">
        <f>IF('App26'!K39="","",'App26'!K39)</f>
        <v>0</v>
      </c>
      <c r="S166" s="1315"/>
      <c r="T166" s="1315"/>
      <c r="U166" s="1315"/>
      <c r="V166" s="1315"/>
      <c r="W166" s="1315"/>
      <c r="X166" s="1315"/>
    </row>
    <row r="167" spans="2:24">
      <c r="B167" s="1309" t="s">
        <v>615</v>
      </c>
      <c r="C167" s="1315" t="s">
        <v>1645</v>
      </c>
      <c r="D167" s="1315" t="s">
        <v>43</v>
      </c>
      <c r="E167" s="1315" t="s">
        <v>1540</v>
      </c>
      <c r="F167" s="1315"/>
      <c r="G167" s="1315"/>
      <c r="H167" s="1315"/>
      <c r="I167" s="1315"/>
      <c r="J167" s="1315"/>
      <c r="K167" s="1315"/>
      <c r="L167" s="1315"/>
      <c r="M167" s="1315"/>
      <c r="N167" s="1315">
        <f>IF('App26'!G40="","",'App26'!G40)</f>
        <v>0</v>
      </c>
      <c r="O167" s="1315">
        <f>IF('App26'!H40="","",'App26'!H40)</f>
        <v>0</v>
      </c>
      <c r="P167" s="1315">
        <f>IF('App26'!I40="","",'App26'!I40)</f>
        <v>0</v>
      </c>
      <c r="Q167" s="1315">
        <f>IF('App26'!J40="","",'App26'!J40)</f>
        <v>0</v>
      </c>
      <c r="R167" s="1315">
        <f>IF('App26'!K40="","",'App26'!K40)</f>
        <v>0</v>
      </c>
      <c r="S167" s="1315"/>
      <c r="T167" s="1315"/>
      <c r="U167" s="1315"/>
      <c r="V167" s="1315"/>
      <c r="W167" s="1315"/>
      <c r="X167" s="1315"/>
    </row>
    <row r="168" spans="2:24">
      <c r="B168" s="1309" t="s">
        <v>617</v>
      </c>
      <c r="C168" s="1315" t="s">
        <v>1646</v>
      </c>
      <c r="D168" s="1315" t="s">
        <v>43</v>
      </c>
      <c r="E168" s="1315" t="s">
        <v>1540</v>
      </c>
      <c r="F168" s="1315"/>
      <c r="G168" s="1315"/>
      <c r="H168" s="1315"/>
      <c r="I168" s="1315"/>
      <c r="J168" s="1315"/>
      <c r="K168" s="1315"/>
      <c r="L168" s="1315"/>
      <c r="M168" s="1315"/>
      <c r="N168" s="1315">
        <f>IF('App26'!G41="","",'App26'!G41)</f>
        <v>0.112</v>
      </c>
      <c r="O168" s="1315">
        <f>IF('App26'!H41="","",'App26'!H41)</f>
        <v>0.112</v>
      </c>
      <c r="P168" s="1315">
        <f>IF('App26'!I41="","",'App26'!I41)</f>
        <v>0.112</v>
      </c>
      <c r="Q168" s="1315">
        <f>IF('App26'!J41="","",'App26'!J41)</f>
        <v>0.112</v>
      </c>
      <c r="R168" s="1315">
        <f>IF('App26'!K41="","",'App26'!K41)</f>
        <v>0.113</v>
      </c>
      <c r="S168" s="1315"/>
      <c r="T168" s="1315"/>
      <c r="U168" s="1315"/>
      <c r="V168" s="1315"/>
      <c r="W168" s="1315"/>
      <c r="X168" s="1315"/>
    </row>
    <row r="169" spans="2:24">
      <c r="B169" s="1309" t="s">
        <v>620</v>
      </c>
      <c r="C169" s="1315" t="s">
        <v>1647</v>
      </c>
      <c r="D169" s="1315" t="s">
        <v>43</v>
      </c>
      <c r="E169" s="1315" t="s">
        <v>1540</v>
      </c>
      <c r="F169" s="1315"/>
      <c r="G169" s="1315"/>
      <c r="H169" s="1315"/>
      <c r="I169" s="1315"/>
      <c r="J169" s="1315"/>
      <c r="K169" s="1315"/>
      <c r="L169" s="1315"/>
      <c r="M169" s="1315"/>
      <c r="N169" s="1315">
        <f>IF('App26'!G42="","",'App26'!G42)</f>
        <v>13.08</v>
      </c>
      <c r="O169" s="1315">
        <f>IF('App26'!H42="","",'App26'!H42)</f>
        <v>12.717000000000001</v>
      </c>
      <c r="P169" s="1315">
        <f>IF('App26'!I42="","",'App26'!I42)</f>
        <v>11.031000000000001</v>
      </c>
      <c r="Q169" s="1315">
        <f>IF('App26'!J42="","",'App26'!J42)</f>
        <v>11.04</v>
      </c>
      <c r="R169" s="1315">
        <f>IF('App26'!K42="","",'App26'!K42)</f>
        <v>9.718</v>
      </c>
      <c r="S169" s="1315"/>
      <c r="T169" s="1315"/>
      <c r="U169" s="1315"/>
      <c r="V169" s="1315"/>
      <c r="W169" s="1315"/>
      <c r="X169" s="1315"/>
    </row>
    <row r="170" spans="2:24">
      <c r="B170" s="1309" t="s">
        <v>622</v>
      </c>
      <c r="C170" s="1315" t="s">
        <v>1648</v>
      </c>
      <c r="D170" s="1315" t="s">
        <v>43</v>
      </c>
      <c r="E170" s="1315" t="s">
        <v>1540</v>
      </c>
      <c r="F170" s="1315"/>
      <c r="G170" s="1315"/>
      <c r="H170" s="1315"/>
      <c r="I170" s="1315"/>
      <c r="J170" s="1315"/>
      <c r="K170" s="1315"/>
      <c r="L170" s="1315"/>
      <c r="M170" s="1315"/>
      <c r="N170" s="1315">
        <f>IF('App26'!G43="","",'App26'!G43)</f>
        <v>0</v>
      </c>
      <c r="O170" s="1315">
        <f>IF('App26'!H43="","",'App26'!H43)</f>
        <v>0</v>
      </c>
      <c r="P170" s="1315">
        <f>IF('App26'!I43="","",'App26'!I43)</f>
        <v>0</v>
      </c>
      <c r="Q170" s="1315">
        <f>IF('App26'!J43="","",'App26'!J43)</f>
        <v>0</v>
      </c>
      <c r="R170" s="1315">
        <f>IF('App26'!K43="","",'App26'!K43)</f>
        <v>0</v>
      </c>
      <c r="S170" s="1315"/>
      <c r="T170" s="1315"/>
      <c r="U170" s="1315"/>
      <c r="V170" s="1315"/>
      <c r="W170" s="1315"/>
      <c r="X170" s="1315"/>
    </row>
    <row r="171" spans="2:24">
      <c r="B171" s="1309" t="s">
        <v>624</v>
      </c>
      <c r="C171" s="1315" t="s">
        <v>1649</v>
      </c>
      <c r="D171" s="1315" t="s">
        <v>43</v>
      </c>
      <c r="E171" s="1315" t="s">
        <v>1540</v>
      </c>
      <c r="F171" s="1315"/>
      <c r="G171" s="1315"/>
      <c r="H171" s="1315"/>
      <c r="I171" s="1315"/>
      <c r="J171" s="1315"/>
      <c r="K171" s="1315"/>
      <c r="L171" s="1315"/>
      <c r="M171" s="1315"/>
      <c r="N171" s="1315">
        <f>IF('App26'!G44="","",'App26'!G44)</f>
        <v>13.08</v>
      </c>
      <c r="O171" s="1315">
        <f>IF('App26'!H44="","",'App26'!H44)</f>
        <v>12.717000000000001</v>
      </c>
      <c r="P171" s="1315">
        <f>IF('App26'!I44="","",'App26'!I44)</f>
        <v>11.031000000000001</v>
      </c>
      <c r="Q171" s="1315">
        <f>IF('App26'!J44="","",'App26'!J44)</f>
        <v>11.04</v>
      </c>
      <c r="R171" s="1315">
        <f>IF('App26'!K44="","",'App26'!K44)</f>
        <v>9.718</v>
      </c>
      <c r="S171" s="1315"/>
      <c r="T171" s="1315"/>
      <c r="U171" s="1315"/>
      <c r="V171" s="1315"/>
      <c r="W171" s="1315"/>
      <c r="X171" s="1315"/>
    </row>
    <row r="172" spans="2:24">
      <c r="B172" s="1309" t="s">
        <v>627</v>
      </c>
      <c r="C172" s="1315" t="s">
        <v>1650</v>
      </c>
      <c r="D172" s="1315" t="s">
        <v>43</v>
      </c>
      <c r="E172" s="1315" t="s">
        <v>1540</v>
      </c>
      <c r="F172" s="1315"/>
      <c r="G172" s="1315"/>
      <c r="H172" s="1315"/>
      <c r="I172" s="1315"/>
      <c r="J172" s="1315"/>
      <c r="K172" s="1315"/>
      <c r="L172" s="1315"/>
      <c r="M172" s="1315"/>
      <c r="N172" s="1315">
        <f>IF('App26'!G45="","",'App26'!G45)</f>
        <v>0.14299999999999999</v>
      </c>
      <c r="O172" s="1315">
        <f>IF('App26'!H45="","",'App26'!H45)</f>
        <v>0.14499999999999999</v>
      </c>
      <c r="P172" s="1315">
        <f>IF('App26'!I45="","",'App26'!I45)</f>
        <v>0.14399999999999999</v>
      </c>
      <c r="Q172" s="1315">
        <f>IF('App26'!J45="","",'App26'!J45)</f>
        <v>0.14399999999999999</v>
      </c>
      <c r="R172" s="1315">
        <f>IF('App26'!K45="","",'App26'!K45)</f>
        <v>0.14499999999999999</v>
      </c>
      <c r="S172" s="1315"/>
      <c r="T172" s="1315"/>
      <c r="U172" s="1315"/>
      <c r="V172" s="1315"/>
      <c r="W172" s="1315"/>
      <c r="X172" s="1315"/>
    </row>
    <row r="173" spans="2:24">
      <c r="B173" s="1309" t="s">
        <v>629</v>
      </c>
      <c r="C173" s="1315" t="s">
        <v>1651</v>
      </c>
      <c r="D173" s="1315" t="s">
        <v>43</v>
      </c>
      <c r="E173" s="1315" t="s">
        <v>1540</v>
      </c>
      <c r="F173" s="1315"/>
      <c r="G173" s="1315"/>
      <c r="H173" s="1315"/>
      <c r="I173" s="1315"/>
      <c r="J173" s="1315"/>
      <c r="K173" s="1315"/>
      <c r="L173" s="1315"/>
      <c r="M173" s="1315"/>
      <c r="N173" s="1315">
        <f>IF('App26'!G46="","",'App26'!G46)</f>
        <v>0</v>
      </c>
      <c r="O173" s="1315">
        <f>IF('App26'!H46="","",'App26'!H46)</f>
        <v>0</v>
      </c>
      <c r="P173" s="1315">
        <f>IF('App26'!I46="","",'App26'!I46)</f>
        <v>0</v>
      </c>
      <c r="Q173" s="1315">
        <f>IF('App26'!J46="","",'App26'!J46)</f>
        <v>0</v>
      </c>
      <c r="R173" s="1315">
        <f>IF('App26'!K46="","",'App26'!K46)</f>
        <v>0</v>
      </c>
      <c r="S173" s="1315"/>
      <c r="T173" s="1315"/>
      <c r="U173" s="1315"/>
      <c r="V173" s="1315"/>
      <c r="W173" s="1315"/>
      <c r="X173" s="1315"/>
    </row>
    <row r="174" spans="2:24">
      <c r="B174" s="1309" t="s">
        <v>631</v>
      </c>
      <c r="C174" s="1315" t="s">
        <v>1652</v>
      </c>
      <c r="D174" s="1315" t="s">
        <v>43</v>
      </c>
      <c r="E174" s="1315" t="s">
        <v>1540</v>
      </c>
      <c r="F174" s="1315"/>
      <c r="G174" s="1315"/>
      <c r="H174" s="1315"/>
      <c r="I174" s="1315"/>
      <c r="J174" s="1315"/>
      <c r="K174" s="1315"/>
      <c r="L174" s="1315"/>
      <c r="M174" s="1315"/>
      <c r="N174" s="1315">
        <f>IF('App26'!G47="","",'App26'!G47)</f>
        <v>0.14299999999999999</v>
      </c>
      <c r="O174" s="1315">
        <f>IF('App26'!H47="","",'App26'!H47)</f>
        <v>0.14499999999999999</v>
      </c>
      <c r="P174" s="1315">
        <f>IF('App26'!I47="","",'App26'!I47)</f>
        <v>0.14399999999999999</v>
      </c>
      <c r="Q174" s="1315">
        <f>IF('App26'!J47="","",'App26'!J47)</f>
        <v>0.14399999999999999</v>
      </c>
      <c r="R174" s="1315">
        <f>IF('App26'!K47="","",'App26'!K47)</f>
        <v>0.14499999999999999</v>
      </c>
      <c r="S174" s="1315"/>
      <c r="T174" s="1315"/>
      <c r="U174" s="1315"/>
      <c r="V174" s="1315"/>
      <c r="W174" s="1315"/>
      <c r="X174" s="1315"/>
    </row>
    <row r="175" spans="2:24">
      <c r="B175" s="1309" t="s">
        <v>634</v>
      </c>
      <c r="C175" s="1315" t="s">
        <v>1653</v>
      </c>
      <c r="D175" s="1315" t="s">
        <v>43</v>
      </c>
      <c r="E175" s="1315" t="s">
        <v>1540</v>
      </c>
      <c r="F175" s="1315"/>
      <c r="G175" s="1315"/>
      <c r="H175" s="1315"/>
      <c r="I175" s="1315"/>
      <c r="J175" s="1315"/>
      <c r="K175" s="1315"/>
      <c r="L175" s="1315"/>
      <c r="M175" s="1315"/>
      <c r="N175" s="1315">
        <f>IF('App26'!G48="","",'App26'!G48)</f>
        <v>0</v>
      </c>
      <c r="O175" s="1315">
        <f>IF('App26'!H48="","",'App26'!H48)</f>
        <v>0</v>
      </c>
      <c r="P175" s="1315">
        <f>IF('App26'!I48="","",'App26'!I48)</f>
        <v>0</v>
      </c>
      <c r="Q175" s="1315">
        <f>IF('App26'!J48="","",'App26'!J48)</f>
        <v>0</v>
      </c>
      <c r="R175" s="1315">
        <f>IF('App26'!K48="","",'App26'!K48)</f>
        <v>0</v>
      </c>
      <c r="S175" s="1315"/>
      <c r="T175" s="1315"/>
      <c r="U175" s="1315"/>
      <c r="V175" s="1315"/>
      <c r="W175" s="1315"/>
      <c r="X175" s="1315"/>
    </row>
    <row r="176" spans="2:24">
      <c r="B176" s="1309" t="s">
        <v>636</v>
      </c>
      <c r="C176" s="1315" t="s">
        <v>1654</v>
      </c>
      <c r="D176" s="1315" t="s">
        <v>43</v>
      </c>
      <c r="E176" s="1315" t="s">
        <v>1540</v>
      </c>
      <c r="F176" s="1315"/>
      <c r="G176" s="1315"/>
      <c r="H176" s="1315"/>
      <c r="I176" s="1315"/>
      <c r="J176" s="1315"/>
      <c r="K176" s="1315"/>
      <c r="L176" s="1315"/>
      <c r="M176" s="1315"/>
      <c r="N176" s="1315">
        <f>IF('App26'!G49="","",'App26'!G49)</f>
        <v>0</v>
      </c>
      <c r="O176" s="1315">
        <f>IF('App26'!H49="","",'App26'!H49)</f>
        <v>0</v>
      </c>
      <c r="P176" s="1315">
        <f>IF('App26'!I49="","",'App26'!I49)</f>
        <v>0</v>
      </c>
      <c r="Q176" s="1315">
        <f>IF('App26'!J49="","",'App26'!J49)</f>
        <v>0</v>
      </c>
      <c r="R176" s="1315">
        <f>IF('App26'!K49="","",'App26'!K49)</f>
        <v>0</v>
      </c>
      <c r="S176" s="1315"/>
      <c r="T176" s="1315"/>
      <c r="U176" s="1315"/>
      <c r="V176" s="1315"/>
      <c r="W176" s="1315"/>
      <c r="X176" s="1315"/>
    </row>
    <row r="177" spans="2:24">
      <c r="B177" s="1309" t="s">
        <v>638</v>
      </c>
      <c r="C177" s="1315" t="s">
        <v>1655</v>
      </c>
      <c r="D177" s="1315" t="s">
        <v>43</v>
      </c>
      <c r="E177" s="1315" t="s">
        <v>1540</v>
      </c>
      <c r="F177" s="1315"/>
      <c r="G177" s="1315"/>
      <c r="H177" s="1315"/>
      <c r="I177" s="1315"/>
      <c r="J177" s="1315"/>
      <c r="K177" s="1315"/>
      <c r="L177" s="1315"/>
      <c r="M177" s="1315"/>
      <c r="N177" s="1315">
        <f>IF('App26'!G50="","",'App26'!G50)</f>
        <v>0</v>
      </c>
      <c r="O177" s="1315">
        <f>IF('App26'!H50="","",'App26'!H50)</f>
        <v>0</v>
      </c>
      <c r="P177" s="1315">
        <f>IF('App26'!I50="","",'App26'!I50)</f>
        <v>0</v>
      </c>
      <c r="Q177" s="1315">
        <f>IF('App26'!J50="","",'App26'!J50)</f>
        <v>0</v>
      </c>
      <c r="R177" s="1315">
        <f>IF('App26'!K50="","",'App26'!K50)</f>
        <v>0</v>
      </c>
      <c r="S177" s="1315"/>
      <c r="T177" s="1315"/>
      <c r="U177" s="1315"/>
      <c r="V177" s="1315"/>
      <c r="W177" s="1315"/>
      <c r="X177" s="1315"/>
    </row>
    <row r="178" spans="2:24">
      <c r="B178" s="1309" t="s">
        <v>642</v>
      </c>
      <c r="C178" s="1315" t="s">
        <v>1656</v>
      </c>
      <c r="D178" s="1315" t="s">
        <v>43</v>
      </c>
      <c r="E178" s="1315" t="s">
        <v>1540</v>
      </c>
      <c r="F178" s="1315"/>
      <c r="G178" s="1315"/>
      <c r="H178" s="1315"/>
      <c r="I178" s="1315"/>
      <c r="J178" s="1315"/>
      <c r="K178" s="1315"/>
      <c r="L178" s="1315"/>
      <c r="M178" s="1315"/>
      <c r="N178" s="1315">
        <f>IF('App26'!G53="","",'App26'!G53)</f>
        <v>-4.4080000000000004</v>
      </c>
      <c r="O178" s="1315">
        <f>IF('App26'!H53="","",'App26'!H53)</f>
        <v>-5.2939999999999996</v>
      </c>
      <c r="P178" s="1315">
        <f>IF('App26'!I53="","",'App26'!I53)</f>
        <v>-6.415</v>
      </c>
      <c r="Q178" s="1315">
        <f>IF('App26'!J53="","",'App26'!J53)</f>
        <v>-6.1710000000000003</v>
      </c>
      <c r="R178" s="1315">
        <f>IF('App26'!K53="","",'App26'!K53)</f>
        <v>-6.0839999999999996</v>
      </c>
      <c r="S178" s="1315"/>
      <c r="T178" s="1315"/>
      <c r="U178" s="1315"/>
      <c r="V178" s="1315"/>
      <c r="W178" s="1315"/>
      <c r="X178" s="1315"/>
    </row>
    <row r="179" spans="2:24">
      <c r="B179" s="1309" t="s">
        <v>644</v>
      </c>
      <c r="C179" s="1315" t="s">
        <v>1657</v>
      </c>
      <c r="D179" s="1315" t="s">
        <v>43</v>
      </c>
      <c r="E179" s="1315" t="s">
        <v>1540</v>
      </c>
      <c r="F179" s="1315"/>
      <c r="G179" s="1315"/>
      <c r="H179" s="1315"/>
      <c r="I179" s="1315"/>
      <c r="J179" s="1315"/>
      <c r="K179" s="1315"/>
      <c r="L179" s="1315"/>
      <c r="M179" s="1315"/>
      <c r="N179" s="1315">
        <f>IF('App26'!G54="","",'App26'!G54)</f>
        <v>0</v>
      </c>
      <c r="O179" s="1315">
        <f>IF('App26'!H54="","",'App26'!H54)</f>
        <v>0</v>
      </c>
      <c r="P179" s="1315">
        <f>IF('App26'!I54="","",'App26'!I54)</f>
        <v>0</v>
      </c>
      <c r="Q179" s="1315">
        <f>IF('App26'!J54="","",'App26'!J54)</f>
        <v>0</v>
      </c>
      <c r="R179" s="1315">
        <f>IF('App26'!K54="","",'App26'!K54)</f>
        <v>0</v>
      </c>
      <c r="S179" s="1315"/>
      <c r="T179" s="1315"/>
      <c r="U179" s="1315"/>
      <c r="V179" s="1315"/>
      <c r="W179" s="1315"/>
      <c r="X179" s="1315"/>
    </row>
    <row r="180" spans="2:24">
      <c r="B180" s="1309" t="s">
        <v>646</v>
      </c>
      <c r="C180" s="1315" t="s">
        <v>1658</v>
      </c>
      <c r="D180" s="1315" t="s">
        <v>43</v>
      </c>
      <c r="E180" s="1315" t="s">
        <v>1540</v>
      </c>
      <c r="F180" s="1315"/>
      <c r="G180" s="1315"/>
      <c r="H180" s="1315"/>
      <c r="I180" s="1315"/>
      <c r="J180" s="1315"/>
      <c r="K180" s="1315"/>
      <c r="L180" s="1315"/>
      <c r="M180" s="1315"/>
      <c r="N180" s="1315">
        <f>IF('App26'!G55="","",'App26'!G55)</f>
        <v>0</v>
      </c>
      <c r="O180" s="1315">
        <f>IF('App26'!H55="","",'App26'!H55)</f>
        <v>0</v>
      </c>
      <c r="P180" s="1315">
        <f>IF('App26'!I55="","",'App26'!I55)</f>
        <v>0</v>
      </c>
      <c r="Q180" s="1315">
        <f>IF('App26'!J55="","",'App26'!J55)</f>
        <v>0</v>
      </c>
      <c r="R180" s="1315">
        <f>IF('App26'!K55="","",'App26'!K55)</f>
        <v>0</v>
      </c>
      <c r="S180" s="1315"/>
      <c r="T180" s="1315"/>
      <c r="U180" s="1315"/>
      <c r="V180" s="1315"/>
      <c r="W180" s="1315"/>
      <c r="X180" s="1315"/>
    </row>
    <row r="181" spans="2:24">
      <c r="B181" s="1309" t="s">
        <v>648</v>
      </c>
      <c r="C181" s="1315" t="s">
        <v>1659</v>
      </c>
      <c r="D181" s="1315" t="s">
        <v>43</v>
      </c>
      <c r="E181" s="1315" t="s">
        <v>1540</v>
      </c>
      <c r="F181" s="1315"/>
      <c r="G181" s="1315"/>
      <c r="H181" s="1315"/>
      <c r="I181" s="1315"/>
      <c r="J181" s="1315"/>
      <c r="K181" s="1315"/>
      <c r="L181" s="1315"/>
      <c r="M181" s="1315"/>
      <c r="N181" s="1315">
        <f>IF('App26'!G56="","",'App26'!G56)</f>
        <v>-4.4080000000000004</v>
      </c>
      <c r="O181" s="1315">
        <f>IF('App26'!H56="","",'App26'!H56)</f>
        <v>-5.2939999999999996</v>
      </c>
      <c r="P181" s="1315">
        <f>IF('App26'!I56="","",'App26'!I56)</f>
        <v>-6.415</v>
      </c>
      <c r="Q181" s="1315">
        <f>IF('App26'!J56="","",'App26'!J56)</f>
        <v>-6.1710000000000003</v>
      </c>
      <c r="R181" s="1315">
        <f>IF('App26'!K56="","",'App26'!K56)</f>
        <v>-6.0839999999999996</v>
      </c>
      <c r="S181" s="1315"/>
      <c r="T181" s="1315"/>
      <c r="U181" s="1315"/>
      <c r="V181" s="1315"/>
      <c r="W181" s="1315"/>
      <c r="X181" s="1315"/>
    </row>
    <row r="182" spans="2:24">
      <c r="B182" s="1309" t="s">
        <v>651</v>
      </c>
      <c r="C182" s="1315" t="s">
        <v>1660</v>
      </c>
      <c r="D182" s="1315" t="s">
        <v>43</v>
      </c>
      <c r="E182" s="1315" t="s">
        <v>1540</v>
      </c>
      <c r="F182" s="1315"/>
      <c r="G182" s="1315"/>
      <c r="H182" s="1315"/>
      <c r="I182" s="1315"/>
      <c r="J182" s="1315"/>
      <c r="K182" s="1315"/>
      <c r="L182" s="1315"/>
      <c r="M182" s="1315"/>
      <c r="N182" s="1315">
        <f>IF('App26'!G57="","",'App26'!G57)</f>
        <v>-0.10100000000000001</v>
      </c>
      <c r="O182" s="1315">
        <f>IF('App26'!H57="","",'App26'!H57)</f>
        <v>-0.11600000000000001</v>
      </c>
      <c r="P182" s="1315">
        <f>IF('App26'!I57="","",'App26'!I57)</f>
        <v>-0.129</v>
      </c>
      <c r="Q182" s="1315">
        <f>IF('App26'!J57="","",'App26'!J57)</f>
        <v>-0.14699999999999999</v>
      </c>
      <c r="R182" s="1315">
        <f>IF('App26'!K57="","",'App26'!K57)</f>
        <v>-0.16600000000000001</v>
      </c>
      <c r="S182" s="1315"/>
      <c r="T182" s="1315"/>
      <c r="U182" s="1315"/>
      <c r="V182" s="1315"/>
      <c r="W182" s="1315"/>
      <c r="X182" s="1315"/>
    </row>
    <row r="183" spans="2:24">
      <c r="B183" s="1309" t="s">
        <v>653</v>
      </c>
      <c r="C183" s="1315" t="s">
        <v>1661</v>
      </c>
      <c r="D183" s="1315" t="s">
        <v>43</v>
      </c>
      <c r="E183" s="1315" t="s">
        <v>1540</v>
      </c>
      <c r="F183" s="1315"/>
      <c r="G183" s="1315"/>
      <c r="H183" s="1315"/>
      <c r="I183" s="1315"/>
      <c r="J183" s="1315"/>
      <c r="K183" s="1315"/>
      <c r="L183" s="1315"/>
      <c r="M183" s="1315"/>
      <c r="N183" s="1315">
        <f>IF('App26'!G58="","",'App26'!G58)</f>
        <v>0</v>
      </c>
      <c r="O183" s="1315">
        <f>IF('App26'!H58="","",'App26'!H58)</f>
        <v>0</v>
      </c>
      <c r="P183" s="1315">
        <f>IF('App26'!I58="","",'App26'!I58)</f>
        <v>0</v>
      </c>
      <c r="Q183" s="1315">
        <f>IF('App26'!J58="","",'App26'!J58)</f>
        <v>0</v>
      </c>
      <c r="R183" s="1315">
        <f>IF('App26'!K58="","",'App26'!K58)</f>
        <v>0</v>
      </c>
      <c r="S183" s="1315"/>
      <c r="T183" s="1315"/>
      <c r="U183" s="1315"/>
      <c r="V183" s="1315"/>
      <c r="W183" s="1315"/>
      <c r="X183" s="1315"/>
    </row>
    <row r="184" spans="2:24">
      <c r="B184" s="1309" t="s">
        <v>655</v>
      </c>
      <c r="C184" s="1315" t="s">
        <v>1662</v>
      </c>
      <c r="D184" s="1315" t="s">
        <v>43</v>
      </c>
      <c r="E184" s="1315" t="s">
        <v>1540</v>
      </c>
      <c r="F184" s="1315"/>
      <c r="G184" s="1315"/>
      <c r="H184" s="1315"/>
      <c r="I184" s="1315"/>
      <c r="J184" s="1315"/>
      <c r="K184" s="1315"/>
      <c r="L184" s="1315"/>
      <c r="M184" s="1315"/>
      <c r="N184" s="1315">
        <f>IF('App26'!G59="","",'App26'!G59)</f>
        <v>0</v>
      </c>
      <c r="O184" s="1315">
        <f>IF('App26'!H59="","",'App26'!H59)</f>
        <v>0</v>
      </c>
      <c r="P184" s="1315">
        <f>IF('App26'!I59="","",'App26'!I59)</f>
        <v>0</v>
      </c>
      <c r="Q184" s="1315">
        <f>IF('App26'!J59="","",'App26'!J59)</f>
        <v>0</v>
      </c>
      <c r="R184" s="1315">
        <f>IF('App26'!K59="","",'App26'!K59)</f>
        <v>0</v>
      </c>
      <c r="S184" s="1315"/>
      <c r="T184" s="1315"/>
      <c r="U184" s="1315"/>
      <c r="V184" s="1315"/>
      <c r="W184" s="1315"/>
      <c r="X184" s="1315"/>
    </row>
    <row r="185" spans="2:24">
      <c r="B185" s="1309" t="s">
        <v>657</v>
      </c>
      <c r="C185" s="1315" t="s">
        <v>1663</v>
      </c>
      <c r="D185" s="1315" t="s">
        <v>43</v>
      </c>
      <c r="E185" s="1315" t="s">
        <v>1540</v>
      </c>
      <c r="F185" s="1315"/>
      <c r="G185" s="1315"/>
      <c r="H185" s="1315"/>
      <c r="I185" s="1315"/>
      <c r="J185" s="1315"/>
      <c r="K185" s="1315"/>
      <c r="L185" s="1315"/>
      <c r="M185" s="1315"/>
      <c r="N185" s="1315">
        <f>IF('App26'!G60="","",'App26'!G60)</f>
        <v>-0.10100000000000001</v>
      </c>
      <c r="O185" s="1315">
        <f>IF('App26'!H60="","",'App26'!H60)</f>
        <v>-0.11600000000000001</v>
      </c>
      <c r="P185" s="1315">
        <f>IF('App26'!I60="","",'App26'!I60)</f>
        <v>-0.129</v>
      </c>
      <c r="Q185" s="1315">
        <f>IF('App26'!J60="","",'App26'!J60)</f>
        <v>-0.14699999999999999</v>
      </c>
      <c r="R185" s="1315">
        <f>IF('App26'!K60="","",'App26'!K60)</f>
        <v>-0.16600000000000001</v>
      </c>
      <c r="S185" s="1315"/>
      <c r="T185" s="1315"/>
      <c r="U185" s="1315"/>
      <c r="V185" s="1315"/>
      <c r="W185" s="1315"/>
      <c r="X185" s="1315"/>
    </row>
    <row r="186" spans="2:24">
      <c r="B186" s="1309" t="s">
        <v>660</v>
      </c>
      <c r="C186" s="1315" t="s">
        <v>1664</v>
      </c>
      <c r="D186" s="1315" t="s">
        <v>43</v>
      </c>
      <c r="E186" s="1315" t="s">
        <v>1540</v>
      </c>
      <c r="F186" s="1315"/>
      <c r="G186" s="1315"/>
      <c r="H186" s="1315"/>
      <c r="I186" s="1315"/>
      <c r="J186" s="1315"/>
      <c r="K186" s="1315"/>
      <c r="L186" s="1315"/>
      <c r="M186" s="1315"/>
      <c r="N186" s="1315">
        <f>IF('App26'!G61="","",'App26'!G61)</f>
        <v>-6.548</v>
      </c>
      <c r="O186" s="1315">
        <f>IF('App26'!H61="","",'App26'!H61)</f>
        <v>-6.548</v>
      </c>
      <c r="P186" s="1315">
        <f>IF('App26'!I61="","",'App26'!I61)</f>
        <v>-5.9260000000000002</v>
      </c>
      <c r="Q186" s="1315">
        <f>IF('App26'!J61="","",'App26'!J61)</f>
        <v>-6.1310000000000002</v>
      </c>
      <c r="R186" s="1315">
        <f>IF('App26'!K61="","",'App26'!K61)</f>
        <v>-5.742</v>
      </c>
      <c r="S186" s="1315"/>
      <c r="T186" s="1315"/>
      <c r="U186" s="1315"/>
      <c r="V186" s="1315"/>
      <c r="W186" s="1315"/>
      <c r="X186" s="1315"/>
    </row>
    <row r="187" spans="2:24">
      <c r="B187" s="1309" t="s">
        <v>662</v>
      </c>
      <c r="C187" s="1315" t="s">
        <v>1665</v>
      </c>
      <c r="D187" s="1315" t="s">
        <v>43</v>
      </c>
      <c r="E187" s="1315" t="s">
        <v>1540</v>
      </c>
      <c r="F187" s="1315"/>
      <c r="G187" s="1315"/>
      <c r="H187" s="1315"/>
      <c r="I187" s="1315"/>
      <c r="J187" s="1315"/>
      <c r="K187" s="1315"/>
      <c r="L187" s="1315"/>
      <c r="M187" s="1315"/>
      <c r="N187" s="1315">
        <f>IF('App26'!G62="","",'App26'!G62)</f>
        <v>0</v>
      </c>
      <c r="O187" s="1315">
        <f>IF('App26'!H62="","",'App26'!H62)</f>
        <v>0</v>
      </c>
      <c r="P187" s="1315">
        <f>IF('App26'!I62="","",'App26'!I62)</f>
        <v>0</v>
      </c>
      <c r="Q187" s="1315">
        <f>IF('App26'!J62="","",'App26'!J62)</f>
        <v>0</v>
      </c>
      <c r="R187" s="1315">
        <f>IF('App26'!K62="","",'App26'!K62)</f>
        <v>0</v>
      </c>
      <c r="S187" s="1315"/>
      <c r="T187" s="1315"/>
      <c r="U187" s="1315"/>
      <c r="V187" s="1315"/>
      <c r="W187" s="1315"/>
      <c r="X187" s="1315"/>
    </row>
    <row r="188" spans="2:24">
      <c r="B188" s="1309" t="s">
        <v>664</v>
      </c>
      <c r="C188" s="1315" t="s">
        <v>1666</v>
      </c>
      <c r="D188" s="1315" t="s">
        <v>43</v>
      </c>
      <c r="E188" s="1315" t="s">
        <v>1540</v>
      </c>
      <c r="F188" s="1315"/>
      <c r="G188" s="1315"/>
      <c r="H188" s="1315"/>
      <c r="I188" s="1315"/>
      <c r="J188" s="1315"/>
      <c r="K188" s="1315"/>
      <c r="L188" s="1315"/>
      <c r="M188" s="1315"/>
      <c r="N188" s="1315">
        <f>IF('App26'!G63="","",'App26'!G63)</f>
        <v>-6.548</v>
      </c>
      <c r="O188" s="1315">
        <f>IF('App26'!H63="","",'App26'!H63)</f>
        <v>-6.548</v>
      </c>
      <c r="P188" s="1315">
        <f>IF('App26'!I63="","",'App26'!I63)</f>
        <v>-5.9260000000000002</v>
      </c>
      <c r="Q188" s="1315">
        <f>IF('App26'!J63="","",'App26'!J63)</f>
        <v>-6.1310000000000002</v>
      </c>
      <c r="R188" s="1315">
        <f>IF('App26'!K63="","",'App26'!K63)</f>
        <v>-5.742</v>
      </c>
      <c r="S188" s="1315"/>
      <c r="T188" s="1315"/>
      <c r="U188" s="1315"/>
      <c r="V188" s="1315"/>
      <c r="W188" s="1315"/>
      <c r="X188" s="1315"/>
    </row>
    <row r="189" spans="2:24">
      <c r="B189" s="1309" t="s">
        <v>667</v>
      </c>
      <c r="C189" s="1315" t="s">
        <v>1667</v>
      </c>
      <c r="D189" s="1315" t="s">
        <v>43</v>
      </c>
      <c r="E189" s="1315" t="s">
        <v>1540</v>
      </c>
      <c r="F189" s="1315"/>
      <c r="G189" s="1315"/>
      <c r="H189" s="1315"/>
      <c r="I189" s="1315"/>
      <c r="J189" s="1315"/>
      <c r="K189" s="1315"/>
      <c r="L189" s="1315"/>
      <c r="M189" s="1315"/>
      <c r="N189" s="1315">
        <f>IF('App26'!G64="","",'App26'!G64)</f>
        <v>-9.9000000000000005E-2</v>
      </c>
      <c r="O189" s="1315">
        <f>IF('App26'!H64="","",'App26'!H64)</f>
        <v>-0.106</v>
      </c>
      <c r="P189" s="1315">
        <f>IF('App26'!I64="","",'App26'!I64)</f>
        <v>-0.113</v>
      </c>
      <c r="Q189" s="1315">
        <f>IF('App26'!J64="","",'App26'!J64)</f>
        <v>-0.123</v>
      </c>
      <c r="R189" s="1315">
        <f>IF('App26'!K64="","",'App26'!K64)</f>
        <v>-0.13300000000000001</v>
      </c>
      <c r="S189" s="1315"/>
      <c r="T189" s="1315"/>
      <c r="U189" s="1315"/>
      <c r="V189" s="1315"/>
      <c r="W189" s="1315"/>
      <c r="X189" s="1315"/>
    </row>
    <row r="190" spans="2:24">
      <c r="B190" s="1309" t="s">
        <v>669</v>
      </c>
      <c r="C190" s="1315" t="s">
        <v>1668</v>
      </c>
      <c r="D190" s="1315" t="s">
        <v>43</v>
      </c>
      <c r="E190" s="1315" t="s">
        <v>1540</v>
      </c>
      <c r="F190" s="1315"/>
      <c r="G190" s="1315"/>
      <c r="H190" s="1315"/>
      <c r="I190" s="1315"/>
      <c r="J190" s="1315"/>
      <c r="K190" s="1315"/>
      <c r="L190" s="1315"/>
      <c r="M190" s="1315"/>
      <c r="N190" s="1315">
        <f>IF('App26'!G65="","",'App26'!G65)</f>
        <v>0</v>
      </c>
      <c r="O190" s="1315">
        <f>IF('App26'!H65="","",'App26'!H65)</f>
        <v>0</v>
      </c>
      <c r="P190" s="1315">
        <f>IF('App26'!I65="","",'App26'!I65)</f>
        <v>0</v>
      </c>
      <c r="Q190" s="1315">
        <f>IF('App26'!J65="","",'App26'!J65)</f>
        <v>0</v>
      </c>
      <c r="R190" s="1315">
        <f>IF('App26'!K65="","",'App26'!K65)</f>
        <v>0</v>
      </c>
      <c r="S190" s="1315"/>
      <c r="T190" s="1315"/>
      <c r="U190" s="1315"/>
      <c r="V190" s="1315"/>
      <c r="W190" s="1315"/>
      <c r="X190" s="1315"/>
    </row>
    <row r="191" spans="2:24">
      <c r="B191" s="1309" t="s">
        <v>671</v>
      </c>
      <c r="C191" s="1315" t="s">
        <v>1669</v>
      </c>
      <c r="D191" s="1315" t="s">
        <v>43</v>
      </c>
      <c r="E191" s="1315" t="s">
        <v>1540</v>
      </c>
      <c r="F191" s="1315"/>
      <c r="G191" s="1315"/>
      <c r="H191" s="1315"/>
      <c r="I191" s="1315"/>
      <c r="J191" s="1315"/>
      <c r="K191" s="1315"/>
      <c r="L191" s="1315"/>
      <c r="M191" s="1315"/>
      <c r="N191" s="1315">
        <f>IF('App26'!G66="","",'App26'!G66)</f>
        <v>-9.9000000000000005E-2</v>
      </c>
      <c r="O191" s="1315">
        <f>IF('App26'!H66="","",'App26'!H66)</f>
        <v>-0.106</v>
      </c>
      <c r="P191" s="1315">
        <f>IF('App26'!I66="","",'App26'!I66)</f>
        <v>-0.113</v>
      </c>
      <c r="Q191" s="1315">
        <f>IF('App26'!J66="","",'App26'!J66)</f>
        <v>-0.123</v>
      </c>
      <c r="R191" s="1315">
        <f>IF('App26'!K66="","",'App26'!K66)</f>
        <v>-0.13300000000000001</v>
      </c>
      <c r="S191" s="1315"/>
      <c r="T191" s="1315"/>
      <c r="U191" s="1315"/>
      <c r="V191" s="1315"/>
      <c r="W191" s="1315"/>
      <c r="X191" s="1315"/>
    </row>
    <row r="192" spans="2:24">
      <c r="B192" s="1309" t="s">
        <v>674</v>
      </c>
      <c r="C192" s="1315" t="s">
        <v>1670</v>
      </c>
      <c r="D192" s="1315" t="s">
        <v>43</v>
      </c>
      <c r="E192" s="1315" t="s">
        <v>1540</v>
      </c>
      <c r="F192" s="1315"/>
      <c r="G192" s="1315"/>
      <c r="H192" s="1315"/>
      <c r="I192" s="1315"/>
      <c r="J192" s="1315"/>
      <c r="K192" s="1315"/>
      <c r="L192" s="1315"/>
      <c r="M192" s="1315"/>
      <c r="N192" s="1315">
        <f>IF('App26'!G67="","",'App26'!G67)</f>
        <v>0</v>
      </c>
      <c r="O192" s="1315">
        <f>IF('App26'!H67="","",'App26'!H67)</f>
        <v>0</v>
      </c>
      <c r="P192" s="1315">
        <f>IF('App26'!I67="","",'App26'!I67)</f>
        <v>0</v>
      </c>
      <c r="Q192" s="1315">
        <f>IF('App26'!J67="","",'App26'!J67)</f>
        <v>0</v>
      </c>
      <c r="R192" s="1315">
        <f>IF('App26'!K67="","",'App26'!K67)</f>
        <v>0</v>
      </c>
      <c r="S192" s="1315"/>
      <c r="T192" s="1315"/>
      <c r="U192" s="1315"/>
      <c r="V192" s="1315"/>
      <c r="W192" s="1315"/>
      <c r="X192" s="1315"/>
    </row>
    <row r="193" spans="2:24">
      <c r="B193" s="1309" t="s">
        <v>676</v>
      </c>
      <c r="C193" s="1315" t="s">
        <v>1671</v>
      </c>
      <c r="D193" s="1315" t="s">
        <v>43</v>
      </c>
      <c r="E193" s="1315" t="s">
        <v>1540</v>
      </c>
      <c r="F193" s="1315"/>
      <c r="G193" s="1315"/>
      <c r="H193" s="1315"/>
      <c r="I193" s="1315"/>
      <c r="J193" s="1315"/>
      <c r="K193" s="1315"/>
      <c r="L193" s="1315"/>
      <c r="M193" s="1315"/>
      <c r="N193" s="1315">
        <f>IF('App26'!G68="","",'App26'!G68)</f>
        <v>0</v>
      </c>
      <c r="O193" s="1315">
        <f>IF('App26'!H68="","",'App26'!H68)</f>
        <v>0</v>
      </c>
      <c r="P193" s="1315">
        <f>IF('App26'!I68="","",'App26'!I68)</f>
        <v>0</v>
      </c>
      <c r="Q193" s="1315">
        <f>IF('App26'!J68="","",'App26'!J68)</f>
        <v>0</v>
      </c>
      <c r="R193" s="1315">
        <f>IF('App26'!K68="","",'App26'!K68)</f>
        <v>0</v>
      </c>
      <c r="S193" s="1315"/>
      <c r="T193" s="1315"/>
      <c r="U193" s="1315"/>
      <c r="V193" s="1315"/>
      <c r="W193" s="1315"/>
      <c r="X193" s="1315"/>
    </row>
    <row r="194" spans="2:24">
      <c r="B194" s="1309" t="s">
        <v>678</v>
      </c>
      <c r="C194" s="1315" t="s">
        <v>1672</v>
      </c>
      <c r="D194" s="1315" t="s">
        <v>43</v>
      </c>
      <c r="E194" s="1315" t="s">
        <v>1540</v>
      </c>
      <c r="F194" s="1315"/>
      <c r="G194" s="1315"/>
      <c r="H194" s="1315"/>
      <c r="I194" s="1315"/>
      <c r="J194" s="1315"/>
      <c r="K194" s="1315"/>
      <c r="L194" s="1315"/>
      <c r="M194" s="1315"/>
      <c r="N194" s="1315">
        <f>IF('App26'!G69="","",'App26'!G69)</f>
        <v>0</v>
      </c>
      <c r="O194" s="1315">
        <f>IF('App26'!H69="","",'App26'!H69)</f>
        <v>0</v>
      </c>
      <c r="P194" s="1315">
        <f>IF('App26'!I69="","",'App26'!I69)</f>
        <v>0</v>
      </c>
      <c r="Q194" s="1315">
        <f>IF('App26'!J69="","",'App26'!J69)</f>
        <v>0</v>
      </c>
      <c r="R194" s="1315">
        <f>IF('App26'!K69="","",'App26'!K69)</f>
        <v>0</v>
      </c>
      <c r="S194" s="1315"/>
      <c r="T194" s="1315"/>
      <c r="U194" s="1315"/>
      <c r="V194" s="1315"/>
      <c r="W194" s="1315"/>
      <c r="X194" s="1315"/>
    </row>
    <row r="195" spans="2:24">
      <c r="B195" s="1309" t="s">
        <v>682</v>
      </c>
      <c r="C195" s="1315" t="s">
        <v>1673</v>
      </c>
      <c r="D195" s="1315" t="s">
        <v>43</v>
      </c>
      <c r="E195" s="1315" t="s">
        <v>1540</v>
      </c>
      <c r="F195" s="1315"/>
      <c r="G195" s="1315"/>
      <c r="H195" s="1315"/>
      <c r="I195" s="1315"/>
      <c r="J195" s="1315"/>
      <c r="K195" s="1315"/>
      <c r="L195" s="1315"/>
      <c r="M195" s="1315"/>
      <c r="N195" s="1315">
        <f>IF('App26'!G72="","",'App26'!G72)</f>
        <v>0.182</v>
      </c>
      <c r="O195" s="1315">
        <f>IF('App26'!H72="","",'App26'!H72)</f>
        <v>0.18099999999999999</v>
      </c>
      <c r="P195" s="1315">
        <f>IF('App26'!I72="","",'App26'!I72)</f>
        <v>0.18099999999999999</v>
      </c>
      <c r="Q195" s="1315">
        <f>IF('App26'!J72="","",'App26'!J72)</f>
        <v>0.18</v>
      </c>
      <c r="R195" s="1315">
        <f>IF('App26'!K72="","",'App26'!K72)</f>
        <v>0.17899999999999999</v>
      </c>
      <c r="S195" s="1315"/>
      <c r="T195" s="1315"/>
      <c r="U195" s="1315"/>
      <c r="V195" s="1315"/>
      <c r="W195" s="1315"/>
      <c r="X195" s="1315"/>
    </row>
    <row r="196" spans="2:24">
      <c r="B196" s="1309" t="s">
        <v>684</v>
      </c>
      <c r="C196" s="1315" t="s">
        <v>1674</v>
      </c>
      <c r="D196" s="1315" t="s">
        <v>43</v>
      </c>
      <c r="E196" s="1315" t="s">
        <v>1540</v>
      </c>
      <c r="F196" s="1315"/>
      <c r="G196" s="1315"/>
      <c r="H196" s="1315"/>
      <c r="I196" s="1315"/>
      <c r="J196" s="1315"/>
      <c r="K196" s="1315"/>
      <c r="L196" s="1315"/>
      <c r="M196" s="1315"/>
      <c r="N196" s="1315">
        <f>IF('App26'!G73="","",'App26'!G73)</f>
        <v>0</v>
      </c>
      <c r="O196" s="1315">
        <f>IF('App26'!H73="","",'App26'!H73)</f>
        <v>0</v>
      </c>
      <c r="P196" s="1315">
        <f>IF('App26'!I73="","",'App26'!I73)</f>
        <v>0</v>
      </c>
      <c r="Q196" s="1315">
        <f>IF('App26'!J73="","",'App26'!J73)</f>
        <v>0</v>
      </c>
      <c r="R196" s="1315">
        <f>IF('App26'!K73="","",'App26'!K73)</f>
        <v>0</v>
      </c>
      <c r="S196" s="1315"/>
      <c r="T196" s="1315"/>
      <c r="U196" s="1315"/>
      <c r="V196" s="1315"/>
      <c r="W196" s="1315"/>
      <c r="X196" s="1315"/>
    </row>
    <row r="197" spans="2:24">
      <c r="B197" s="1309" t="s">
        <v>686</v>
      </c>
      <c r="C197" s="1315" t="s">
        <v>1675</v>
      </c>
      <c r="D197" s="1315" t="s">
        <v>43</v>
      </c>
      <c r="E197" s="1315" t="s">
        <v>1540</v>
      </c>
      <c r="F197" s="1315"/>
      <c r="G197" s="1315"/>
      <c r="H197" s="1315"/>
      <c r="I197" s="1315"/>
      <c r="J197" s="1315"/>
      <c r="K197" s="1315"/>
      <c r="L197" s="1315"/>
      <c r="M197" s="1315"/>
      <c r="N197" s="1315">
        <f>IF('App26'!G74="","",'App26'!G74)</f>
        <v>0.182</v>
      </c>
      <c r="O197" s="1315">
        <f>IF('App26'!H74="","",'App26'!H74)</f>
        <v>0.18099999999999999</v>
      </c>
      <c r="P197" s="1315">
        <f>IF('App26'!I74="","",'App26'!I74)</f>
        <v>0.18099999999999999</v>
      </c>
      <c r="Q197" s="1315">
        <f>IF('App26'!J74="","",'App26'!J74)</f>
        <v>0.18</v>
      </c>
      <c r="R197" s="1315">
        <f>IF('App26'!K74="","",'App26'!K74)</f>
        <v>0.17899999999999999</v>
      </c>
      <c r="S197" s="1315"/>
      <c r="T197" s="1315"/>
      <c r="U197" s="1315"/>
      <c r="V197" s="1315"/>
      <c r="W197" s="1315"/>
      <c r="X197" s="1315"/>
    </row>
    <row r="198" spans="2:24">
      <c r="B198" s="1309" t="s">
        <v>690</v>
      </c>
      <c r="C198" s="1315" t="s">
        <v>1676</v>
      </c>
      <c r="D198" s="1315" t="s">
        <v>43</v>
      </c>
      <c r="E198" s="1315" t="s">
        <v>1540</v>
      </c>
      <c r="F198" s="1315"/>
      <c r="G198" s="1315"/>
      <c r="H198" s="1315"/>
      <c r="I198" s="1315"/>
      <c r="J198" s="1315"/>
      <c r="K198" s="1315"/>
      <c r="L198" s="1315"/>
      <c r="M198" s="1315"/>
      <c r="N198" s="1315">
        <f>IF('App26'!G77="","",'App26'!G77)</f>
        <v>-0.68799999999999994</v>
      </c>
      <c r="O198" s="1315">
        <f>IF('App26'!H77="","",'App26'!H77)</f>
        <v>-0.65400000000000003</v>
      </c>
      <c r="P198" s="1315">
        <f>IF('App26'!I77="","",'App26'!I77)</f>
        <v>-0.62</v>
      </c>
      <c r="Q198" s="1315">
        <f>IF('App26'!J77="","",'App26'!J77)</f>
        <v>-0.58799999999999997</v>
      </c>
      <c r="R198" s="1315">
        <f>IF('App26'!K77="","",'App26'!K77)</f>
        <v>-0.55700000000000005</v>
      </c>
      <c r="S198" s="1315"/>
      <c r="T198" s="1315"/>
      <c r="U198" s="1315"/>
      <c r="V198" s="1315"/>
      <c r="W198" s="1315"/>
      <c r="X198" s="1315"/>
    </row>
    <row r="199" spans="2:24">
      <c r="B199" s="1309" t="s">
        <v>692</v>
      </c>
      <c r="C199" s="1315" t="s">
        <v>1677</v>
      </c>
      <c r="D199" s="1315" t="s">
        <v>43</v>
      </c>
      <c r="E199" s="1315" t="s">
        <v>1540</v>
      </c>
      <c r="F199" s="1315"/>
      <c r="G199" s="1315"/>
      <c r="H199" s="1315"/>
      <c r="I199" s="1315"/>
      <c r="J199" s="1315"/>
      <c r="K199" s="1315"/>
      <c r="L199" s="1315"/>
      <c r="M199" s="1315"/>
      <c r="N199" s="1315">
        <f>IF('App26'!G78="","",'App26'!G78)</f>
        <v>0</v>
      </c>
      <c r="O199" s="1315">
        <f>IF('App26'!H78="","",'App26'!H78)</f>
        <v>0</v>
      </c>
      <c r="P199" s="1315">
        <f>IF('App26'!I78="","",'App26'!I78)</f>
        <v>0</v>
      </c>
      <c r="Q199" s="1315">
        <f>IF('App26'!J78="","",'App26'!J78)</f>
        <v>0</v>
      </c>
      <c r="R199" s="1315">
        <f>IF('App26'!K78="","",'App26'!K78)</f>
        <v>0</v>
      </c>
      <c r="S199" s="1315"/>
      <c r="T199" s="1315"/>
      <c r="U199" s="1315"/>
      <c r="V199" s="1315"/>
      <c r="W199" s="1315"/>
      <c r="X199" s="1315"/>
    </row>
    <row r="200" spans="2:24">
      <c r="B200" s="1309" t="s">
        <v>694</v>
      </c>
      <c r="C200" s="1315" t="s">
        <v>1678</v>
      </c>
      <c r="D200" s="1315" t="s">
        <v>43</v>
      </c>
      <c r="E200" s="1315" t="s">
        <v>1540</v>
      </c>
      <c r="F200" s="1315"/>
      <c r="G200" s="1315"/>
      <c r="H200" s="1315"/>
      <c r="I200" s="1315"/>
      <c r="J200" s="1315"/>
      <c r="K200" s="1315"/>
      <c r="L200" s="1315"/>
      <c r="M200" s="1315"/>
      <c r="N200" s="1315">
        <f>IF('App26'!G79="","",'App26'!G79)</f>
        <v>-0.68799999999999994</v>
      </c>
      <c r="O200" s="1315">
        <f>IF('App26'!H79="","",'App26'!H79)</f>
        <v>-0.65400000000000003</v>
      </c>
      <c r="P200" s="1315">
        <f>IF('App26'!I79="","",'App26'!I79)</f>
        <v>-0.62</v>
      </c>
      <c r="Q200" s="1315">
        <f>IF('App26'!J79="","",'App26'!J79)</f>
        <v>-0.58799999999999997</v>
      </c>
      <c r="R200" s="1315">
        <f>IF('App26'!K79="","",'App26'!K79)</f>
        <v>-0.55700000000000005</v>
      </c>
      <c r="S200" s="1315"/>
      <c r="T200" s="1315"/>
      <c r="U200" s="1315"/>
      <c r="V200" s="1315"/>
      <c r="W200" s="1315"/>
      <c r="X200" s="1315"/>
    </row>
    <row r="201" spans="2:24">
      <c r="B201" s="1309" t="s">
        <v>698</v>
      </c>
      <c r="C201" s="1315" t="s">
        <v>1679</v>
      </c>
      <c r="D201" s="1315" t="s">
        <v>43</v>
      </c>
      <c r="E201" s="1315" t="s">
        <v>1540</v>
      </c>
      <c r="F201" s="1315"/>
      <c r="G201" s="1315"/>
      <c r="H201" s="1315"/>
      <c r="I201" s="1315"/>
      <c r="J201" s="1315"/>
      <c r="K201" s="1315"/>
      <c r="L201" s="1315"/>
      <c r="M201" s="1315"/>
      <c r="N201" s="1315">
        <f>IF('App26'!G82="","",'App26'!G82)</f>
        <v>0</v>
      </c>
      <c r="O201" s="1315">
        <f>IF('App26'!H82="","",'App26'!H82)</f>
        <v>0</v>
      </c>
      <c r="P201" s="1315">
        <f>IF('App26'!I82="","",'App26'!I82)</f>
        <v>0</v>
      </c>
      <c r="Q201" s="1315">
        <f>IF('App26'!J82="","",'App26'!J82)</f>
        <v>0</v>
      </c>
      <c r="R201" s="1315">
        <f>IF('App26'!K82="","",'App26'!K82)</f>
        <v>0</v>
      </c>
      <c r="S201" s="1315"/>
      <c r="T201" s="1315"/>
      <c r="U201" s="1315"/>
      <c r="V201" s="1315"/>
      <c r="W201" s="1315"/>
      <c r="X201" s="1315"/>
    </row>
    <row r="202" spans="2:24">
      <c r="B202" s="1309" t="s">
        <v>701</v>
      </c>
      <c r="C202" s="1315" t="s">
        <v>1680</v>
      </c>
      <c r="D202" s="1315" t="s">
        <v>43</v>
      </c>
      <c r="E202" s="1315" t="s">
        <v>1540</v>
      </c>
      <c r="F202" s="1315"/>
      <c r="G202" s="1315"/>
      <c r="H202" s="1315"/>
      <c r="I202" s="1315"/>
      <c r="J202" s="1315"/>
      <c r="K202" s="1315"/>
      <c r="L202" s="1315"/>
      <c r="M202" s="1315"/>
      <c r="N202" s="1315">
        <f>IF('App26'!G85="","",'App26'!G85)</f>
        <v>0</v>
      </c>
      <c r="O202" s="1315">
        <f>IF('App26'!H85="","",'App26'!H85)</f>
        <v>0</v>
      </c>
      <c r="P202" s="1315">
        <f>IF('App26'!I85="","",'App26'!I85)</f>
        <v>0</v>
      </c>
      <c r="Q202" s="1315">
        <f>IF('App26'!J85="","",'App26'!J85)</f>
        <v>0</v>
      </c>
      <c r="R202" s="1315">
        <f>IF('App26'!K85="","",'App26'!K85)</f>
        <v>0</v>
      </c>
      <c r="S202" s="1315"/>
      <c r="T202" s="1315"/>
      <c r="U202" s="1315"/>
      <c r="V202" s="1315"/>
      <c r="W202" s="1315"/>
      <c r="X202" s="1315"/>
    </row>
    <row r="203" spans="2:24">
      <c r="B203" s="1309" t="s">
        <v>704</v>
      </c>
      <c r="C203" s="1315" t="s">
        <v>1681</v>
      </c>
      <c r="D203" s="1315" t="s">
        <v>43</v>
      </c>
      <c r="E203" s="1315" t="s">
        <v>1540</v>
      </c>
      <c r="F203" s="1315"/>
      <c r="G203" s="1315"/>
      <c r="H203" s="1315"/>
      <c r="I203" s="1315"/>
      <c r="J203" s="1315"/>
      <c r="K203" s="1315"/>
      <c r="L203" s="1315"/>
      <c r="M203" s="1315"/>
      <c r="N203" s="1315">
        <f>IF('App26'!G88="","",'App26'!G88)</f>
        <v>3.27</v>
      </c>
      <c r="O203" s="1315">
        <f>IF('App26'!H88="","",'App26'!H88)</f>
        <v>3.44</v>
      </c>
      <c r="P203" s="1315">
        <f>IF('App26'!I88="","",'App26'!I88)</f>
        <v>3.18</v>
      </c>
      <c r="Q203" s="1315">
        <f>IF('App26'!J88="","",'App26'!J88)</f>
        <v>3.08</v>
      </c>
      <c r="R203" s="1315">
        <f>IF('App26'!K88="","",'App26'!K88)</f>
        <v>4.07</v>
      </c>
      <c r="S203" s="1315"/>
      <c r="T203" s="1315"/>
      <c r="U203" s="1315"/>
      <c r="V203" s="1315"/>
      <c r="W203" s="1315"/>
      <c r="X203" s="1315"/>
    </row>
    <row r="204" spans="2:24">
      <c r="B204" s="1309" t="s">
        <v>706</v>
      </c>
      <c r="C204" s="1315" t="s">
        <v>1682</v>
      </c>
      <c r="D204" s="1315" t="s">
        <v>43</v>
      </c>
      <c r="E204" s="1315" t="s">
        <v>1540</v>
      </c>
      <c r="F204" s="1315"/>
      <c r="G204" s="1315"/>
      <c r="H204" s="1315"/>
      <c r="I204" s="1315"/>
      <c r="J204" s="1315"/>
      <c r="K204" s="1315"/>
      <c r="L204" s="1315"/>
      <c r="M204" s="1315"/>
      <c r="N204" s="1315">
        <f>IF('App26'!G89="","",'App26'!G89)</f>
        <v>2.08</v>
      </c>
      <c r="O204" s="1315">
        <f>IF('App26'!H89="","",'App26'!H89)</f>
        <v>2.16</v>
      </c>
      <c r="P204" s="1315">
        <f>IF('App26'!I89="","",'App26'!I89)</f>
        <v>2.1800000000000002</v>
      </c>
      <c r="Q204" s="1315">
        <f>IF('App26'!J89="","",'App26'!J89)</f>
        <v>2.1</v>
      </c>
      <c r="R204" s="1315">
        <f>IF('App26'!K89="","",'App26'!K89)</f>
        <v>2.1</v>
      </c>
      <c r="S204" s="1315"/>
      <c r="T204" s="1315"/>
      <c r="U204" s="1315"/>
      <c r="V204" s="1315"/>
      <c r="W204" s="1315"/>
      <c r="X204" s="1315"/>
    </row>
    <row r="205" spans="2:24">
      <c r="B205" s="1309" t="s">
        <v>708</v>
      </c>
      <c r="C205" s="1315" t="s">
        <v>1683</v>
      </c>
      <c r="D205" s="1315" t="s">
        <v>43</v>
      </c>
      <c r="E205" s="1315" t="s">
        <v>1540</v>
      </c>
      <c r="F205" s="1315"/>
      <c r="G205" s="1315"/>
      <c r="H205" s="1315"/>
      <c r="I205" s="1315"/>
      <c r="J205" s="1315"/>
      <c r="K205" s="1315"/>
      <c r="L205" s="1315"/>
      <c r="M205" s="1315"/>
      <c r="N205" s="1315">
        <f>IF('App26'!G90="","",'App26'!G90)</f>
        <v>10.57</v>
      </c>
      <c r="O205" s="1315">
        <f>IF('App26'!H90="","",'App26'!H90)</f>
        <v>11.49</v>
      </c>
      <c r="P205" s="1315">
        <f>IF('App26'!I90="","",'App26'!I90)</f>
        <v>10.31</v>
      </c>
      <c r="Q205" s="1315">
        <f>IF('App26'!J90="","",'App26'!J90)</f>
        <v>10.02</v>
      </c>
      <c r="R205" s="1315">
        <f>IF('App26'!K90="","",'App26'!K90)</f>
        <v>11.21</v>
      </c>
      <c r="S205" s="1315"/>
      <c r="T205" s="1315"/>
      <c r="U205" s="1315"/>
      <c r="V205" s="1315"/>
      <c r="W205" s="1315"/>
      <c r="X205" s="1315"/>
    </row>
    <row r="206" spans="2:24">
      <c r="B206" s="1309" t="s">
        <v>710</v>
      </c>
      <c r="C206" s="1315" t="s">
        <v>1684</v>
      </c>
      <c r="D206" s="1315" t="s">
        <v>43</v>
      </c>
      <c r="E206" s="1315" t="s">
        <v>1540</v>
      </c>
      <c r="F206" s="1315"/>
      <c r="G206" s="1315"/>
      <c r="H206" s="1315"/>
      <c r="I206" s="1315"/>
      <c r="J206" s="1315"/>
      <c r="K206" s="1315"/>
      <c r="L206" s="1315"/>
      <c r="M206" s="1315"/>
      <c r="N206" s="1315">
        <f>IF('App26'!G91="","",'App26'!G91)</f>
        <v>0</v>
      </c>
      <c r="O206" s="1315">
        <f>IF('App26'!H91="","",'App26'!H91)</f>
        <v>0</v>
      </c>
      <c r="P206" s="1315">
        <f>IF('App26'!I91="","",'App26'!I91)</f>
        <v>0</v>
      </c>
      <c r="Q206" s="1315">
        <f>IF('App26'!J91="","",'App26'!J91)</f>
        <v>0</v>
      </c>
      <c r="R206" s="1315">
        <f>IF('App26'!K91="","",'App26'!K91)</f>
        <v>0</v>
      </c>
      <c r="S206" s="1315"/>
      <c r="T206" s="1315"/>
      <c r="U206" s="1315"/>
      <c r="V206" s="1315"/>
      <c r="W206" s="1315"/>
      <c r="X206" s="1315"/>
    </row>
    <row r="207" spans="2:24">
      <c r="B207" s="1309" t="s">
        <v>712</v>
      </c>
      <c r="C207" s="1315" t="s">
        <v>1685</v>
      </c>
      <c r="D207" s="1315" t="s">
        <v>43</v>
      </c>
      <c r="E207" s="1315" t="s">
        <v>1540</v>
      </c>
      <c r="F207" s="1315"/>
      <c r="G207" s="1315"/>
      <c r="H207" s="1315"/>
      <c r="I207" s="1315"/>
      <c r="J207" s="1315"/>
      <c r="K207" s="1315"/>
      <c r="L207" s="1315"/>
      <c r="M207" s="1315"/>
      <c r="N207" s="1315">
        <f>IF('App26'!G92="","",'App26'!G92)</f>
        <v>0</v>
      </c>
      <c r="O207" s="1315">
        <f>IF('App26'!H92="","",'App26'!H92)</f>
        <v>0</v>
      </c>
      <c r="P207" s="1315">
        <f>IF('App26'!I92="","",'App26'!I92)</f>
        <v>0</v>
      </c>
      <c r="Q207" s="1315">
        <f>IF('App26'!J92="","",'App26'!J92)</f>
        <v>0</v>
      </c>
      <c r="R207" s="1315">
        <f>IF('App26'!K92="","",'App26'!K92)</f>
        <v>0</v>
      </c>
      <c r="S207" s="1315"/>
      <c r="T207" s="1315"/>
      <c r="U207" s="1315"/>
      <c r="V207" s="1315"/>
      <c r="W207" s="1315"/>
      <c r="X207" s="1315"/>
    </row>
    <row r="208" spans="2:24">
      <c r="B208" s="1309" t="s">
        <v>714</v>
      </c>
      <c r="C208" s="1315" t="s">
        <v>1686</v>
      </c>
      <c r="D208" s="1315" t="s">
        <v>43</v>
      </c>
      <c r="E208" s="1315" t="s">
        <v>1540</v>
      </c>
      <c r="F208" s="1315"/>
      <c r="G208" s="1315"/>
      <c r="H208" s="1315"/>
      <c r="I208" s="1315"/>
      <c r="J208" s="1315"/>
      <c r="K208" s="1315"/>
      <c r="L208" s="1315"/>
      <c r="M208" s="1315"/>
      <c r="N208" s="1315">
        <f>IF('App26'!G93="","",'App26'!G93)</f>
        <v>0</v>
      </c>
      <c r="O208" s="1315">
        <f>IF('App26'!H93="","",'App26'!H93)</f>
        <v>0</v>
      </c>
      <c r="P208" s="1315">
        <f>IF('App26'!I93="","",'App26'!I93)</f>
        <v>0</v>
      </c>
      <c r="Q208" s="1315">
        <f>IF('App26'!J93="","",'App26'!J93)</f>
        <v>0</v>
      </c>
      <c r="R208" s="1315">
        <f>IF('App26'!K93="","",'App26'!K93)</f>
        <v>0</v>
      </c>
      <c r="S208" s="1315"/>
      <c r="T208" s="1315"/>
      <c r="U208" s="1315"/>
      <c r="V208" s="1315"/>
      <c r="W208" s="1315"/>
      <c r="X208" s="1315"/>
    </row>
    <row r="209" spans="2:24">
      <c r="B209" s="1309" t="s">
        <v>717</v>
      </c>
      <c r="C209" s="1315" t="s">
        <v>1687</v>
      </c>
      <c r="D209" s="1315" t="s">
        <v>43</v>
      </c>
      <c r="E209" s="1315" t="s">
        <v>1540</v>
      </c>
      <c r="F209" s="1315"/>
      <c r="G209" s="1315"/>
      <c r="H209" s="1315"/>
      <c r="I209" s="1315"/>
      <c r="J209" s="1315"/>
      <c r="K209" s="1315"/>
      <c r="L209" s="1315"/>
      <c r="M209" s="1315"/>
      <c r="N209" s="1315">
        <f>IF('App26'!G96="","",'App26'!G96)</f>
        <v>-8.83</v>
      </c>
      <c r="O209" s="1315">
        <f>IF('App26'!H96="","",'App26'!H96)</f>
        <v>-9.6</v>
      </c>
      <c r="P209" s="1315">
        <f>IF('App26'!I96="","",'App26'!I96)</f>
        <v>-10.36</v>
      </c>
      <c r="Q209" s="1315">
        <f>IF('App26'!J96="","",'App26'!J96)</f>
        <v>-10.28</v>
      </c>
      <c r="R209" s="1315">
        <f>IF('App26'!K96="","",'App26'!K96)</f>
        <v>-15.66</v>
      </c>
      <c r="S209" s="1315"/>
      <c r="T209" s="1315"/>
      <c r="U209" s="1315"/>
      <c r="V209" s="1315"/>
      <c r="W209" s="1315"/>
      <c r="X209" s="1315"/>
    </row>
    <row r="210" spans="2:24">
      <c r="B210" s="1309" t="s">
        <v>719</v>
      </c>
      <c r="C210" s="1315" t="s">
        <v>1688</v>
      </c>
      <c r="D210" s="1315" t="s">
        <v>43</v>
      </c>
      <c r="E210" s="1315" t="s">
        <v>1540</v>
      </c>
      <c r="F210" s="1315"/>
      <c r="G210" s="1315"/>
      <c r="H210" s="1315"/>
      <c r="I210" s="1315"/>
      <c r="J210" s="1315"/>
      <c r="K210" s="1315"/>
      <c r="L210" s="1315"/>
      <c r="M210" s="1315"/>
      <c r="N210" s="1315">
        <f>IF('App26'!G97="","",'App26'!G97)</f>
        <v>-1.74</v>
      </c>
      <c r="O210" s="1315">
        <f>IF('App26'!H97="","",'App26'!H97)</f>
        <v>-1.74</v>
      </c>
      <c r="P210" s="1315">
        <f>IF('App26'!I97="","",'App26'!I97)</f>
        <v>-1.77</v>
      </c>
      <c r="Q210" s="1315">
        <f>IF('App26'!J97="","",'App26'!J97)</f>
        <v>-1.89</v>
      </c>
      <c r="R210" s="1315">
        <f>IF('App26'!K97="","",'App26'!K97)</f>
        <v>-1.9</v>
      </c>
      <c r="S210" s="1315"/>
      <c r="T210" s="1315"/>
      <c r="U210" s="1315"/>
      <c r="V210" s="1315"/>
      <c r="W210" s="1315"/>
      <c r="X210" s="1315"/>
    </row>
    <row r="211" spans="2:24">
      <c r="B211" s="1309" t="s">
        <v>721</v>
      </c>
      <c r="C211" s="1315" t="s">
        <v>1689</v>
      </c>
      <c r="D211" s="1315" t="s">
        <v>43</v>
      </c>
      <c r="E211" s="1315" t="s">
        <v>1540</v>
      </c>
      <c r="F211" s="1315"/>
      <c r="G211" s="1315"/>
      <c r="H211" s="1315"/>
      <c r="I211" s="1315"/>
      <c r="J211" s="1315"/>
      <c r="K211" s="1315"/>
      <c r="L211" s="1315"/>
      <c r="M211" s="1315"/>
      <c r="N211" s="1315">
        <f>IF('App26'!G98="","",'App26'!G98)</f>
        <v>-13.43</v>
      </c>
      <c r="O211" s="1315">
        <f>IF('App26'!H98="","",'App26'!H98)</f>
        <v>-13.28</v>
      </c>
      <c r="P211" s="1315">
        <f>IF('App26'!I98="","",'App26'!I98)</f>
        <v>-12.12</v>
      </c>
      <c r="Q211" s="1315">
        <f>IF('App26'!J98="","",'App26'!J98)</f>
        <v>-12.39</v>
      </c>
      <c r="R211" s="1315">
        <f>IF('App26'!K98="","",'App26'!K98)</f>
        <v>-16.53</v>
      </c>
      <c r="S211" s="1315"/>
      <c r="T211" s="1315"/>
      <c r="U211" s="1315"/>
      <c r="V211" s="1315"/>
      <c r="W211" s="1315"/>
      <c r="X211" s="1315"/>
    </row>
    <row r="212" spans="2:24">
      <c r="B212" s="1309" t="s">
        <v>723</v>
      </c>
      <c r="C212" s="1315" t="s">
        <v>1690</v>
      </c>
      <c r="D212" s="1315" t="s">
        <v>43</v>
      </c>
      <c r="E212" s="1315" t="s">
        <v>1540</v>
      </c>
      <c r="F212" s="1315"/>
      <c r="G212" s="1315"/>
      <c r="H212" s="1315"/>
      <c r="I212" s="1315"/>
      <c r="J212" s="1315"/>
      <c r="K212" s="1315"/>
      <c r="L212" s="1315"/>
      <c r="M212" s="1315"/>
      <c r="N212" s="1315">
        <f>IF('App26'!G99="","",'App26'!G99)</f>
        <v>-0.1</v>
      </c>
      <c r="O212" s="1315">
        <f>IF('App26'!H99="","",'App26'!H99)</f>
        <v>-0.1</v>
      </c>
      <c r="P212" s="1315">
        <f>IF('App26'!I99="","",'App26'!I99)</f>
        <v>-0.1</v>
      </c>
      <c r="Q212" s="1315">
        <f>IF('App26'!J99="","",'App26'!J99)</f>
        <v>-0.1</v>
      </c>
      <c r="R212" s="1315">
        <f>IF('App26'!K99="","",'App26'!K99)</f>
        <v>-0.1</v>
      </c>
      <c r="S212" s="1315"/>
      <c r="T212" s="1315"/>
      <c r="U212" s="1315"/>
      <c r="V212" s="1315"/>
      <c r="W212" s="1315"/>
      <c r="X212" s="1315"/>
    </row>
    <row r="213" spans="2:24">
      <c r="B213" s="1309" t="s">
        <v>725</v>
      </c>
      <c r="C213" s="1315" t="s">
        <v>1691</v>
      </c>
      <c r="D213" s="1315" t="s">
        <v>43</v>
      </c>
      <c r="E213" s="1315" t="s">
        <v>1540</v>
      </c>
      <c r="F213" s="1315"/>
      <c r="G213" s="1315"/>
      <c r="H213" s="1315"/>
      <c r="I213" s="1315"/>
      <c r="J213" s="1315"/>
      <c r="K213" s="1315"/>
      <c r="L213" s="1315"/>
      <c r="M213" s="1315"/>
      <c r="N213" s="1315">
        <f>IF('App26'!G100="","",'App26'!G100)</f>
        <v>0</v>
      </c>
      <c r="O213" s="1315">
        <f>IF('App26'!H100="","",'App26'!H100)</f>
        <v>0</v>
      </c>
      <c r="P213" s="1315">
        <f>IF('App26'!I100="","",'App26'!I100)</f>
        <v>0</v>
      </c>
      <c r="Q213" s="1315">
        <f>IF('App26'!J100="","",'App26'!J100)</f>
        <v>0</v>
      </c>
      <c r="R213" s="1315">
        <f>IF('App26'!K100="","",'App26'!K100)</f>
        <v>0</v>
      </c>
      <c r="S213" s="1315"/>
      <c r="T213" s="1315"/>
      <c r="U213" s="1315"/>
      <c r="V213" s="1315"/>
      <c r="W213" s="1315"/>
      <c r="X213" s="1315"/>
    </row>
    <row r="214" spans="2:24">
      <c r="B214" s="1309" t="s">
        <v>727</v>
      </c>
      <c r="C214" s="1315" t="s">
        <v>1692</v>
      </c>
      <c r="D214" s="1315" t="s">
        <v>43</v>
      </c>
      <c r="E214" s="1315" t="s">
        <v>1540</v>
      </c>
      <c r="F214" s="1315"/>
      <c r="G214" s="1315"/>
      <c r="H214" s="1315"/>
      <c r="I214" s="1315"/>
      <c r="J214" s="1315"/>
      <c r="K214" s="1315"/>
      <c r="L214" s="1315"/>
      <c r="M214" s="1315"/>
      <c r="N214" s="1315">
        <f>IF('App26'!G101="","",'App26'!G101)</f>
        <v>0</v>
      </c>
      <c r="O214" s="1315">
        <f>IF('App26'!H101="","",'App26'!H101)</f>
        <v>0</v>
      </c>
      <c r="P214" s="1315">
        <f>IF('App26'!I101="","",'App26'!I101)</f>
        <v>0</v>
      </c>
      <c r="Q214" s="1315">
        <f>IF('App26'!J101="","",'App26'!J101)</f>
        <v>0</v>
      </c>
      <c r="R214" s="1315">
        <f>IF('App26'!K101="","",'App26'!K101)</f>
        <v>0</v>
      </c>
      <c r="S214" s="1315"/>
      <c r="T214" s="1315"/>
      <c r="U214" s="1315"/>
      <c r="V214" s="1315"/>
      <c r="W214" s="1315"/>
      <c r="X214" s="1315"/>
    </row>
    <row r="215" spans="2:24">
      <c r="B215" s="1309" t="s">
        <v>730</v>
      </c>
      <c r="C215" s="1315" t="s">
        <v>1693</v>
      </c>
      <c r="D215" s="1315" t="s">
        <v>43</v>
      </c>
      <c r="E215" s="1315" t="s">
        <v>1540</v>
      </c>
      <c r="F215" s="1315"/>
      <c r="G215" s="1315"/>
      <c r="H215" s="1315"/>
      <c r="I215" s="1315"/>
      <c r="J215" s="1315"/>
      <c r="K215" s="1315"/>
      <c r="L215" s="1315"/>
      <c r="M215" s="1315"/>
      <c r="N215" s="1315">
        <f>IF('App26'!G104="","",'App26'!G104)</f>
        <v>0</v>
      </c>
      <c r="O215" s="1315">
        <f>IF('App26'!H104="","",'App26'!H104)</f>
        <v>4.7489999999999997</v>
      </c>
      <c r="P215" s="1315">
        <f>IF('App26'!I104="","",'App26'!I104)</f>
        <v>4.6929999999999996</v>
      </c>
      <c r="Q215" s="1315">
        <f>IF('App26'!J104="","",'App26'!J104)</f>
        <v>4.6509999999999998</v>
      </c>
      <c r="R215" s="1315">
        <f>IF('App26'!K104="","",'App26'!K104)</f>
        <v>4.5960000000000001</v>
      </c>
      <c r="S215" s="1315"/>
      <c r="T215" s="1315"/>
      <c r="U215" s="1315"/>
      <c r="V215" s="1315"/>
      <c r="W215" s="1315"/>
      <c r="X215" s="1315"/>
    </row>
    <row r="216" spans="2:24">
      <c r="B216" s="1309" t="s">
        <v>732</v>
      </c>
      <c r="C216" s="1315" t="s">
        <v>1694</v>
      </c>
      <c r="D216" s="1315" t="s">
        <v>43</v>
      </c>
      <c r="E216" s="1315" t="s">
        <v>1540</v>
      </c>
      <c r="F216" s="1315"/>
      <c r="G216" s="1315"/>
      <c r="H216" s="1315"/>
      <c r="I216" s="1315"/>
      <c r="J216" s="1315"/>
      <c r="K216" s="1315"/>
      <c r="L216" s="1315"/>
      <c r="M216" s="1315"/>
      <c r="N216" s="1315">
        <f>IF('App26'!G105="","",'App26'!G105)</f>
        <v>0.104</v>
      </c>
      <c r="O216" s="1315">
        <f>IF('App26'!H105="","",'App26'!H105)</f>
        <v>0.105</v>
      </c>
      <c r="P216" s="1315">
        <f>IF('App26'!I105="","",'App26'!I105)</f>
        <v>0.10199999999999999</v>
      </c>
      <c r="Q216" s="1315">
        <f>IF('App26'!J105="","",'App26'!J105)</f>
        <v>0.104</v>
      </c>
      <c r="R216" s="1315">
        <f>IF('App26'!K105="","",'App26'!K105)</f>
        <v>0.10199999999999999</v>
      </c>
      <c r="S216" s="1315"/>
      <c r="T216" s="1315"/>
      <c r="U216" s="1315"/>
      <c r="V216" s="1315"/>
      <c r="W216" s="1315"/>
      <c r="X216" s="1315"/>
    </row>
    <row r="217" spans="2:24">
      <c r="B217" s="1309" t="s">
        <v>734</v>
      </c>
      <c r="C217" s="1315" t="s">
        <v>1695</v>
      </c>
      <c r="D217" s="1315" t="s">
        <v>43</v>
      </c>
      <c r="E217" s="1315" t="s">
        <v>1540</v>
      </c>
      <c r="F217" s="1315"/>
      <c r="G217" s="1315"/>
      <c r="H217" s="1315"/>
      <c r="I217" s="1315"/>
      <c r="J217" s="1315"/>
      <c r="K217" s="1315"/>
      <c r="L217" s="1315"/>
      <c r="M217" s="1315"/>
      <c r="N217" s="1315">
        <f>IF('App26'!G106="","",'App26'!G106)</f>
        <v>0.11899999999999999</v>
      </c>
      <c r="O217" s="1315">
        <f>IF('App26'!H106="","",'App26'!H106)</f>
        <v>0.12</v>
      </c>
      <c r="P217" s="1315">
        <f>IF('App26'!I106="","",'App26'!I106)</f>
        <v>0.11700000000000001</v>
      </c>
      <c r="Q217" s="1315">
        <f>IF('App26'!J106="","",'App26'!J106)</f>
        <v>0.11899999999999999</v>
      </c>
      <c r="R217" s="1315">
        <f>IF('App26'!K106="","",'App26'!K106)</f>
        <v>0.11700000000000001</v>
      </c>
      <c r="S217" s="1315"/>
      <c r="T217" s="1315"/>
      <c r="U217" s="1315"/>
      <c r="V217" s="1315"/>
      <c r="W217" s="1315"/>
      <c r="X217" s="1315"/>
    </row>
    <row r="218" spans="2:24">
      <c r="B218" s="1309" t="s">
        <v>737</v>
      </c>
      <c r="C218" s="1315" t="s">
        <v>1696</v>
      </c>
      <c r="D218" s="1315" t="s">
        <v>43</v>
      </c>
      <c r="E218" s="1315" t="s">
        <v>1540</v>
      </c>
      <c r="F218" s="1315"/>
      <c r="G218" s="1315"/>
      <c r="H218" s="1315"/>
      <c r="I218" s="1315"/>
      <c r="J218" s="1315"/>
      <c r="K218" s="1315"/>
      <c r="L218" s="1315"/>
      <c r="M218" s="1315"/>
      <c r="N218" s="1315">
        <f>IF('App26'!G109="","",'App26'!G109)</f>
        <v>0</v>
      </c>
      <c r="O218" s="1315">
        <f>IF('App26'!H109="","",'App26'!H109)</f>
        <v>0</v>
      </c>
      <c r="P218" s="1315">
        <f>IF('App26'!I109="","",'App26'!I109)</f>
        <v>0</v>
      </c>
      <c r="Q218" s="1315">
        <f>IF('App26'!J109="","",'App26'!J109)</f>
        <v>-9.3019999999999996</v>
      </c>
      <c r="R218" s="1315">
        <f>IF('App26'!K109="","",'App26'!K109)</f>
        <v>-9.1929999999999996</v>
      </c>
      <c r="S218" s="1315"/>
      <c r="T218" s="1315"/>
      <c r="U218" s="1315"/>
      <c r="V218" s="1315"/>
      <c r="W218" s="1315"/>
      <c r="X218" s="1315"/>
    </row>
    <row r="219" spans="2:24">
      <c r="B219" s="1309" t="s">
        <v>739</v>
      </c>
      <c r="C219" s="1315" t="s">
        <v>1697</v>
      </c>
      <c r="D219" s="1315" t="s">
        <v>43</v>
      </c>
      <c r="E219" s="1315" t="s">
        <v>1540</v>
      </c>
      <c r="F219" s="1315"/>
      <c r="G219" s="1315"/>
      <c r="H219" s="1315"/>
      <c r="I219" s="1315"/>
      <c r="J219" s="1315"/>
      <c r="K219" s="1315"/>
      <c r="L219" s="1315"/>
      <c r="M219" s="1315"/>
      <c r="N219" s="1315">
        <f>IF('App26'!G110="","",'App26'!G110)</f>
        <v>-0.20799999999999999</v>
      </c>
      <c r="O219" s="1315">
        <f>IF('App26'!H110="","",'App26'!H110)</f>
        <v>-0.21</v>
      </c>
      <c r="P219" s="1315">
        <f>IF('App26'!I110="","",'App26'!I110)</f>
        <v>-0.20499999999999999</v>
      </c>
      <c r="Q219" s="1315">
        <f>IF('App26'!J110="","",'App26'!J110)</f>
        <v>-0.20799999999999999</v>
      </c>
      <c r="R219" s="1315">
        <f>IF('App26'!K110="","",'App26'!K110)</f>
        <v>-0.20399999999999999</v>
      </c>
      <c r="S219" s="1315"/>
      <c r="T219" s="1315"/>
      <c r="U219" s="1315"/>
      <c r="V219" s="1315"/>
      <c r="W219" s="1315"/>
      <c r="X219" s="1315"/>
    </row>
    <row r="220" spans="2:24">
      <c r="B220" s="1309" t="s">
        <v>741</v>
      </c>
      <c r="C220" s="1315" t="s">
        <v>1698</v>
      </c>
      <c r="D220" s="1315" t="s">
        <v>43</v>
      </c>
      <c r="E220" s="1315" t="s">
        <v>1540</v>
      </c>
      <c r="F220" s="1315"/>
      <c r="G220" s="1315"/>
      <c r="H220" s="1315"/>
      <c r="I220" s="1315"/>
      <c r="J220" s="1315"/>
      <c r="K220" s="1315"/>
      <c r="L220" s="1315"/>
      <c r="M220" s="1315"/>
      <c r="N220" s="1315">
        <f>IF('App26'!G111="","",'App26'!G111)</f>
        <v>-0.23699999999999999</v>
      </c>
      <c r="O220" s="1315">
        <f>IF('App26'!H111="","",'App26'!H111)</f>
        <v>-0.23899999999999999</v>
      </c>
      <c r="P220" s="1315">
        <f>IF('App26'!I111="","",'App26'!I111)</f>
        <v>-0.23400000000000001</v>
      </c>
      <c r="Q220" s="1315">
        <f>IF('App26'!J111="","",'App26'!J111)</f>
        <v>-0.23699999999999999</v>
      </c>
      <c r="R220" s="1315">
        <f>IF('App26'!K111="","",'App26'!K111)</f>
        <v>-0.23400000000000001</v>
      </c>
      <c r="S220" s="1315"/>
      <c r="T220" s="1315"/>
      <c r="U220" s="1315"/>
      <c r="V220" s="1315"/>
      <c r="W220" s="1315"/>
      <c r="X220" s="1315"/>
    </row>
    <row r="221" spans="2:24">
      <c r="B221" s="1309" t="s">
        <v>744</v>
      </c>
      <c r="C221" s="1315" t="s">
        <v>1699</v>
      </c>
      <c r="D221" s="1315" t="s">
        <v>43</v>
      </c>
      <c r="E221" s="1315" t="s">
        <v>1540</v>
      </c>
      <c r="F221" s="1315"/>
      <c r="G221" s="1315"/>
      <c r="H221" s="1315"/>
      <c r="I221" s="1315"/>
      <c r="J221" s="1315"/>
      <c r="K221" s="1315"/>
      <c r="L221" s="1315"/>
      <c r="M221" s="1315"/>
      <c r="N221" s="1315">
        <f>IF('App26'!G114="","",'App26'!G114)</f>
        <v>3.117</v>
      </c>
      <c r="O221" s="1315">
        <f>IF('App26'!H114="","",'App26'!H114)</f>
        <v>3.198</v>
      </c>
      <c r="P221" s="1315">
        <f>IF('App26'!I114="","",'App26'!I114)</f>
        <v>3.343</v>
      </c>
      <c r="Q221" s="1315">
        <f>IF('App26'!J114="","",'App26'!J114)</f>
        <v>3.4870000000000001</v>
      </c>
      <c r="R221" s="1315">
        <f>IF('App26'!K114="","",'App26'!K114)</f>
        <v>3.6179999999999999</v>
      </c>
      <c r="S221" s="1315"/>
      <c r="T221" s="1315"/>
      <c r="U221" s="1315"/>
      <c r="V221" s="1315"/>
      <c r="W221" s="1315"/>
      <c r="X221" s="1315"/>
    </row>
    <row r="222" spans="2:24">
      <c r="B222" s="1309" t="s">
        <v>746</v>
      </c>
      <c r="C222" s="1315" t="s">
        <v>1700</v>
      </c>
      <c r="D222" s="1315" t="s">
        <v>43</v>
      </c>
      <c r="E222" s="1315" t="s">
        <v>1540</v>
      </c>
      <c r="F222" s="1315"/>
      <c r="G222" s="1315"/>
      <c r="H222" s="1315"/>
      <c r="I222" s="1315"/>
      <c r="J222" s="1315"/>
      <c r="K222" s="1315"/>
      <c r="L222" s="1315"/>
      <c r="M222" s="1315"/>
      <c r="N222" s="1315">
        <f>IF('App26'!G115="","",'App26'!G115)</f>
        <v>0.308</v>
      </c>
      <c r="O222" s="1315">
        <f>IF('App26'!H115="","",'App26'!H115)</f>
        <v>0.32100000000000001</v>
      </c>
      <c r="P222" s="1315">
        <f>IF('App26'!I115="","",'App26'!I115)</f>
        <v>0.33200000000000002</v>
      </c>
      <c r="Q222" s="1315">
        <f>IF('App26'!J115="","",'App26'!J115)</f>
        <v>0.34300000000000003</v>
      </c>
      <c r="R222" s="1315">
        <f>IF('App26'!K115="","",'App26'!K115)</f>
        <v>0.35399999999999998</v>
      </c>
      <c r="S222" s="1315"/>
      <c r="T222" s="1315"/>
      <c r="U222" s="1315"/>
      <c r="V222" s="1315"/>
      <c r="W222" s="1315"/>
      <c r="X222" s="1315"/>
    </row>
    <row r="223" spans="2:24">
      <c r="B223" s="1309" t="s">
        <v>748</v>
      </c>
      <c r="C223" s="1315" t="s">
        <v>1701</v>
      </c>
      <c r="D223" s="1315" t="s">
        <v>43</v>
      </c>
      <c r="E223" s="1315" t="s">
        <v>1540</v>
      </c>
      <c r="F223" s="1315"/>
      <c r="G223" s="1315"/>
      <c r="H223" s="1315"/>
      <c r="I223" s="1315"/>
      <c r="J223" s="1315"/>
      <c r="K223" s="1315"/>
      <c r="L223" s="1315"/>
      <c r="M223" s="1315"/>
      <c r="N223" s="1315">
        <f>IF('App26'!G116="","",'App26'!G116)</f>
        <v>3.7869999999999999</v>
      </c>
      <c r="O223" s="1315">
        <f>IF('App26'!H116="","",'App26'!H116)</f>
        <v>3.887</v>
      </c>
      <c r="P223" s="1315">
        <f>IF('App26'!I116="","",'App26'!I116)</f>
        <v>3.9830000000000001</v>
      </c>
      <c r="Q223" s="1315">
        <f>IF('App26'!J116="","",'App26'!J116)</f>
        <v>4.0910000000000002</v>
      </c>
      <c r="R223" s="1315">
        <f>IF('App26'!K116="","",'App26'!K116)</f>
        <v>4.1749999999999998</v>
      </c>
      <c r="S223" s="1315"/>
      <c r="T223" s="1315"/>
      <c r="U223" s="1315"/>
      <c r="V223" s="1315"/>
      <c r="W223" s="1315"/>
      <c r="X223" s="1315"/>
    </row>
    <row r="224" spans="2:24">
      <c r="B224" s="1309" t="s">
        <v>750</v>
      </c>
      <c r="C224" s="1315" t="s">
        <v>1702</v>
      </c>
      <c r="D224" s="1315" t="s">
        <v>43</v>
      </c>
      <c r="E224" s="1315" t="s">
        <v>1540</v>
      </c>
      <c r="F224" s="1315"/>
      <c r="G224" s="1315"/>
      <c r="H224" s="1315"/>
      <c r="I224" s="1315"/>
      <c r="J224" s="1315"/>
      <c r="K224" s="1315"/>
      <c r="L224" s="1315"/>
      <c r="M224" s="1315"/>
      <c r="N224" s="1315">
        <f>IF('App26'!G117="","",'App26'!G117)</f>
        <v>0.18</v>
      </c>
      <c r="O224" s="1315">
        <f>IF('App26'!H117="","",'App26'!H117)</f>
        <v>0.18099999999999999</v>
      </c>
      <c r="P224" s="1315">
        <f>IF('App26'!I117="","",'App26'!I117)</f>
        <v>0.186</v>
      </c>
      <c r="Q224" s="1315">
        <f>IF('App26'!J117="","",'App26'!J117)</f>
        <v>0.191</v>
      </c>
      <c r="R224" s="1315">
        <f>IF('App26'!K117="","",'App26'!K117)</f>
        <v>0.19500000000000001</v>
      </c>
      <c r="S224" s="1315"/>
      <c r="T224" s="1315"/>
      <c r="U224" s="1315"/>
      <c r="V224" s="1315"/>
      <c r="W224" s="1315"/>
      <c r="X224" s="1315"/>
    </row>
    <row r="225" spans="2:24">
      <c r="B225" s="1309" t="s">
        <v>752</v>
      </c>
      <c r="C225" s="1315" t="s">
        <v>1703</v>
      </c>
      <c r="D225" s="1315" t="s">
        <v>43</v>
      </c>
      <c r="E225" s="1315" t="s">
        <v>1540</v>
      </c>
      <c r="F225" s="1315"/>
      <c r="G225" s="1315"/>
      <c r="H225" s="1315"/>
      <c r="I225" s="1315"/>
      <c r="J225" s="1315"/>
      <c r="K225" s="1315"/>
      <c r="L225" s="1315"/>
      <c r="M225" s="1315"/>
      <c r="N225" s="1315">
        <f>IF('App26'!G118="","",'App26'!G118)</f>
        <v>0</v>
      </c>
      <c r="O225" s="1315">
        <f>IF('App26'!H118="","",'App26'!H118)</f>
        <v>0</v>
      </c>
      <c r="P225" s="1315">
        <f>IF('App26'!I118="","",'App26'!I118)</f>
        <v>0</v>
      </c>
      <c r="Q225" s="1315">
        <f>IF('App26'!J118="","",'App26'!J118)</f>
        <v>0</v>
      </c>
      <c r="R225" s="1315">
        <f>IF('App26'!K118="","",'App26'!K118)</f>
        <v>0</v>
      </c>
      <c r="S225" s="1315"/>
      <c r="T225" s="1315"/>
      <c r="U225" s="1315"/>
      <c r="V225" s="1315"/>
      <c r="W225" s="1315"/>
      <c r="X225" s="1315"/>
    </row>
    <row r="226" spans="2:24">
      <c r="B226" s="1309" t="s">
        <v>756</v>
      </c>
      <c r="C226" s="1315" t="s">
        <v>1704</v>
      </c>
      <c r="D226" s="1315" t="s">
        <v>43</v>
      </c>
      <c r="E226" s="1315" t="s">
        <v>1540</v>
      </c>
      <c r="F226" s="1315"/>
      <c r="G226" s="1315"/>
      <c r="H226" s="1315"/>
      <c r="I226" s="1315"/>
      <c r="J226" s="1315"/>
      <c r="K226" s="1315"/>
      <c r="L226" s="1315"/>
      <c r="M226" s="1315"/>
      <c r="N226" s="1315">
        <f>IF('App26'!G121="","",'App26'!G121)</f>
        <v>-1.625</v>
      </c>
      <c r="O226" s="1315">
        <f>IF('App26'!H121="","",'App26'!H121)</f>
        <v>-1.679</v>
      </c>
      <c r="P226" s="1315">
        <f>IF('App26'!I121="","",'App26'!I121)</f>
        <v>-1.766</v>
      </c>
      <c r="Q226" s="1315">
        <f>IF('App26'!J121="","",'App26'!J121)</f>
        <v>-1.853</v>
      </c>
      <c r="R226" s="1315">
        <f>IF('App26'!K121="","",'App26'!K121)</f>
        <v>-1.9350000000000001</v>
      </c>
      <c r="S226" s="1315"/>
      <c r="T226" s="1315"/>
      <c r="U226" s="1315"/>
      <c r="V226" s="1315"/>
      <c r="W226" s="1315"/>
      <c r="X226" s="1315"/>
    </row>
    <row r="227" spans="2:24">
      <c r="B227" s="1309" t="s">
        <v>758</v>
      </c>
      <c r="C227" s="1315" t="s">
        <v>1705</v>
      </c>
      <c r="D227" s="1315" t="s">
        <v>43</v>
      </c>
      <c r="E227" s="1315" t="s">
        <v>1540</v>
      </c>
      <c r="F227" s="1315"/>
      <c r="G227" s="1315"/>
      <c r="H227" s="1315"/>
      <c r="I227" s="1315"/>
      <c r="J227" s="1315"/>
      <c r="K227" s="1315"/>
      <c r="L227" s="1315"/>
      <c r="M227" s="1315"/>
      <c r="N227" s="1315">
        <f>IF('App26'!G122="","",'App26'!G122)</f>
        <v>-0.161</v>
      </c>
      <c r="O227" s="1315">
        <f>IF('App26'!H122="","",'App26'!H122)</f>
        <v>-0.16800000000000001</v>
      </c>
      <c r="P227" s="1315">
        <f>IF('App26'!I122="","",'App26'!I122)</f>
        <v>-0.17599999999999999</v>
      </c>
      <c r="Q227" s="1315">
        <f>IF('App26'!J122="","",'App26'!J122)</f>
        <v>-0.182</v>
      </c>
      <c r="R227" s="1315">
        <f>IF('App26'!K122="","",'App26'!K122)</f>
        <v>-0.189</v>
      </c>
      <c r="S227" s="1315"/>
      <c r="T227" s="1315"/>
      <c r="U227" s="1315"/>
      <c r="V227" s="1315"/>
      <c r="W227" s="1315"/>
      <c r="X227" s="1315"/>
    </row>
    <row r="228" spans="2:24">
      <c r="B228" s="1309" t="s">
        <v>760</v>
      </c>
      <c r="C228" s="1315" t="s">
        <v>1706</v>
      </c>
      <c r="D228" s="1315" t="s">
        <v>43</v>
      </c>
      <c r="E228" s="1315" t="s">
        <v>1540</v>
      </c>
      <c r="F228" s="1315"/>
      <c r="G228" s="1315"/>
      <c r="H228" s="1315"/>
      <c r="I228" s="1315"/>
      <c r="J228" s="1315"/>
      <c r="K228" s="1315"/>
      <c r="L228" s="1315"/>
      <c r="M228" s="1315"/>
      <c r="N228" s="1315">
        <f>IF('App26'!G123="","",'App26'!G123)</f>
        <v>-1.974</v>
      </c>
      <c r="O228" s="1315">
        <f>IF('App26'!H123="","",'App26'!H123)</f>
        <v>-2.0409999999999999</v>
      </c>
      <c r="P228" s="1315">
        <f>IF('App26'!I123="","",'App26'!I123)</f>
        <v>-2.1040000000000001</v>
      </c>
      <c r="Q228" s="1315">
        <f>IF('App26'!J123="","",'App26'!J123)</f>
        <v>-2.1749999999999998</v>
      </c>
      <c r="R228" s="1315">
        <f>IF('App26'!K123="","",'App26'!K123)</f>
        <v>-2.2330000000000001</v>
      </c>
      <c r="S228" s="1315"/>
      <c r="T228" s="1315"/>
      <c r="U228" s="1315"/>
      <c r="V228" s="1315"/>
      <c r="W228" s="1315"/>
      <c r="X228" s="1315"/>
    </row>
    <row r="229" spans="2:24">
      <c r="B229" s="1309" t="s">
        <v>762</v>
      </c>
      <c r="C229" s="1315" t="s">
        <v>1707</v>
      </c>
      <c r="D229" s="1315" t="s">
        <v>43</v>
      </c>
      <c r="E229" s="1315" t="s">
        <v>1540</v>
      </c>
      <c r="F229" s="1315"/>
      <c r="G229" s="1315"/>
      <c r="H229" s="1315"/>
      <c r="I229" s="1315"/>
      <c r="J229" s="1315"/>
      <c r="K229" s="1315"/>
      <c r="L229" s="1315"/>
      <c r="M229" s="1315"/>
      <c r="N229" s="1315">
        <f>IF('App26'!G124="","",'App26'!G124)</f>
        <v>-9.4E-2</v>
      </c>
      <c r="O229" s="1315">
        <f>IF('App26'!H124="","",'App26'!H124)</f>
        <v>-9.5000000000000001E-2</v>
      </c>
      <c r="P229" s="1315">
        <f>IF('App26'!I124="","",'App26'!I124)</f>
        <v>-9.8000000000000004E-2</v>
      </c>
      <c r="Q229" s="1315">
        <f>IF('App26'!J124="","",'App26'!J124)</f>
        <v>-0.10199999999999999</v>
      </c>
      <c r="R229" s="1315">
        <f>IF('App26'!K124="","",'App26'!K124)</f>
        <v>-0.105</v>
      </c>
      <c r="S229" s="1315"/>
      <c r="T229" s="1315"/>
      <c r="U229" s="1315"/>
      <c r="V229" s="1315"/>
      <c r="W229" s="1315"/>
      <c r="X229" s="1315"/>
    </row>
    <row r="230" spans="2:24">
      <c r="B230" s="1309" t="s">
        <v>764</v>
      </c>
      <c r="C230" s="1315" t="s">
        <v>1708</v>
      </c>
      <c r="D230" s="1315" t="s">
        <v>43</v>
      </c>
      <c r="E230" s="1315" t="s">
        <v>1540</v>
      </c>
      <c r="F230" s="1315"/>
      <c r="G230" s="1315"/>
      <c r="H230" s="1315"/>
      <c r="I230" s="1315"/>
      <c r="J230" s="1315"/>
      <c r="K230" s="1315"/>
      <c r="L230" s="1315"/>
      <c r="M230" s="1315"/>
      <c r="N230" s="1315">
        <f>IF('App26'!G125="","",'App26'!G125)</f>
        <v>0</v>
      </c>
      <c r="O230" s="1315">
        <f>IF('App26'!H125="","",'App26'!H125)</f>
        <v>0</v>
      </c>
      <c r="P230" s="1315">
        <f>IF('App26'!I125="","",'App26'!I125)</f>
        <v>0</v>
      </c>
      <c r="Q230" s="1315">
        <f>IF('App26'!J125="","",'App26'!J125)</f>
        <v>0</v>
      </c>
      <c r="R230" s="1315">
        <f>IF('App26'!K125="","",'App26'!K125)</f>
        <v>0</v>
      </c>
      <c r="S230" s="1315"/>
      <c r="T230" s="1315"/>
      <c r="U230" s="1315"/>
      <c r="V230" s="1315"/>
      <c r="W230" s="1315"/>
      <c r="X230" s="1315"/>
    </row>
    <row r="231" spans="2:24">
      <c r="B231" s="1309" t="s">
        <v>770</v>
      </c>
      <c r="C231" s="1315" t="s">
        <v>1709</v>
      </c>
      <c r="D231" s="1315" t="s">
        <v>28</v>
      </c>
      <c r="E231" s="1315" t="s">
        <v>1540</v>
      </c>
      <c r="F231" s="1315"/>
      <c r="G231" s="1315"/>
      <c r="H231" s="1315"/>
      <c r="I231" s="1315"/>
      <c r="J231" s="1315"/>
      <c r="K231" s="1315"/>
      <c r="L231" s="1315"/>
      <c r="M231" s="1315"/>
      <c r="N231" s="1315" t="str">
        <f>IF('App26'!G129="","",'App26'!G129)</f>
        <v/>
      </c>
      <c r="O231" s="1315" t="str">
        <f>IF('App26'!H129="","",'App26'!H129)</f>
        <v/>
      </c>
      <c r="P231" s="1315" t="str">
        <f>IF('App26'!I129="","",'App26'!I129)</f>
        <v/>
      </c>
      <c r="Q231" s="1315" t="str">
        <f>IF('App26'!J129="","",'App26'!J129)</f>
        <v/>
      </c>
      <c r="R231" s="1315" t="str">
        <f>IF('App26'!K129="","",'App26'!K129)</f>
        <v/>
      </c>
      <c r="S231" s="1315"/>
      <c r="T231" s="1315"/>
      <c r="U231" s="1315"/>
      <c r="V231" s="1315"/>
      <c r="W231" s="1315"/>
      <c r="X231" s="1315"/>
    </row>
    <row r="232" spans="2:24">
      <c r="B232" s="1309" t="s">
        <v>773</v>
      </c>
      <c r="C232" s="1315" t="s">
        <v>1710</v>
      </c>
      <c r="D232" s="1315" t="s">
        <v>43</v>
      </c>
      <c r="E232" s="1315" t="s">
        <v>1540</v>
      </c>
      <c r="F232" s="1315"/>
      <c r="G232" s="1315"/>
      <c r="H232" s="1315"/>
      <c r="I232" s="1315"/>
      <c r="J232" s="1315"/>
      <c r="K232" s="1315"/>
      <c r="L232" s="1315"/>
      <c r="M232" s="1315"/>
      <c r="N232" s="1315">
        <f>IF('App26'!G134="","",'App26'!G134)</f>
        <v>0</v>
      </c>
      <c r="O232" s="1315">
        <f>IF('App26'!H134="","",'App26'!H134)</f>
        <v>0</v>
      </c>
      <c r="P232" s="1315">
        <f>IF('App26'!I134="","",'App26'!I134)</f>
        <v>0</v>
      </c>
      <c r="Q232" s="1315">
        <f>IF('App26'!J134="","",'App26'!J134)</f>
        <v>0</v>
      </c>
      <c r="R232" s="1315">
        <f>IF('App26'!K134="","",'App26'!K134)</f>
        <v>0</v>
      </c>
      <c r="S232" s="1315"/>
      <c r="T232" s="1315"/>
      <c r="U232" s="1315"/>
      <c r="V232" s="1315"/>
      <c r="W232" s="1315"/>
      <c r="X232" s="1315"/>
    </row>
    <row r="233" spans="2:24">
      <c r="B233" s="1309" t="s">
        <v>776</v>
      </c>
      <c r="C233" s="1315" t="s">
        <v>1711</v>
      </c>
      <c r="D233" s="1315" t="s">
        <v>43</v>
      </c>
      <c r="E233" s="1315" t="s">
        <v>1540</v>
      </c>
      <c r="F233" s="1315"/>
      <c r="G233" s="1315"/>
      <c r="H233" s="1315"/>
      <c r="I233" s="1315"/>
      <c r="J233" s="1315"/>
      <c r="K233" s="1315"/>
      <c r="L233" s="1315"/>
      <c r="M233" s="1315"/>
      <c r="N233" s="1315">
        <f>IF('App26'!G135="","",'App26'!G135)</f>
        <v>0</v>
      </c>
      <c r="O233" s="1315">
        <f>IF('App26'!H135="","",'App26'!H135)</f>
        <v>0</v>
      </c>
      <c r="P233" s="1315">
        <f>IF('App26'!I135="","",'App26'!I135)</f>
        <v>0</v>
      </c>
      <c r="Q233" s="1315">
        <f>IF('App26'!J135="","",'App26'!J135)</f>
        <v>0</v>
      </c>
      <c r="R233" s="1315">
        <f>IF('App26'!K135="","",'App26'!K135)</f>
        <v>0</v>
      </c>
      <c r="S233" s="1315"/>
      <c r="T233" s="1315"/>
      <c r="U233" s="1315"/>
      <c r="V233" s="1315"/>
      <c r="W233" s="1315"/>
      <c r="X233" s="1315"/>
    </row>
    <row r="234" spans="2:24">
      <c r="B234" s="1309" t="s">
        <v>778</v>
      </c>
      <c r="C234" s="1315" t="s">
        <v>1712</v>
      </c>
      <c r="D234" s="1315" t="s">
        <v>43</v>
      </c>
      <c r="E234" s="1315" t="s">
        <v>1540</v>
      </c>
      <c r="F234" s="1315"/>
      <c r="G234" s="1315"/>
      <c r="H234" s="1315"/>
      <c r="I234" s="1315"/>
      <c r="J234" s="1315"/>
      <c r="K234" s="1315"/>
      <c r="L234" s="1315"/>
      <c r="M234" s="1315"/>
      <c r="N234" s="1315">
        <f>IF('App26'!G136="","",'App26'!G136)</f>
        <v>0</v>
      </c>
      <c r="O234" s="1315">
        <f>IF('App26'!H136="","",'App26'!H136)</f>
        <v>0</v>
      </c>
      <c r="P234" s="1315">
        <f>IF('App26'!I136="","",'App26'!I136)</f>
        <v>0</v>
      </c>
      <c r="Q234" s="1315">
        <f>IF('App26'!J136="","",'App26'!J136)</f>
        <v>0</v>
      </c>
      <c r="R234" s="1315">
        <f>IF('App26'!K136="","",'App26'!K136)</f>
        <v>0</v>
      </c>
      <c r="S234" s="1315"/>
      <c r="T234" s="1315"/>
      <c r="U234" s="1315"/>
      <c r="V234" s="1315"/>
      <c r="W234" s="1315"/>
      <c r="X234" s="1315"/>
    </row>
    <row r="235" spans="2:24">
      <c r="B235" s="1309" t="s">
        <v>780</v>
      </c>
      <c r="C235" s="1315" t="s">
        <v>1713</v>
      </c>
      <c r="D235" s="1315" t="s">
        <v>43</v>
      </c>
      <c r="E235" s="1315" t="s">
        <v>1540</v>
      </c>
      <c r="F235" s="1315"/>
      <c r="G235" s="1315"/>
      <c r="H235" s="1315"/>
      <c r="I235" s="1315"/>
      <c r="J235" s="1315"/>
      <c r="K235" s="1315"/>
      <c r="L235" s="1315"/>
      <c r="M235" s="1315"/>
      <c r="N235" s="1315">
        <f>IF('App26'!G137="","",'App26'!G137)</f>
        <v>0</v>
      </c>
      <c r="O235" s="1315">
        <f>IF('App26'!H137="","",'App26'!H137)</f>
        <v>0</v>
      </c>
      <c r="P235" s="1315">
        <f>IF('App26'!I137="","",'App26'!I137)</f>
        <v>0</v>
      </c>
      <c r="Q235" s="1315">
        <f>IF('App26'!J137="","",'App26'!J137)</f>
        <v>0</v>
      </c>
      <c r="R235" s="1315">
        <f>IF('App26'!K137="","",'App26'!K137)</f>
        <v>0</v>
      </c>
      <c r="S235" s="1315"/>
      <c r="T235" s="1315"/>
      <c r="U235" s="1315"/>
      <c r="V235" s="1315"/>
      <c r="W235" s="1315"/>
      <c r="X235" s="1315"/>
    </row>
    <row r="236" spans="2:24">
      <c r="B236" s="1309" t="s">
        <v>782</v>
      </c>
      <c r="C236" s="1315" t="s">
        <v>1714</v>
      </c>
      <c r="D236" s="1315" t="s">
        <v>43</v>
      </c>
      <c r="E236" s="1315" t="s">
        <v>1540</v>
      </c>
      <c r="F236" s="1315"/>
      <c r="G236" s="1315"/>
      <c r="H236" s="1315"/>
      <c r="I236" s="1315"/>
      <c r="J236" s="1315"/>
      <c r="K236" s="1315"/>
      <c r="L236" s="1315"/>
      <c r="M236" s="1315"/>
      <c r="N236" s="1315">
        <f>IF('App26'!G138="","",'App26'!G138)</f>
        <v>0</v>
      </c>
      <c r="O236" s="1315">
        <f>IF('App26'!H138="","",'App26'!H138)</f>
        <v>0</v>
      </c>
      <c r="P236" s="1315">
        <f>IF('App26'!I138="","",'App26'!I138)</f>
        <v>0</v>
      </c>
      <c r="Q236" s="1315">
        <f>IF('App26'!J138="","",'App26'!J138)</f>
        <v>0</v>
      </c>
      <c r="R236" s="1315">
        <f>IF('App26'!K138="","",'App26'!K138)</f>
        <v>0</v>
      </c>
      <c r="S236" s="1315"/>
      <c r="T236" s="1315"/>
      <c r="U236" s="1315"/>
      <c r="V236" s="1315"/>
      <c r="W236" s="1315"/>
      <c r="X236" s="1315"/>
    </row>
    <row r="237" spans="2:24">
      <c r="B237" s="1309" t="s">
        <v>784</v>
      </c>
      <c r="C237" s="1315" t="s">
        <v>1715</v>
      </c>
      <c r="D237" s="1315" t="s">
        <v>43</v>
      </c>
      <c r="E237" s="1315" t="s">
        <v>1540</v>
      </c>
      <c r="F237" s="1315"/>
      <c r="G237" s="1315"/>
      <c r="H237" s="1315"/>
      <c r="I237" s="1315"/>
      <c r="J237" s="1315"/>
      <c r="K237" s="1315"/>
      <c r="L237" s="1315"/>
      <c r="M237" s="1315"/>
      <c r="N237" s="1315">
        <f>IF('App26'!G139="","",'App26'!G139)</f>
        <v>0</v>
      </c>
      <c r="O237" s="1315">
        <f>IF('App26'!H139="","",'App26'!H139)</f>
        <v>0</v>
      </c>
      <c r="P237" s="1315">
        <f>IF('App26'!I139="","",'App26'!I139)</f>
        <v>0</v>
      </c>
      <c r="Q237" s="1315">
        <f>IF('App26'!J139="","",'App26'!J139)</f>
        <v>0</v>
      </c>
      <c r="R237" s="1315">
        <f>IF('App26'!K139="","",'App26'!K139)</f>
        <v>0</v>
      </c>
      <c r="S237" s="1315"/>
      <c r="T237" s="1315"/>
      <c r="U237" s="1315"/>
      <c r="V237" s="1315"/>
      <c r="W237" s="1315"/>
      <c r="X237" s="1315"/>
    </row>
    <row r="238" spans="2:24">
      <c r="B238" s="1309" t="s">
        <v>786</v>
      </c>
      <c r="C238" s="1315" t="s">
        <v>1716</v>
      </c>
      <c r="D238" s="1315" t="s">
        <v>43</v>
      </c>
      <c r="E238" s="1315" t="s">
        <v>1540</v>
      </c>
      <c r="F238" s="1315"/>
      <c r="G238" s="1315"/>
      <c r="H238" s="1315"/>
      <c r="I238" s="1315"/>
      <c r="J238" s="1315"/>
      <c r="K238" s="1315"/>
      <c r="L238" s="1315"/>
      <c r="M238" s="1315"/>
      <c r="N238" s="1315">
        <f>IF('App26'!G140="","",'App26'!G140)</f>
        <v>0</v>
      </c>
      <c r="O238" s="1315">
        <f>IF('App26'!H140="","",'App26'!H140)</f>
        <v>0</v>
      </c>
      <c r="P238" s="1315">
        <f>IF('App26'!I140="","",'App26'!I140)</f>
        <v>0</v>
      </c>
      <c r="Q238" s="1315">
        <f>IF('App26'!J140="","",'App26'!J140)</f>
        <v>0</v>
      </c>
      <c r="R238" s="1315">
        <f>IF('App26'!K140="","",'App26'!K140)</f>
        <v>0</v>
      </c>
      <c r="S238" s="1315"/>
      <c r="T238" s="1315"/>
      <c r="U238" s="1315"/>
      <c r="V238" s="1315"/>
      <c r="W238" s="1315"/>
      <c r="X238" s="1315"/>
    </row>
    <row r="239" spans="2:24">
      <c r="B239" s="1309" t="s">
        <v>788</v>
      </c>
      <c r="C239" s="1315" t="s">
        <v>1717</v>
      </c>
      <c r="D239" s="1315" t="s">
        <v>43</v>
      </c>
      <c r="E239" s="1315" t="s">
        <v>1540</v>
      </c>
      <c r="F239" s="1315"/>
      <c r="G239" s="1315"/>
      <c r="H239" s="1315"/>
      <c r="I239" s="1315"/>
      <c r="J239" s="1315"/>
      <c r="K239" s="1315"/>
      <c r="L239" s="1315"/>
      <c r="M239" s="1315"/>
      <c r="N239" s="1315">
        <f>IF('App26'!G141="","",'App26'!G141)</f>
        <v>0</v>
      </c>
      <c r="O239" s="1315">
        <f>IF('App26'!H141="","",'App26'!H141)</f>
        <v>0</v>
      </c>
      <c r="P239" s="1315">
        <f>IF('App26'!I141="","",'App26'!I141)</f>
        <v>0</v>
      </c>
      <c r="Q239" s="1315">
        <f>IF('App26'!J141="","",'App26'!J141)</f>
        <v>0</v>
      </c>
      <c r="R239" s="1315">
        <f>IF('App26'!K141="","",'App26'!K141)</f>
        <v>0</v>
      </c>
      <c r="S239" s="1315"/>
      <c r="T239" s="1315"/>
      <c r="U239" s="1315"/>
      <c r="V239" s="1315"/>
      <c r="W239" s="1315"/>
      <c r="X239" s="1315"/>
    </row>
    <row r="240" spans="2:24">
      <c r="B240" s="1309" t="s">
        <v>790</v>
      </c>
      <c r="C240" s="1315" t="s">
        <v>1718</v>
      </c>
      <c r="D240" s="1315" t="s">
        <v>43</v>
      </c>
      <c r="E240" s="1315" t="s">
        <v>1540</v>
      </c>
      <c r="F240" s="1315"/>
      <c r="G240" s="1315"/>
      <c r="H240" s="1315"/>
      <c r="I240" s="1315"/>
      <c r="J240" s="1315"/>
      <c r="K240" s="1315"/>
      <c r="L240" s="1315"/>
      <c r="M240" s="1315"/>
      <c r="N240" s="1315">
        <f>IF('App26'!G142="","",'App26'!G142)</f>
        <v>0</v>
      </c>
      <c r="O240" s="1315">
        <f>IF('App26'!H142="","",'App26'!H142)</f>
        <v>0</v>
      </c>
      <c r="P240" s="1315">
        <f>IF('App26'!I142="","",'App26'!I142)</f>
        <v>0</v>
      </c>
      <c r="Q240" s="1315">
        <f>IF('App26'!J142="","",'App26'!J142)</f>
        <v>0</v>
      </c>
      <c r="R240" s="1315">
        <f>IF('App26'!K142="","",'App26'!K142)</f>
        <v>0</v>
      </c>
      <c r="S240" s="1315"/>
      <c r="T240" s="1315"/>
      <c r="U240" s="1315"/>
      <c r="V240" s="1315"/>
      <c r="W240" s="1315"/>
      <c r="X240" s="1315"/>
    </row>
    <row r="241" spans="2:24">
      <c r="B241" s="1309" t="s">
        <v>792</v>
      </c>
      <c r="C241" s="1315" t="s">
        <v>1719</v>
      </c>
      <c r="D241" s="1315" t="s">
        <v>43</v>
      </c>
      <c r="E241" s="1315" t="s">
        <v>1540</v>
      </c>
      <c r="F241" s="1315"/>
      <c r="G241" s="1315"/>
      <c r="H241" s="1315"/>
      <c r="I241" s="1315"/>
      <c r="J241" s="1315"/>
      <c r="K241" s="1315"/>
      <c r="L241" s="1315"/>
      <c r="M241" s="1315"/>
      <c r="N241" s="1315">
        <f>IF('App26'!G143="","",'App26'!G143)</f>
        <v>0</v>
      </c>
      <c r="O241" s="1315">
        <f>IF('App26'!H143="","",'App26'!H143)</f>
        <v>0</v>
      </c>
      <c r="P241" s="1315">
        <f>IF('App26'!I143="","",'App26'!I143)</f>
        <v>0</v>
      </c>
      <c r="Q241" s="1315">
        <f>IF('App26'!J143="","",'App26'!J143)</f>
        <v>0</v>
      </c>
      <c r="R241" s="1315">
        <f>IF('App26'!K143="","",'App26'!K143)</f>
        <v>0</v>
      </c>
      <c r="S241" s="1315"/>
      <c r="T241" s="1315"/>
      <c r="U241" s="1315"/>
      <c r="V241" s="1315"/>
      <c r="W241" s="1315"/>
      <c r="X241" s="1315"/>
    </row>
    <row r="242" spans="2:24">
      <c r="B242" s="1309" t="s">
        <v>794</v>
      </c>
      <c r="C242" s="1315" t="s">
        <v>1720</v>
      </c>
      <c r="D242" s="1315" t="s">
        <v>43</v>
      </c>
      <c r="E242" s="1315" t="s">
        <v>1540</v>
      </c>
      <c r="F242" s="1315"/>
      <c r="G242" s="1315"/>
      <c r="H242" s="1315"/>
      <c r="I242" s="1315"/>
      <c r="J242" s="1315"/>
      <c r="K242" s="1315"/>
      <c r="L242" s="1315"/>
      <c r="M242" s="1315"/>
      <c r="N242" s="1315">
        <f>IF('App26'!G144="","",'App26'!G144)</f>
        <v>0</v>
      </c>
      <c r="O242" s="1315">
        <f>IF('App26'!H144="","",'App26'!H144)</f>
        <v>0</v>
      </c>
      <c r="P242" s="1315">
        <f>IF('App26'!I144="","",'App26'!I144)</f>
        <v>0</v>
      </c>
      <c r="Q242" s="1315">
        <f>IF('App26'!J144="","",'App26'!J144)</f>
        <v>0</v>
      </c>
      <c r="R242" s="1315">
        <f>IF('App26'!K144="","",'App26'!K144)</f>
        <v>0</v>
      </c>
      <c r="S242" s="1315"/>
      <c r="T242" s="1315"/>
      <c r="U242" s="1315"/>
      <c r="V242" s="1315"/>
      <c r="W242" s="1315"/>
      <c r="X242" s="1315"/>
    </row>
    <row r="243" spans="2:24">
      <c r="B243" s="1309" t="s">
        <v>797</v>
      </c>
      <c r="C243" s="1315" t="s">
        <v>1721</v>
      </c>
      <c r="D243" s="1315" t="s">
        <v>43</v>
      </c>
      <c r="E243" s="1315" t="s">
        <v>1540</v>
      </c>
      <c r="F243" s="1315"/>
      <c r="G243" s="1315"/>
      <c r="H243" s="1315"/>
      <c r="I243" s="1315"/>
      <c r="J243" s="1315"/>
      <c r="K243" s="1315"/>
      <c r="L243" s="1315"/>
      <c r="M243" s="1315"/>
      <c r="N243" s="1315">
        <f>IF('App26'!G147="","",'App26'!G147)</f>
        <v>0</v>
      </c>
      <c r="O243" s="1315">
        <f>IF('App26'!H147="","",'App26'!H147)</f>
        <v>0</v>
      </c>
      <c r="P243" s="1315">
        <f>IF('App26'!I147="","",'App26'!I147)</f>
        <v>0</v>
      </c>
      <c r="Q243" s="1315">
        <f>IF('App26'!J147="","",'App26'!J147)</f>
        <v>0</v>
      </c>
      <c r="R243" s="1315">
        <f>IF('App26'!K147="","",'App26'!K147)</f>
        <v>0</v>
      </c>
      <c r="S243" s="1315"/>
      <c r="T243" s="1315"/>
      <c r="U243" s="1315"/>
      <c r="V243" s="1315"/>
      <c r="W243" s="1315"/>
      <c r="X243" s="1315"/>
    </row>
    <row r="244" spans="2:24">
      <c r="B244" s="1309" t="s">
        <v>800</v>
      </c>
      <c r="C244" s="1315" t="s">
        <v>1722</v>
      </c>
      <c r="D244" s="1315" t="s">
        <v>43</v>
      </c>
      <c r="E244" s="1315" t="s">
        <v>1540</v>
      </c>
      <c r="F244" s="1315"/>
      <c r="G244" s="1315"/>
      <c r="H244" s="1315"/>
      <c r="I244" s="1315"/>
      <c r="J244" s="1315"/>
      <c r="K244" s="1315"/>
      <c r="L244" s="1315"/>
      <c r="M244" s="1315"/>
      <c r="N244" s="1315">
        <f>IF('App26'!G148="","",'App26'!G148)</f>
        <v>0</v>
      </c>
      <c r="O244" s="1315">
        <f>IF('App26'!H148="","",'App26'!H148)</f>
        <v>0</v>
      </c>
      <c r="P244" s="1315">
        <f>IF('App26'!I148="","",'App26'!I148)</f>
        <v>0</v>
      </c>
      <c r="Q244" s="1315">
        <f>IF('App26'!J148="","",'App26'!J148)</f>
        <v>0</v>
      </c>
      <c r="R244" s="1315">
        <f>IF('App26'!K148="","",'App26'!K148)</f>
        <v>0</v>
      </c>
      <c r="S244" s="1315"/>
      <c r="T244" s="1315"/>
      <c r="U244" s="1315"/>
      <c r="V244" s="1315"/>
      <c r="W244" s="1315"/>
      <c r="X244" s="1315"/>
    </row>
    <row r="245" spans="2:24">
      <c r="B245" s="1309" t="s">
        <v>802</v>
      </c>
      <c r="C245" s="1315" t="s">
        <v>1723</v>
      </c>
      <c r="D245" s="1315" t="s">
        <v>43</v>
      </c>
      <c r="E245" s="1315" t="s">
        <v>1540</v>
      </c>
      <c r="F245" s="1315"/>
      <c r="G245" s="1315"/>
      <c r="H245" s="1315"/>
      <c r="I245" s="1315"/>
      <c r="J245" s="1315"/>
      <c r="K245" s="1315"/>
      <c r="L245" s="1315"/>
      <c r="M245" s="1315"/>
      <c r="N245" s="1315">
        <f>IF('App26'!G149="","",'App26'!G149)</f>
        <v>0</v>
      </c>
      <c r="O245" s="1315">
        <f>IF('App26'!H149="","",'App26'!H149)</f>
        <v>0</v>
      </c>
      <c r="P245" s="1315">
        <f>IF('App26'!I149="","",'App26'!I149)</f>
        <v>0</v>
      </c>
      <c r="Q245" s="1315">
        <f>IF('App26'!J149="","",'App26'!J149)</f>
        <v>0</v>
      </c>
      <c r="R245" s="1315">
        <f>IF('App26'!K149="","",'App26'!K149)</f>
        <v>0</v>
      </c>
      <c r="S245" s="1315"/>
      <c r="T245" s="1315"/>
      <c r="U245" s="1315"/>
      <c r="V245" s="1315"/>
      <c r="W245" s="1315"/>
      <c r="X245" s="1315"/>
    </row>
    <row r="246" spans="2:24">
      <c r="B246" s="1309" t="s">
        <v>804</v>
      </c>
      <c r="C246" s="1315" t="s">
        <v>1724</v>
      </c>
      <c r="D246" s="1315" t="s">
        <v>43</v>
      </c>
      <c r="E246" s="1315" t="s">
        <v>1540</v>
      </c>
      <c r="F246" s="1315"/>
      <c r="G246" s="1315"/>
      <c r="H246" s="1315"/>
      <c r="I246" s="1315"/>
      <c r="J246" s="1315"/>
      <c r="K246" s="1315"/>
      <c r="L246" s="1315"/>
      <c r="M246" s="1315"/>
      <c r="N246" s="1315">
        <f>IF('App26'!G150="","",'App26'!G150)</f>
        <v>0</v>
      </c>
      <c r="O246" s="1315">
        <f>IF('App26'!H150="","",'App26'!H150)</f>
        <v>0</v>
      </c>
      <c r="P246" s="1315">
        <f>IF('App26'!I150="","",'App26'!I150)</f>
        <v>0</v>
      </c>
      <c r="Q246" s="1315">
        <f>IF('App26'!J150="","",'App26'!J150)</f>
        <v>0</v>
      </c>
      <c r="R246" s="1315">
        <f>IF('App26'!K150="","",'App26'!K150)</f>
        <v>0</v>
      </c>
      <c r="S246" s="1315"/>
      <c r="T246" s="1315"/>
      <c r="U246" s="1315"/>
      <c r="V246" s="1315"/>
      <c r="W246" s="1315"/>
      <c r="X246" s="1315"/>
    </row>
    <row r="247" spans="2:24">
      <c r="B247" s="1309" t="s">
        <v>806</v>
      </c>
      <c r="C247" s="1315" t="s">
        <v>1725</v>
      </c>
      <c r="D247" s="1315" t="s">
        <v>43</v>
      </c>
      <c r="E247" s="1315" t="s">
        <v>1540</v>
      </c>
      <c r="F247" s="1315"/>
      <c r="G247" s="1315"/>
      <c r="H247" s="1315"/>
      <c r="I247" s="1315"/>
      <c r="J247" s="1315"/>
      <c r="K247" s="1315"/>
      <c r="L247" s="1315"/>
      <c r="M247" s="1315"/>
      <c r="N247" s="1315">
        <f>IF('App26'!G151="","",'App26'!G151)</f>
        <v>0</v>
      </c>
      <c r="O247" s="1315">
        <f>IF('App26'!H151="","",'App26'!H151)</f>
        <v>0</v>
      </c>
      <c r="P247" s="1315">
        <f>IF('App26'!I151="","",'App26'!I151)</f>
        <v>0</v>
      </c>
      <c r="Q247" s="1315">
        <f>IF('App26'!J151="","",'App26'!J151)</f>
        <v>0</v>
      </c>
      <c r="R247" s="1315">
        <f>IF('App26'!K151="","",'App26'!K151)</f>
        <v>0</v>
      </c>
      <c r="S247" s="1315"/>
      <c r="T247" s="1315"/>
      <c r="U247" s="1315"/>
      <c r="V247" s="1315"/>
      <c r="W247" s="1315"/>
      <c r="X247" s="1315"/>
    </row>
    <row r="248" spans="2:24">
      <c r="B248" s="1309" t="s">
        <v>808</v>
      </c>
      <c r="C248" s="1315" t="s">
        <v>1726</v>
      </c>
      <c r="D248" s="1315" t="s">
        <v>43</v>
      </c>
      <c r="E248" s="1315" t="s">
        <v>1540</v>
      </c>
      <c r="F248" s="1315"/>
      <c r="G248" s="1315"/>
      <c r="H248" s="1315"/>
      <c r="I248" s="1315"/>
      <c r="J248" s="1315"/>
      <c r="K248" s="1315"/>
      <c r="L248" s="1315"/>
      <c r="M248" s="1315"/>
      <c r="N248" s="1315">
        <f>IF('App26'!G152="","",'App26'!G152)</f>
        <v>0</v>
      </c>
      <c r="O248" s="1315">
        <f>IF('App26'!H152="","",'App26'!H152)</f>
        <v>0</v>
      </c>
      <c r="P248" s="1315">
        <f>IF('App26'!I152="","",'App26'!I152)</f>
        <v>0</v>
      </c>
      <c r="Q248" s="1315">
        <f>IF('App26'!J152="","",'App26'!J152)</f>
        <v>0</v>
      </c>
      <c r="R248" s="1315">
        <f>IF('App26'!K152="","",'App26'!K152)</f>
        <v>0</v>
      </c>
      <c r="S248" s="1315"/>
      <c r="T248" s="1315"/>
      <c r="U248" s="1315"/>
      <c r="V248" s="1315"/>
      <c r="W248" s="1315"/>
      <c r="X248" s="1315"/>
    </row>
    <row r="249" spans="2:24">
      <c r="B249" s="1309" t="s">
        <v>810</v>
      </c>
      <c r="C249" s="1315" t="s">
        <v>1727</v>
      </c>
      <c r="D249" s="1315" t="s">
        <v>43</v>
      </c>
      <c r="E249" s="1315" t="s">
        <v>1540</v>
      </c>
      <c r="F249" s="1315"/>
      <c r="G249" s="1315"/>
      <c r="H249" s="1315"/>
      <c r="I249" s="1315"/>
      <c r="J249" s="1315"/>
      <c r="K249" s="1315"/>
      <c r="L249" s="1315"/>
      <c r="M249" s="1315"/>
      <c r="N249" s="1315">
        <f>IF('App26'!G153="","",'App26'!G153)</f>
        <v>0</v>
      </c>
      <c r="O249" s="1315">
        <f>IF('App26'!H153="","",'App26'!H153)</f>
        <v>0</v>
      </c>
      <c r="P249" s="1315">
        <f>IF('App26'!I153="","",'App26'!I153)</f>
        <v>0</v>
      </c>
      <c r="Q249" s="1315">
        <f>IF('App26'!J153="","",'App26'!J153)</f>
        <v>0</v>
      </c>
      <c r="R249" s="1315">
        <f>IF('App26'!K153="","",'App26'!K153)</f>
        <v>0</v>
      </c>
      <c r="S249" s="1315"/>
      <c r="T249" s="1315"/>
      <c r="U249" s="1315"/>
      <c r="V249" s="1315"/>
      <c r="W249" s="1315"/>
      <c r="X249" s="1315"/>
    </row>
    <row r="250" spans="2:24">
      <c r="B250" s="1309" t="s">
        <v>812</v>
      </c>
      <c r="C250" s="1315" t="s">
        <v>1728</v>
      </c>
      <c r="D250" s="1315" t="s">
        <v>43</v>
      </c>
      <c r="E250" s="1315" t="s">
        <v>1540</v>
      </c>
      <c r="F250" s="1315"/>
      <c r="G250" s="1315"/>
      <c r="H250" s="1315"/>
      <c r="I250" s="1315"/>
      <c r="J250" s="1315"/>
      <c r="K250" s="1315"/>
      <c r="L250" s="1315"/>
      <c r="M250" s="1315"/>
      <c r="N250" s="1315">
        <f>IF('App26'!G154="","",'App26'!G154)</f>
        <v>0</v>
      </c>
      <c r="O250" s="1315">
        <f>IF('App26'!H154="","",'App26'!H154)</f>
        <v>0</v>
      </c>
      <c r="P250" s="1315">
        <f>IF('App26'!I154="","",'App26'!I154)</f>
        <v>0</v>
      </c>
      <c r="Q250" s="1315">
        <f>IF('App26'!J154="","",'App26'!J154)</f>
        <v>0</v>
      </c>
      <c r="R250" s="1315">
        <f>IF('App26'!K154="","",'App26'!K154)</f>
        <v>0</v>
      </c>
      <c r="S250" s="1315"/>
      <c r="T250" s="1315"/>
      <c r="U250" s="1315"/>
      <c r="V250" s="1315"/>
      <c r="W250" s="1315"/>
      <c r="X250" s="1315"/>
    </row>
    <row r="251" spans="2:24">
      <c r="B251" s="1309" t="s">
        <v>814</v>
      </c>
      <c r="C251" s="1315" t="s">
        <v>1729</v>
      </c>
      <c r="D251" s="1315" t="s">
        <v>43</v>
      </c>
      <c r="E251" s="1315" t="s">
        <v>1540</v>
      </c>
      <c r="F251" s="1315"/>
      <c r="G251" s="1315"/>
      <c r="H251" s="1315"/>
      <c r="I251" s="1315"/>
      <c r="J251" s="1315"/>
      <c r="K251" s="1315"/>
      <c r="L251" s="1315"/>
      <c r="M251" s="1315"/>
      <c r="N251" s="1315">
        <f>IF('App26'!G155="","",'App26'!G155)</f>
        <v>0</v>
      </c>
      <c r="O251" s="1315">
        <f>IF('App26'!H155="","",'App26'!H155)</f>
        <v>0</v>
      </c>
      <c r="P251" s="1315">
        <f>IF('App26'!I155="","",'App26'!I155)</f>
        <v>0</v>
      </c>
      <c r="Q251" s="1315">
        <f>IF('App26'!J155="","",'App26'!J155)</f>
        <v>0</v>
      </c>
      <c r="R251" s="1315">
        <f>IF('App26'!K155="","",'App26'!K155)</f>
        <v>0</v>
      </c>
      <c r="S251" s="1315"/>
      <c r="T251" s="1315"/>
      <c r="U251" s="1315"/>
      <c r="V251" s="1315"/>
      <c r="W251" s="1315"/>
      <c r="X251" s="1315"/>
    </row>
    <row r="252" spans="2:24">
      <c r="B252" s="1309" t="s">
        <v>816</v>
      </c>
      <c r="C252" s="1315" t="s">
        <v>1730</v>
      </c>
      <c r="D252" s="1315" t="s">
        <v>43</v>
      </c>
      <c r="E252" s="1315" t="s">
        <v>1540</v>
      </c>
      <c r="F252" s="1315"/>
      <c r="G252" s="1315"/>
      <c r="H252" s="1315"/>
      <c r="I252" s="1315"/>
      <c r="J252" s="1315"/>
      <c r="K252" s="1315"/>
      <c r="L252" s="1315"/>
      <c r="M252" s="1315"/>
      <c r="N252" s="1315">
        <f>IF('App26'!G156="","",'App26'!G156)</f>
        <v>0</v>
      </c>
      <c r="O252" s="1315">
        <f>IF('App26'!H156="","",'App26'!H156)</f>
        <v>0</v>
      </c>
      <c r="P252" s="1315">
        <f>IF('App26'!I156="","",'App26'!I156)</f>
        <v>0</v>
      </c>
      <c r="Q252" s="1315">
        <f>IF('App26'!J156="","",'App26'!J156)</f>
        <v>0</v>
      </c>
      <c r="R252" s="1315">
        <f>IF('App26'!K156="","",'App26'!K156)</f>
        <v>0</v>
      </c>
      <c r="S252" s="1315"/>
      <c r="T252" s="1315"/>
      <c r="U252" s="1315"/>
      <c r="V252" s="1315"/>
      <c r="W252" s="1315"/>
      <c r="X252" s="1315"/>
    </row>
    <row r="253" spans="2:24">
      <c r="B253" s="1309" t="s">
        <v>818</v>
      </c>
      <c r="C253" s="1315" t="s">
        <v>1731</v>
      </c>
      <c r="D253" s="1315" t="s">
        <v>43</v>
      </c>
      <c r="E253" s="1315" t="s">
        <v>1540</v>
      </c>
      <c r="F253" s="1315"/>
      <c r="G253" s="1315"/>
      <c r="H253" s="1315"/>
      <c r="I253" s="1315"/>
      <c r="J253" s="1315"/>
      <c r="K253" s="1315"/>
      <c r="L253" s="1315"/>
      <c r="M253" s="1315"/>
      <c r="N253" s="1315">
        <f>IF('App26'!G157="","",'App26'!G157)</f>
        <v>0</v>
      </c>
      <c r="O253" s="1315">
        <f>IF('App26'!H157="","",'App26'!H157)</f>
        <v>0</v>
      </c>
      <c r="P253" s="1315">
        <f>IF('App26'!I157="","",'App26'!I157)</f>
        <v>0</v>
      </c>
      <c r="Q253" s="1315">
        <f>IF('App26'!J157="","",'App26'!J157)</f>
        <v>0</v>
      </c>
      <c r="R253" s="1315">
        <f>IF('App26'!K157="","",'App26'!K157)</f>
        <v>0</v>
      </c>
      <c r="S253" s="1315"/>
      <c r="T253" s="1315"/>
      <c r="U253" s="1315"/>
      <c r="V253" s="1315"/>
      <c r="W253" s="1315"/>
      <c r="X253" s="1315"/>
    </row>
    <row r="254" spans="2:24">
      <c r="B254" s="1309" t="s">
        <v>821</v>
      </c>
      <c r="C254" s="1315" t="s">
        <v>1732</v>
      </c>
      <c r="D254" s="1315" t="s">
        <v>43</v>
      </c>
      <c r="E254" s="1315" t="s">
        <v>1540</v>
      </c>
      <c r="F254" s="1315"/>
      <c r="G254" s="1315"/>
      <c r="H254" s="1315"/>
      <c r="I254" s="1315"/>
      <c r="J254" s="1315"/>
      <c r="K254" s="1315"/>
      <c r="L254" s="1315"/>
      <c r="M254" s="1315"/>
      <c r="N254" s="1315">
        <f>IF('App26'!G160="","",'App26'!G160)</f>
        <v>10.353012048192772</v>
      </c>
      <c r="O254" s="1315">
        <f>IF('App26'!H160="","",'App26'!H160)</f>
        <v>12.342168674698796</v>
      </c>
      <c r="P254" s="1315">
        <f>IF('App26'!I160="","",'App26'!I160)</f>
        <v>14.960240963855423</v>
      </c>
      <c r="Q254" s="1315">
        <f>IF('App26'!J160="","",'App26'!J160)</f>
        <v>13.825301204819278</v>
      </c>
      <c r="R254" s="1315">
        <f>IF('App26'!K160="","",'App26'!K160)</f>
        <v>13.068674698795181</v>
      </c>
      <c r="S254" s="1315"/>
      <c r="T254" s="1315"/>
      <c r="U254" s="1315"/>
      <c r="V254" s="1315"/>
      <c r="W254" s="1315"/>
      <c r="X254" s="1315"/>
    </row>
    <row r="255" spans="2:24">
      <c r="B255" s="1309" t="s">
        <v>824</v>
      </c>
      <c r="C255" s="1315" t="s">
        <v>1733</v>
      </c>
      <c r="D255" s="1315" t="s">
        <v>43</v>
      </c>
      <c r="E255" s="1315" t="s">
        <v>1540</v>
      </c>
      <c r="F255" s="1315"/>
      <c r="G255" s="1315"/>
      <c r="H255" s="1315"/>
      <c r="I255" s="1315"/>
      <c r="J255" s="1315"/>
      <c r="K255" s="1315"/>
      <c r="L255" s="1315"/>
      <c r="M255" s="1315"/>
      <c r="N255" s="1315">
        <f>IF('App26'!G161="","",'App26'!G161)</f>
        <v>0</v>
      </c>
      <c r="O255" s="1315">
        <f>IF('App26'!H161="","",'App26'!H161)</f>
        <v>0</v>
      </c>
      <c r="P255" s="1315">
        <f>IF('App26'!I161="","",'App26'!I161)</f>
        <v>0</v>
      </c>
      <c r="Q255" s="1315">
        <f>IF('App26'!J161="","",'App26'!J161)</f>
        <v>0</v>
      </c>
      <c r="R255" s="1315">
        <f>IF('App26'!K161="","",'App26'!K161)</f>
        <v>0</v>
      </c>
      <c r="S255" s="1315"/>
      <c r="T255" s="1315"/>
      <c r="U255" s="1315"/>
      <c r="V255" s="1315"/>
      <c r="W255" s="1315"/>
      <c r="X255" s="1315"/>
    </row>
    <row r="256" spans="2:24">
      <c r="B256" s="1309" t="s">
        <v>826</v>
      </c>
      <c r="C256" s="1315" t="s">
        <v>1734</v>
      </c>
      <c r="D256" s="1315" t="s">
        <v>43</v>
      </c>
      <c r="E256" s="1315" t="s">
        <v>1540</v>
      </c>
      <c r="F256" s="1315"/>
      <c r="G256" s="1315"/>
      <c r="H256" s="1315"/>
      <c r="I256" s="1315"/>
      <c r="J256" s="1315"/>
      <c r="K256" s="1315"/>
      <c r="L256" s="1315"/>
      <c r="M256" s="1315"/>
      <c r="N256" s="1315">
        <f>IF('App26'!G162="","",'App26'!G162)</f>
        <v>0</v>
      </c>
      <c r="O256" s="1315">
        <f>IF('App26'!H162="","",'App26'!H162)</f>
        <v>0</v>
      </c>
      <c r="P256" s="1315">
        <f>IF('App26'!I162="","",'App26'!I162)</f>
        <v>0</v>
      </c>
      <c r="Q256" s="1315">
        <f>IF('App26'!J162="","",'App26'!J162)</f>
        <v>0</v>
      </c>
      <c r="R256" s="1315">
        <f>IF('App26'!K162="","",'App26'!K162)</f>
        <v>0</v>
      </c>
      <c r="S256" s="1315"/>
      <c r="T256" s="1315"/>
      <c r="U256" s="1315"/>
      <c r="V256" s="1315"/>
      <c r="W256" s="1315"/>
      <c r="X256" s="1315"/>
    </row>
    <row r="257" spans="2:24">
      <c r="B257" s="1309" t="s">
        <v>828</v>
      </c>
      <c r="C257" s="1315" t="s">
        <v>1735</v>
      </c>
      <c r="D257" s="1315" t="s">
        <v>43</v>
      </c>
      <c r="E257" s="1315" t="s">
        <v>1540</v>
      </c>
      <c r="F257" s="1315"/>
      <c r="G257" s="1315"/>
      <c r="H257" s="1315"/>
      <c r="I257" s="1315"/>
      <c r="J257" s="1315"/>
      <c r="K257" s="1315"/>
      <c r="L257" s="1315"/>
      <c r="M257" s="1315"/>
      <c r="N257" s="1315">
        <f>IF('App26'!G163="","",'App26'!G163)</f>
        <v>10.353012048192772</v>
      </c>
      <c r="O257" s="1315">
        <f>IF('App26'!H163="","",'App26'!H163)</f>
        <v>12.342168674698796</v>
      </c>
      <c r="P257" s="1315">
        <f>IF('App26'!I163="","",'App26'!I163)</f>
        <v>14.960240963855423</v>
      </c>
      <c r="Q257" s="1315">
        <f>IF('App26'!J163="","",'App26'!J163)</f>
        <v>13.825301204819278</v>
      </c>
      <c r="R257" s="1315">
        <f>IF('App26'!K163="","",'App26'!K163)</f>
        <v>13.068674698795181</v>
      </c>
      <c r="S257" s="1315"/>
      <c r="T257" s="1315"/>
      <c r="U257" s="1315"/>
      <c r="V257" s="1315"/>
      <c r="W257" s="1315"/>
      <c r="X257" s="1315"/>
    </row>
    <row r="258" spans="2:24">
      <c r="B258" s="1309" t="s">
        <v>831</v>
      </c>
      <c r="C258" s="1315" t="s">
        <v>1736</v>
      </c>
      <c r="D258" s="1315" t="s">
        <v>43</v>
      </c>
      <c r="E258" s="1315" t="s">
        <v>1540</v>
      </c>
      <c r="F258" s="1315"/>
      <c r="G258" s="1315"/>
      <c r="H258" s="1315"/>
      <c r="I258" s="1315"/>
      <c r="J258" s="1315"/>
      <c r="K258" s="1315"/>
      <c r="L258" s="1315"/>
      <c r="M258" s="1315"/>
      <c r="N258" s="1315">
        <f>IF('App26'!G164="","",'App26'!G164)</f>
        <v>0.13493975903614458</v>
      </c>
      <c r="O258" s="1315">
        <f>IF('App26'!H164="","",'App26'!H164)</f>
        <v>0.13493975903614458</v>
      </c>
      <c r="P258" s="1315">
        <f>IF('App26'!I164="","",'App26'!I164)</f>
        <v>0.13493975903614458</v>
      </c>
      <c r="Q258" s="1315">
        <f>IF('App26'!J164="","",'App26'!J164)</f>
        <v>0.13493975903614458</v>
      </c>
      <c r="R258" s="1315">
        <f>IF('App26'!K164="","",'App26'!K164)</f>
        <v>0.13614457831325302</v>
      </c>
      <c r="S258" s="1315"/>
      <c r="T258" s="1315"/>
      <c r="U258" s="1315"/>
      <c r="V258" s="1315"/>
      <c r="W258" s="1315"/>
      <c r="X258" s="1315"/>
    </row>
    <row r="259" spans="2:24">
      <c r="B259" s="1309" t="s">
        <v>833</v>
      </c>
      <c r="C259" s="1315" t="s">
        <v>1737</v>
      </c>
      <c r="D259" s="1315" t="s">
        <v>43</v>
      </c>
      <c r="E259" s="1315" t="s">
        <v>1540</v>
      </c>
      <c r="F259" s="1315"/>
      <c r="G259" s="1315"/>
      <c r="H259" s="1315"/>
      <c r="I259" s="1315"/>
      <c r="J259" s="1315"/>
      <c r="K259" s="1315"/>
      <c r="L259" s="1315"/>
      <c r="M259" s="1315"/>
      <c r="N259" s="1315">
        <f>IF('App26'!G165="","",'App26'!G165)</f>
        <v>0</v>
      </c>
      <c r="O259" s="1315">
        <f>IF('App26'!H165="","",'App26'!H165)</f>
        <v>0</v>
      </c>
      <c r="P259" s="1315">
        <f>IF('App26'!I165="","",'App26'!I165)</f>
        <v>0</v>
      </c>
      <c r="Q259" s="1315">
        <f>IF('App26'!J165="","",'App26'!J165)</f>
        <v>0</v>
      </c>
      <c r="R259" s="1315">
        <f>IF('App26'!K165="","",'App26'!K165)</f>
        <v>0</v>
      </c>
      <c r="S259" s="1315"/>
      <c r="T259" s="1315"/>
      <c r="U259" s="1315"/>
      <c r="V259" s="1315"/>
      <c r="W259" s="1315"/>
      <c r="X259" s="1315"/>
    </row>
    <row r="260" spans="2:24">
      <c r="B260" s="1309" t="s">
        <v>835</v>
      </c>
      <c r="C260" s="1315" t="s">
        <v>1738</v>
      </c>
      <c r="D260" s="1315" t="s">
        <v>43</v>
      </c>
      <c r="E260" s="1315" t="s">
        <v>1540</v>
      </c>
      <c r="F260" s="1315"/>
      <c r="G260" s="1315"/>
      <c r="H260" s="1315"/>
      <c r="I260" s="1315"/>
      <c r="J260" s="1315"/>
      <c r="K260" s="1315"/>
      <c r="L260" s="1315"/>
      <c r="M260" s="1315"/>
      <c r="N260" s="1315">
        <f>IF('App26'!G166="","",'App26'!G166)</f>
        <v>0</v>
      </c>
      <c r="O260" s="1315">
        <f>IF('App26'!H166="","",'App26'!H166)</f>
        <v>0</v>
      </c>
      <c r="P260" s="1315">
        <f>IF('App26'!I166="","",'App26'!I166)</f>
        <v>0</v>
      </c>
      <c r="Q260" s="1315">
        <f>IF('App26'!J166="","",'App26'!J166)</f>
        <v>0</v>
      </c>
      <c r="R260" s="1315">
        <f>IF('App26'!K166="","",'App26'!K166)</f>
        <v>0</v>
      </c>
      <c r="S260" s="1315"/>
      <c r="T260" s="1315"/>
      <c r="U260" s="1315"/>
      <c r="V260" s="1315"/>
      <c r="W260" s="1315"/>
      <c r="X260" s="1315"/>
    </row>
    <row r="261" spans="2:24">
      <c r="B261" s="1309" t="s">
        <v>837</v>
      </c>
      <c r="C261" s="1315" t="s">
        <v>1739</v>
      </c>
      <c r="D261" s="1315" t="s">
        <v>43</v>
      </c>
      <c r="E261" s="1315" t="s">
        <v>1540</v>
      </c>
      <c r="F261" s="1315"/>
      <c r="G261" s="1315"/>
      <c r="H261" s="1315"/>
      <c r="I261" s="1315"/>
      <c r="J261" s="1315"/>
      <c r="K261" s="1315"/>
      <c r="L261" s="1315"/>
      <c r="M261" s="1315"/>
      <c r="N261" s="1315">
        <f>IF('App26'!G167="","",'App26'!G167)</f>
        <v>0.13493975903614458</v>
      </c>
      <c r="O261" s="1315">
        <f>IF('App26'!H167="","",'App26'!H167)</f>
        <v>0.13493975903614458</v>
      </c>
      <c r="P261" s="1315">
        <f>IF('App26'!I167="","",'App26'!I167)</f>
        <v>0.13493975903614458</v>
      </c>
      <c r="Q261" s="1315">
        <f>IF('App26'!J167="","",'App26'!J167)</f>
        <v>0.13493975903614458</v>
      </c>
      <c r="R261" s="1315">
        <f>IF('App26'!K167="","",'App26'!K167)</f>
        <v>0.13614457831325302</v>
      </c>
      <c r="S261" s="1315"/>
      <c r="T261" s="1315"/>
      <c r="U261" s="1315"/>
      <c r="V261" s="1315"/>
      <c r="W261" s="1315"/>
      <c r="X261" s="1315"/>
    </row>
    <row r="262" spans="2:24">
      <c r="B262" s="1309" t="s">
        <v>840</v>
      </c>
      <c r="C262" s="1315" t="s">
        <v>1740</v>
      </c>
      <c r="D262" s="1315" t="s">
        <v>43</v>
      </c>
      <c r="E262" s="1315" t="s">
        <v>1540</v>
      </c>
      <c r="F262" s="1315"/>
      <c r="G262" s="1315"/>
      <c r="H262" s="1315"/>
      <c r="I262" s="1315"/>
      <c r="J262" s="1315"/>
      <c r="K262" s="1315"/>
      <c r="L262" s="1315"/>
      <c r="M262" s="1315"/>
      <c r="N262" s="1315">
        <f>IF('App26'!G168="","",'App26'!G168)</f>
        <v>15.759036144578314</v>
      </c>
      <c r="O262" s="1315">
        <f>IF('App26'!H168="","",'App26'!H168)</f>
        <v>15.321686746987954</v>
      </c>
      <c r="P262" s="1315">
        <f>IF('App26'!I168="","",'App26'!I168)</f>
        <v>13.290361445783134</v>
      </c>
      <c r="Q262" s="1315">
        <f>IF('App26'!J168="","",'App26'!J168)</f>
        <v>13.301204819277109</v>
      </c>
      <c r="R262" s="1315">
        <f>IF('App26'!K168="","",'App26'!K168)</f>
        <v>11.70843373493976</v>
      </c>
      <c r="S262" s="1315"/>
      <c r="T262" s="1315"/>
      <c r="U262" s="1315"/>
      <c r="V262" s="1315"/>
      <c r="W262" s="1315"/>
      <c r="X262" s="1315"/>
    </row>
    <row r="263" spans="2:24">
      <c r="B263" s="1309" t="s">
        <v>842</v>
      </c>
      <c r="C263" s="1315" t="s">
        <v>1741</v>
      </c>
      <c r="D263" s="1315" t="s">
        <v>43</v>
      </c>
      <c r="E263" s="1315" t="s">
        <v>1540</v>
      </c>
      <c r="F263" s="1315"/>
      <c r="G263" s="1315"/>
      <c r="H263" s="1315"/>
      <c r="I263" s="1315"/>
      <c r="J263" s="1315"/>
      <c r="K263" s="1315"/>
      <c r="L263" s="1315"/>
      <c r="M263" s="1315"/>
      <c r="N263" s="1315">
        <f>IF('App26'!G169="","",'App26'!G169)</f>
        <v>0</v>
      </c>
      <c r="O263" s="1315">
        <f>IF('App26'!H169="","",'App26'!H169)</f>
        <v>0</v>
      </c>
      <c r="P263" s="1315">
        <f>IF('App26'!I169="","",'App26'!I169)</f>
        <v>0</v>
      </c>
      <c r="Q263" s="1315">
        <f>IF('App26'!J169="","",'App26'!J169)</f>
        <v>0</v>
      </c>
      <c r="R263" s="1315">
        <f>IF('App26'!K169="","",'App26'!K169)</f>
        <v>0</v>
      </c>
      <c r="S263" s="1315"/>
      <c r="T263" s="1315"/>
      <c r="U263" s="1315"/>
      <c r="V263" s="1315"/>
      <c r="W263" s="1315"/>
      <c r="X263" s="1315"/>
    </row>
    <row r="264" spans="2:24">
      <c r="B264" s="1309" t="s">
        <v>844</v>
      </c>
      <c r="C264" s="1315" t="s">
        <v>1742</v>
      </c>
      <c r="D264" s="1315" t="s">
        <v>43</v>
      </c>
      <c r="E264" s="1315" t="s">
        <v>1540</v>
      </c>
      <c r="F264" s="1315"/>
      <c r="G264" s="1315"/>
      <c r="H264" s="1315"/>
      <c r="I264" s="1315"/>
      <c r="J264" s="1315"/>
      <c r="K264" s="1315"/>
      <c r="L264" s="1315"/>
      <c r="M264" s="1315"/>
      <c r="N264" s="1315">
        <f>IF('App26'!G170="","",'App26'!G170)</f>
        <v>15.759036144578314</v>
      </c>
      <c r="O264" s="1315">
        <f>IF('App26'!H170="","",'App26'!H170)</f>
        <v>15.321686746987954</v>
      </c>
      <c r="P264" s="1315">
        <f>IF('App26'!I170="","",'App26'!I170)</f>
        <v>13.290361445783134</v>
      </c>
      <c r="Q264" s="1315">
        <f>IF('App26'!J170="","",'App26'!J170)</f>
        <v>13.301204819277109</v>
      </c>
      <c r="R264" s="1315">
        <f>IF('App26'!K170="","",'App26'!K170)</f>
        <v>11.70843373493976</v>
      </c>
      <c r="S264" s="1315"/>
      <c r="T264" s="1315"/>
      <c r="U264" s="1315"/>
      <c r="V264" s="1315"/>
      <c r="W264" s="1315"/>
      <c r="X264" s="1315"/>
    </row>
    <row r="265" spans="2:24">
      <c r="B265" s="1309" t="s">
        <v>847</v>
      </c>
      <c r="C265" s="1315" t="s">
        <v>1743</v>
      </c>
      <c r="D265" s="1315" t="s">
        <v>43</v>
      </c>
      <c r="E265" s="1315" t="s">
        <v>1540</v>
      </c>
      <c r="F265" s="1315"/>
      <c r="G265" s="1315"/>
      <c r="H265" s="1315"/>
      <c r="I265" s="1315"/>
      <c r="J265" s="1315"/>
      <c r="K265" s="1315"/>
      <c r="L265" s="1315"/>
      <c r="M265" s="1315"/>
      <c r="N265" s="1315">
        <f>IF('App26'!G171="","",'App26'!G171)</f>
        <v>0.17228915662650601</v>
      </c>
      <c r="O265" s="1315">
        <f>IF('App26'!H171="","",'App26'!H171)</f>
        <v>0.1746987951807229</v>
      </c>
      <c r="P265" s="1315">
        <f>IF('App26'!I171="","",'App26'!I171)</f>
        <v>0.17349397590361446</v>
      </c>
      <c r="Q265" s="1315">
        <f>IF('App26'!J171="","",'App26'!J171)</f>
        <v>0.17349397590361446</v>
      </c>
      <c r="R265" s="1315">
        <f>IF('App26'!K171="","",'App26'!K171)</f>
        <v>0.1746987951807229</v>
      </c>
      <c r="S265" s="1315"/>
      <c r="T265" s="1315"/>
      <c r="U265" s="1315"/>
      <c r="V265" s="1315"/>
      <c r="W265" s="1315"/>
      <c r="X265" s="1315"/>
    </row>
    <row r="266" spans="2:24">
      <c r="B266" s="1309" t="s">
        <v>849</v>
      </c>
      <c r="C266" s="1315" t="s">
        <v>1744</v>
      </c>
      <c r="D266" s="1315" t="s">
        <v>43</v>
      </c>
      <c r="E266" s="1315" t="s">
        <v>1540</v>
      </c>
      <c r="F266" s="1315"/>
      <c r="G266" s="1315"/>
      <c r="H266" s="1315"/>
      <c r="I266" s="1315"/>
      <c r="J266" s="1315"/>
      <c r="K266" s="1315"/>
      <c r="L266" s="1315"/>
      <c r="M266" s="1315"/>
      <c r="N266" s="1315">
        <f>IF('App26'!G172="","",'App26'!G172)</f>
        <v>0</v>
      </c>
      <c r="O266" s="1315">
        <f>IF('App26'!H172="","",'App26'!H172)</f>
        <v>0</v>
      </c>
      <c r="P266" s="1315">
        <f>IF('App26'!I172="","",'App26'!I172)</f>
        <v>0</v>
      </c>
      <c r="Q266" s="1315">
        <f>IF('App26'!J172="","",'App26'!J172)</f>
        <v>0</v>
      </c>
      <c r="R266" s="1315">
        <f>IF('App26'!K172="","",'App26'!K172)</f>
        <v>0</v>
      </c>
      <c r="S266" s="1315"/>
      <c r="T266" s="1315"/>
      <c r="U266" s="1315"/>
      <c r="V266" s="1315"/>
      <c r="W266" s="1315"/>
      <c r="X266" s="1315"/>
    </row>
    <row r="267" spans="2:24">
      <c r="B267" s="1309" t="s">
        <v>851</v>
      </c>
      <c r="C267" s="1315" t="s">
        <v>1745</v>
      </c>
      <c r="D267" s="1315" t="s">
        <v>43</v>
      </c>
      <c r="E267" s="1315" t="s">
        <v>1540</v>
      </c>
      <c r="F267" s="1315"/>
      <c r="G267" s="1315"/>
      <c r="H267" s="1315"/>
      <c r="I267" s="1315"/>
      <c r="J267" s="1315"/>
      <c r="K267" s="1315"/>
      <c r="L267" s="1315"/>
      <c r="M267" s="1315"/>
      <c r="N267" s="1315">
        <f>IF('App26'!G173="","",'App26'!G173)</f>
        <v>0.17228915662650601</v>
      </c>
      <c r="O267" s="1315">
        <f>IF('App26'!H173="","",'App26'!H173)</f>
        <v>0.1746987951807229</v>
      </c>
      <c r="P267" s="1315">
        <f>IF('App26'!I173="","",'App26'!I173)</f>
        <v>0.17349397590361446</v>
      </c>
      <c r="Q267" s="1315">
        <f>IF('App26'!J173="","",'App26'!J173)</f>
        <v>0.17349397590361446</v>
      </c>
      <c r="R267" s="1315">
        <f>IF('App26'!K173="","",'App26'!K173)</f>
        <v>0.1746987951807229</v>
      </c>
      <c r="S267" s="1315"/>
      <c r="T267" s="1315"/>
      <c r="U267" s="1315"/>
      <c r="V267" s="1315"/>
      <c r="W267" s="1315"/>
      <c r="X267" s="1315"/>
    </row>
    <row r="268" spans="2:24">
      <c r="B268" s="1309" t="s">
        <v>854</v>
      </c>
      <c r="C268" s="1315" t="s">
        <v>1746</v>
      </c>
      <c r="D268" s="1315" t="s">
        <v>43</v>
      </c>
      <c r="E268" s="1315" t="s">
        <v>1540</v>
      </c>
      <c r="F268" s="1315"/>
      <c r="G268" s="1315"/>
      <c r="H268" s="1315"/>
      <c r="I268" s="1315"/>
      <c r="J268" s="1315"/>
      <c r="K268" s="1315"/>
      <c r="L268" s="1315"/>
      <c r="M268" s="1315"/>
      <c r="N268" s="1315">
        <f>IF('App26'!G174="","",'App26'!G174)</f>
        <v>0</v>
      </c>
      <c r="O268" s="1315">
        <f>IF('App26'!H174="","",'App26'!H174)</f>
        <v>0</v>
      </c>
      <c r="P268" s="1315">
        <f>IF('App26'!I174="","",'App26'!I174)</f>
        <v>0</v>
      </c>
      <c r="Q268" s="1315">
        <f>IF('App26'!J174="","",'App26'!J174)</f>
        <v>0</v>
      </c>
      <c r="R268" s="1315">
        <f>IF('App26'!K174="","",'App26'!K174)</f>
        <v>0</v>
      </c>
      <c r="S268" s="1315"/>
      <c r="T268" s="1315"/>
      <c r="U268" s="1315"/>
      <c r="V268" s="1315"/>
      <c r="W268" s="1315"/>
      <c r="X268" s="1315"/>
    </row>
    <row r="269" spans="2:24">
      <c r="B269" s="1309" t="s">
        <v>856</v>
      </c>
      <c r="C269" s="1315" t="s">
        <v>1747</v>
      </c>
      <c r="D269" s="1315" t="s">
        <v>43</v>
      </c>
      <c r="E269" s="1315" t="s">
        <v>1540</v>
      </c>
      <c r="F269" s="1315"/>
      <c r="G269" s="1315"/>
      <c r="H269" s="1315"/>
      <c r="I269" s="1315"/>
      <c r="J269" s="1315"/>
      <c r="K269" s="1315"/>
      <c r="L269" s="1315"/>
      <c r="M269" s="1315"/>
      <c r="N269" s="1315">
        <f>IF('App26'!G175="","",'App26'!G175)</f>
        <v>0</v>
      </c>
      <c r="O269" s="1315">
        <f>IF('App26'!H175="","",'App26'!H175)</f>
        <v>0</v>
      </c>
      <c r="P269" s="1315">
        <f>IF('App26'!I175="","",'App26'!I175)</f>
        <v>0</v>
      </c>
      <c r="Q269" s="1315">
        <f>IF('App26'!J175="","",'App26'!J175)</f>
        <v>0</v>
      </c>
      <c r="R269" s="1315">
        <f>IF('App26'!K175="","",'App26'!K175)</f>
        <v>0</v>
      </c>
      <c r="S269" s="1315"/>
      <c r="T269" s="1315"/>
      <c r="U269" s="1315"/>
      <c r="V269" s="1315"/>
      <c r="W269" s="1315"/>
      <c r="X269" s="1315"/>
    </row>
    <row r="270" spans="2:24">
      <c r="B270" s="1309" t="s">
        <v>858</v>
      </c>
      <c r="C270" s="1315" t="s">
        <v>1748</v>
      </c>
      <c r="D270" s="1315" t="s">
        <v>43</v>
      </c>
      <c r="E270" s="1315" t="s">
        <v>1540</v>
      </c>
      <c r="F270" s="1315"/>
      <c r="G270" s="1315"/>
      <c r="H270" s="1315"/>
      <c r="I270" s="1315"/>
      <c r="J270" s="1315"/>
      <c r="K270" s="1315"/>
      <c r="L270" s="1315"/>
      <c r="M270" s="1315"/>
      <c r="N270" s="1315">
        <f>IF('App26'!G176="","",'App26'!G176)</f>
        <v>0</v>
      </c>
      <c r="O270" s="1315">
        <f>IF('App26'!H176="","",'App26'!H176)</f>
        <v>0</v>
      </c>
      <c r="P270" s="1315">
        <f>IF('App26'!I176="","",'App26'!I176)</f>
        <v>0</v>
      </c>
      <c r="Q270" s="1315">
        <f>IF('App26'!J176="","",'App26'!J176)</f>
        <v>0</v>
      </c>
      <c r="R270" s="1315">
        <f>IF('App26'!K176="","",'App26'!K176)</f>
        <v>0</v>
      </c>
      <c r="S270" s="1315"/>
      <c r="T270" s="1315"/>
      <c r="U270" s="1315"/>
      <c r="V270" s="1315"/>
      <c r="W270" s="1315"/>
      <c r="X270" s="1315"/>
    </row>
    <row r="271" spans="2:24">
      <c r="B271" s="1309" t="s">
        <v>862</v>
      </c>
      <c r="C271" s="1315" t="s">
        <v>1749</v>
      </c>
      <c r="D271" s="1315" t="s">
        <v>43</v>
      </c>
      <c r="E271" s="1315" t="s">
        <v>1540</v>
      </c>
      <c r="F271" s="1315"/>
      <c r="G271" s="1315"/>
      <c r="H271" s="1315"/>
      <c r="I271" s="1315"/>
      <c r="J271" s="1315"/>
      <c r="K271" s="1315"/>
      <c r="L271" s="1315"/>
      <c r="M271" s="1315"/>
      <c r="N271" s="1315">
        <f>IF('App26'!G179="","",'App26'!G179)</f>
        <v>-5.3108433734939764</v>
      </c>
      <c r="O271" s="1315">
        <f>IF('App26'!H179="","",'App26'!H179)</f>
        <v>-6.3783132530120481</v>
      </c>
      <c r="P271" s="1315">
        <f>IF('App26'!I179="","",'App26'!I179)</f>
        <v>-7.7289156626506026</v>
      </c>
      <c r="Q271" s="1315">
        <f>IF('App26'!J179="","",'App26'!J179)</f>
        <v>-7.434939759036145</v>
      </c>
      <c r="R271" s="1315">
        <f>IF('App26'!K179="","",'App26'!K179)</f>
        <v>-7.330120481927711</v>
      </c>
      <c r="S271" s="1315"/>
      <c r="T271" s="1315"/>
      <c r="U271" s="1315"/>
      <c r="V271" s="1315"/>
      <c r="W271" s="1315"/>
      <c r="X271" s="1315"/>
    </row>
    <row r="272" spans="2:24">
      <c r="B272" s="1309" t="s">
        <v>865</v>
      </c>
      <c r="C272" s="1315" t="s">
        <v>1750</v>
      </c>
      <c r="D272" s="1315" t="s">
        <v>43</v>
      </c>
      <c r="E272" s="1315" t="s">
        <v>1540</v>
      </c>
      <c r="F272" s="1315"/>
      <c r="G272" s="1315"/>
      <c r="H272" s="1315"/>
      <c r="I272" s="1315"/>
      <c r="J272" s="1315"/>
      <c r="K272" s="1315"/>
      <c r="L272" s="1315"/>
      <c r="M272" s="1315"/>
      <c r="N272" s="1315">
        <f>IF('App26'!G180="","",'App26'!G180)</f>
        <v>0</v>
      </c>
      <c r="O272" s="1315">
        <f>IF('App26'!H180="","",'App26'!H180)</f>
        <v>0</v>
      </c>
      <c r="P272" s="1315">
        <f>IF('App26'!I180="","",'App26'!I180)</f>
        <v>0</v>
      </c>
      <c r="Q272" s="1315">
        <f>IF('App26'!J180="","",'App26'!J180)</f>
        <v>0</v>
      </c>
      <c r="R272" s="1315">
        <f>IF('App26'!K180="","",'App26'!K180)</f>
        <v>0</v>
      </c>
      <c r="S272" s="1315"/>
      <c r="T272" s="1315"/>
      <c r="U272" s="1315"/>
      <c r="V272" s="1315"/>
      <c r="W272" s="1315"/>
      <c r="X272" s="1315"/>
    </row>
    <row r="273" spans="2:24">
      <c r="B273" s="1309" t="s">
        <v>867</v>
      </c>
      <c r="C273" s="1315" t="s">
        <v>1751</v>
      </c>
      <c r="D273" s="1315" t="s">
        <v>43</v>
      </c>
      <c r="E273" s="1315" t="s">
        <v>1540</v>
      </c>
      <c r="F273" s="1315"/>
      <c r="G273" s="1315"/>
      <c r="H273" s="1315"/>
      <c r="I273" s="1315"/>
      <c r="J273" s="1315"/>
      <c r="K273" s="1315"/>
      <c r="L273" s="1315"/>
      <c r="M273" s="1315"/>
      <c r="N273" s="1315">
        <f>IF('App26'!G181="","",'App26'!G181)</f>
        <v>0</v>
      </c>
      <c r="O273" s="1315">
        <f>IF('App26'!H181="","",'App26'!H181)</f>
        <v>0</v>
      </c>
      <c r="P273" s="1315">
        <f>IF('App26'!I181="","",'App26'!I181)</f>
        <v>0</v>
      </c>
      <c r="Q273" s="1315">
        <f>IF('App26'!J181="","",'App26'!J181)</f>
        <v>0</v>
      </c>
      <c r="R273" s="1315">
        <f>IF('App26'!K181="","",'App26'!K181)</f>
        <v>0</v>
      </c>
      <c r="S273" s="1315"/>
      <c r="T273" s="1315"/>
      <c r="U273" s="1315"/>
      <c r="V273" s="1315"/>
      <c r="W273" s="1315"/>
      <c r="X273" s="1315"/>
    </row>
    <row r="274" spans="2:24">
      <c r="B274" s="1309" t="s">
        <v>869</v>
      </c>
      <c r="C274" s="1315" t="s">
        <v>1752</v>
      </c>
      <c r="D274" s="1315" t="s">
        <v>43</v>
      </c>
      <c r="E274" s="1315" t="s">
        <v>1540</v>
      </c>
      <c r="F274" s="1315"/>
      <c r="G274" s="1315"/>
      <c r="H274" s="1315"/>
      <c r="I274" s="1315"/>
      <c r="J274" s="1315"/>
      <c r="K274" s="1315"/>
      <c r="L274" s="1315"/>
      <c r="M274" s="1315"/>
      <c r="N274" s="1315">
        <f>IF('App26'!G182="","",'App26'!G182)</f>
        <v>-5.3108433734939764</v>
      </c>
      <c r="O274" s="1315">
        <f>IF('App26'!H182="","",'App26'!H182)</f>
        <v>-6.3783132530120481</v>
      </c>
      <c r="P274" s="1315">
        <f>IF('App26'!I182="","",'App26'!I182)</f>
        <v>-7.7289156626506026</v>
      </c>
      <c r="Q274" s="1315">
        <f>IF('App26'!J182="","",'App26'!J182)</f>
        <v>-7.434939759036145</v>
      </c>
      <c r="R274" s="1315">
        <f>IF('App26'!K182="","",'App26'!K182)</f>
        <v>-7.330120481927711</v>
      </c>
      <c r="S274" s="1315"/>
      <c r="T274" s="1315"/>
      <c r="U274" s="1315"/>
      <c r="V274" s="1315"/>
      <c r="W274" s="1315"/>
      <c r="X274" s="1315"/>
    </row>
    <row r="275" spans="2:24">
      <c r="B275" s="1309" t="s">
        <v>872</v>
      </c>
      <c r="C275" s="1315" t="s">
        <v>1753</v>
      </c>
      <c r="D275" s="1315" t="s">
        <v>43</v>
      </c>
      <c r="E275" s="1315" t="s">
        <v>1540</v>
      </c>
      <c r="F275" s="1315"/>
      <c r="G275" s="1315"/>
      <c r="H275" s="1315"/>
      <c r="I275" s="1315"/>
      <c r="J275" s="1315"/>
      <c r="K275" s="1315"/>
      <c r="L275" s="1315"/>
      <c r="M275" s="1315"/>
      <c r="N275" s="1315">
        <f>IF('App26'!G183="","",'App26'!G183)</f>
        <v>-0.12168674698795182</v>
      </c>
      <c r="O275" s="1315">
        <f>IF('App26'!H183="","",'App26'!H183)</f>
        <v>-0.13975903614457832</v>
      </c>
      <c r="P275" s="1315">
        <f>IF('App26'!I183="","",'App26'!I183)</f>
        <v>-0.15542168674698797</v>
      </c>
      <c r="Q275" s="1315">
        <f>IF('App26'!J183="","",'App26'!J183)</f>
        <v>-0.17710843373493976</v>
      </c>
      <c r="R275" s="1315">
        <f>IF('App26'!K183="","",'App26'!K183)</f>
        <v>-0.2</v>
      </c>
      <c r="S275" s="1315"/>
      <c r="T275" s="1315"/>
      <c r="U275" s="1315"/>
      <c r="V275" s="1315"/>
      <c r="W275" s="1315"/>
      <c r="X275" s="1315"/>
    </row>
    <row r="276" spans="2:24">
      <c r="B276" s="1309" t="s">
        <v>874</v>
      </c>
      <c r="C276" s="1315" t="s">
        <v>1754</v>
      </c>
      <c r="D276" s="1315" t="s">
        <v>43</v>
      </c>
      <c r="E276" s="1315" t="s">
        <v>1540</v>
      </c>
      <c r="F276" s="1315"/>
      <c r="G276" s="1315"/>
      <c r="H276" s="1315"/>
      <c r="I276" s="1315"/>
      <c r="J276" s="1315"/>
      <c r="K276" s="1315"/>
      <c r="L276" s="1315"/>
      <c r="M276" s="1315"/>
      <c r="N276" s="1315">
        <f>IF('App26'!G184="","",'App26'!G184)</f>
        <v>0</v>
      </c>
      <c r="O276" s="1315">
        <f>IF('App26'!H184="","",'App26'!H184)</f>
        <v>0</v>
      </c>
      <c r="P276" s="1315">
        <f>IF('App26'!I184="","",'App26'!I184)</f>
        <v>0</v>
      </c>
      <c r="Q276" s="1315">
        <f>IF('App26'!J184="","",'App26'!J184)</f>
        <v>0</v>
      </c>
      <c r="R276" s="1315">
        <f>IF('App26'!K184="","",'App26'!K184)</f>
        <v>0</v>
      </c>
      <c r="S276" s="1315"/>
      <c r="T276" s="1315"/>
      <c r="U276" s="1315"/>
      <c r="V276" s="1315"/>
      <c r="W276" s="1315"/>
      <c r="X276" s="1315"/>
    </row>
    <row r="277" spans="2:24">
      <c r="B277" s="1309" t="s">
        <v>876</v>
      </c>
      <c r="C277" s="1315" t="s">
        <v>1755</v>
      </c>
      <c r="D277" s="1315" t="s">
        <v>43</v>
      </c>
      <c r="E277" s="1315" t="s">
        <v>1540</v>
      </c>
      <c r="F277" s="1315"/>
      <c r="G277" s="1315"/>
      <c r="H277" s="1315"/>
      <c r="I277" s="1315"/>
      <c r="J277" s="1315"/>
      <c r="K277" s="1315"/>
      <c r="L277" s="1315"/>
      <c r="M277" s="1315"/>
      <c r="N277" s="1315">
        <f>IF('App26'!G185="","",'App26'!G185)</f>
        <v>0</v>
      </c>
      <c r="O277" s="1315">
        <f>IF('App26'!H185="","",'App26'!H185)</f>
        <v>0</v>
      </c>
      <c r="P277" s="1315">
        <f>IF('App26'!I185="","",'App26'!I185)</f>
        <v>0</v>
      </c>
      <c r="Q277" s="1315">
        <f>IF('App26'!J185="","",'App26'!J185)</f>
        <v>0</v>
      </c>
      <c r="R277" s="1315">
        <f>IF('App26'!K185="","",'App26'!K185)</f>
        <v>0</v>
      </c>
      <c r="S277" s="1315"/>
      <c r="T277" s="1315"/>
      <c r="U277" s="1315"/>
      <c r="V277" s="1315"/>
      <c r="W277" s="1315"/>
      <c r="X277" s="1315"/>
    </row>
    <row r="278" spans="2:24">
      <c r="B278" s="1309" t="s">
        <v>878</v>
      </c>
      <c r="C278" s="1315" t="s">
        <v>1756</v>
      </c>
      <c r="D278" s="1315" t="s">
        <v>43</v>
      </c>
      <c r="E278" s="1315" t="s">
        <v>1540</v>
      </c>
      <c r="F278" s="1315"/>
      <c r="G278" s="1315"/>
      <c r="H278" s="1315"/>
      <c r="I278" s="1315"/>
      <c r="J278" s="1315"/>
      <c r="K278" s="1315"/>
      <c r="L278" s="1315"/>
      <c r="M278" s="1315"/>
      <c r="N278" s="1315">
        <f>IF('App26'!G186="","",'App26'!G186)</f>
        <v>-0.12168674698795182</v>
      </c>
      <c r="O278" s="1315">
        <f>IF('App26'!H186="","",'App26'!H186)</f>
        <v>-0.13975903614457832</v>
      </c>
      <c r="P278" s="1315">
        <f>IF('App26'!I186="","",'App26'!I186)</f>
        <v>-0.15542168674698797</v>
      </c>
      <c r="Q278" s="1315">
        <f>IF('App26'!J186="","",'App26'!J186)</f>
        <v>-0.17710843373493976</v>
      </c>
      <c r="R278" s="1315">
        <f>IF('App26'!K186="","",'App26'!K186)</f>
        <v>-0.2</v>
      </c>
      <c r="S278" s="1315"/>
      <c r="T278" s="1315"/>
      <c r="U278" s="1315"/>
      <c r="V278" s="1315"/>
      <c r="W278" s="1315"/>
      <c r="X278" s="1315"/>
    </row>
    <row r="279" spans="2:24">
      <c r="B279" s="1309" t="s">
        <v>881</v>
      </c>
      <c r="C279" s="1315" t="s">
        <v>1757</v>
      </c>
      <c r="D279" s="1315" t="s">
        <v>43</v>
      </c>
      <c r="E279" s="1315" t="s">
        <v>1540</v>
      </c>
      <c r="F279" s="1315"/>
      <c r="G279" s="1315"/>
      <c r="H279" s="1315"/>
      <c r="I279" s="1315"/>
      <c r="J279" s="1315"/>
      <c r="K279" s="1315"/>
      <c r="L279" s="1315"/>
      <c r="M279" s="1315"/>
      <c r="N279" s="1315">
        <f>IF('App26'!G187="","",'App26'!G187)</f>
        <v>-7.8891566265060247</v>
      </c>
      <c r="O279" s="1315">
        <f>IF('App26'!H187="","",'App26'!H187)</f>
        <v>-7.8891566265060247</v>
      </c>
      <c r="P279" s="1315">
        <f>IF('App26'!I187="","",'App26'!I187)</f>
        <v>-7.1397590361445786</v>
      </c>
      <c r="Q279" s="1315">
        <f>IF('App26'!J187="","",'App26'!J187)</f>
        <v>-7.386746987951808</v>
      </c>
      <c r="R279" s="1315">
        <f>IF('App26'!K187="","",'App26'!K187)</f>
        <v>-6.9180722891566271</v>
      </c>
      <c r="S279" s="1315"/>
      <c r="T279" s="1315"/>
      <c r="U279" s="1315"/>
      <c r="V279" s="1315"/>
      <c r="W279" s="1315"/>
      <c r="X279" s="1315"/>
    </row>
    <row r="280" spans="2:24">
      <c r="B280" s="1309" t="s">
        <v>883</v>
      </c>
      <c r="C280" s="1315" t="s">
        <v>1758</v>
      </c>
      <c r="D280" s="1315" t="s">
        <v>43</v>
      </c>
      <c r="E280" s="1315" t="s">
        <v>1540</v>
      </c>
      <c r="F280" s="1315"/>
      <c r="G280" s="1315"/>
      <c r="H280" s="1315"/>
      <c r="I280" s="1315"/>
      <c r="J280" s="1315"/>
      <c r="K280" s="1315"/>
      <c r="L280" s="1315"/>
      <c r="M280" s="1315"/>
      <c r="N280" s="1315">
        <f>IF('App26'!G188="","",'App26'!G188)</f>
        <v>0</v>
      </c>
      <c r="O280" s="1315">
        <f>IF('App26'!H188="","",'App26'!H188)</f>
        <v>0</v>
      </c>
      <c r="P280" s="1315">
        <f>IF('App26'!I188="","",'App26'!I188)</f>
        <v>0</v>
      </c>
      <c r="Q280" s="1315">
        <f>IF('App26'!J188="","",'App26'!J188)</f>
        <v>0</v>
      </c>
      <c r="R280" s="1315">
        <f>IF('App26'!K188="","",'App26'!K188)</f>
        <v>0</v>
      </c>
      <c r="S280" s="1315"/>
      <c r="T280" s="1315"/>
      <c r="U280" s="1315"/>
      <c r="V280" s="1315"/>
      <c r="W280" s="1315"/>
      <c r="X280" s="1315"/>
    </row>
    <row r="281" spans="2:24">
      <c r="B281" s="1309" t="s">
        <v>885</v>
      </c>
      <c r="C281" s="1315" t="s">
        <v>1759</v>
      </c>
      <c r="D281" s="1315" t="s">
        <v>43</v>
      </c>
      <c r="E281" s="1315" t="s">
        <v>1540</v>
      </c>
      <c r="F281" s="1315"/>
      <c r="G281" s="1315"/>
      <c r="H281" s="1315"/>
      <c r="I281" s="1315"/>
      <c r="J281" s="1315"/>
      <c r="K281" s="1315"/>
      <c r="L281" s="1315"/>
      <c r="M281" s="1315"/>
      <c r="N281" s="1315">
        <f>IF('App26'!G189="","",'App26'!G189)</f>
        <v>-7.8891566265060247</v>
      </c>
      <c r="O281" s="1315">
        <f>IF('App26'!H189="","",'App26'!H189)</f>
        <v>-7.8891566265060247</v>
      </c>
      <c r="P281" s="1315">
        <f>IF('App26'!I189="","",'App26'!I189)</f>
        <v>-7.1397590361445786</v>
      </c>
      <c r="Q281" s="1315">
        <f>IF('App26'!J189="","",'App26'!J189)</f>
        <v>-7.386746987951808</v>
      </c>
      <c r="R281" s="1315">
        <f>IF('App26'!K189="","",'App26'!K189)</f>
        <v>-6.9180722891566271</v>
      </c>
      <c r="S281" s="1315"/>
      <c r="T281" s="1315"/>
      <c r="U281" s="1315"/>
      <c r="V281" s="1315"/>
      <c r="W281" s="1315"/>
      <c r="X281" s="1315"/>
    </row>
    <row r="282" spans="2:24">
      <c r="B282" s="1309" t="s">
        <v>888</v>
      </c>
      <c r="C282" s="1315" t="s">
        <v>1760</v>
      </c>
      <c r="D282" s="1315" t="s">
        <v>43</v>
      </c>
      <c r="E282" s="1315" t="s">
        <v>1540</v>
      </c>
      <c r="F282" s="1315"/>
      <c r="G282" s="1315"/>
      <c r="H282" s="1315"/>
      <c r="I282" s="1315"/>
      <c r="J282" s="1315"/>
      <c r="K282" s="1315"/>
      <c r="L282" s="1315"/>
      <c r="M282" s="1315"/>
      <c r="N282" s="1315">
        <f>IF('App26'!G190="","",'App26'!G190)</f>
        <v>-0.11927710843373496</v>
      </c>
      <c r="O282" s="1315">
        <f>IF('App26'!H190="","",'App26'!H190)</f>
        <v>-0.12771084337349398</v>
      </c>
      <c r="P282" s="1315">
        <f>IF('App26'!I190="","",'App26'!I190)</f>
        <v>-0.13614457831325302</v>
      </c>
      <c r="Q282" s="1315">
        <f>IF('App26'!J190="","",'App26'!J190)</f>
        <v>-0.14819277108433734</v>
      </c>
      <c r="R282" s="1315">
        <f>IF('App26'!K190="","",'App26'!K190)</f>
        <v>-0.16024096385542169</v>
      </c>
      <c r="S282" s="1315"/>
      <c r="T282" s="1315"/>
      <c r="U282" s="1315"/>
      <c r="V282" s="1315"/>
      <c r="W282" s="1315"/>
      <c r="X282" s="1315"/>
    </row>
    <row r="283" spans="2:24">
      <c r="B283" s="1309" t="s">
        <v>890</v>
      </c>
      <c r="C283" s="1315" t="s">
        <v>1761</v>
      </c>
      <c r="D283" s="1315" t="s">
        <v>43</v>
      </c>
      <c r="E283" s="1315" t="s">
        <v>1540</v>
      </c>
      <c r="F283" s="1315"/>
      <c r="G283" s="1315"/>
      <c r="H283" s="1315"/>
      <c r="I283" s="1315"/>
      <c r="J283" s="1315"/>
      <c r="K283" s="1315"/>
      <c r="L283" s="1315"/>
      <c r="M283" s="1315"/>
      <c r="N283" s="1315">
        <f>IF('App26'!G191="","",'App26'!G191)</f>
        <v>0</v>
      </c>
      <c r="O283" s="1315">
        <f>IF('App26'!H191="","",'App26'!H191)</f>
        <v>0</v>
      </c>
      <c r="P283" s="1315">
        <f>IF('App26'!I191="","",'App26'!I191)</f>
        <v>0</v>
      </c>
      <c r="Q283" s="1315">
        <f>IF('App26'!J191="","",'App26'!J191)</f>
        <v>0</v>
      </c>
      <c r="R283" s="1315">
        <f>IF('App26'!K191="","",'App26'!K191)</f>
        <v>0</v>
      </c>
      <c r="S283" s="1315"/>
      <c r="T283" s="1315"/>
      <c r="U283" s="1315"/>
      <c r="V283" s="1315"/>
      <c r="W283" s="1315"/>
      <c r="X283" s="1315"/>
    </row>
    <row r="284" spans="2:24">
      <c r="B284" s="1309" t="s">
        <v>892</v>
      </c>
      <c r="C284" s="1315" t="s">
        <v>1762</v>
      </c>
      <c r="D284" s="1315" t="s">
        <v>43</v>
      </c>
      <c r="E284" s="1315" t="s">
        <v>1540</v>
      </c>
      <c r="F284" s="1315"/>
      <c r="G284" s="1315"/>
      <c r="H284" s="1315"/>
      <c r="I284" s="1315"/>
      <c r="J284" s="1315"/>
      <c r="K284" s="1315"/>
      <c r="L284" s="1315"/>
      <c r="M284" s="1315"/>
      <c r="N284" s="1315">
        <f>IF('App26'!G192="","",'App26'!G192)</f>
        <v>-0.11927710843373496</v>
      </c>
      <c r="O284" s="1315">
        <f>IF('App26'!H192="","",'App26'!H192)</f>
        <v>-0.12771084337349398</v>
      </c>
      <c r="P284" s="1315">
        <f>IF('App26'!I192="","",'App26'!I192)</f>
        <v>-0.13614457831325302</v>
      </c>
      <c r="Q284" s="1315">
        <f>IF('App26'!J192="","",'App26'!J192)</f>
        <v>-0.14819277108433734</v>
      </c>
      <c r="R284" s="1315">
        <f>IF('App26'!K192="","",'App26'!K192)</f>
        <v>-0.16024096385542169</v>
      </c>
      <c r="S284" s="1315"/>
      <c r="T284" s="1315"/>
      <c r="U284" s="1315"/>
      <c r="V284" s="1315"/>
      <c r="W284" s="1315"/>
      <c r="X284" s="1315"/>
    </row>
    <row r="285" spans="2:24">
      <c r="B285" s="1309" t="s">
        <v>895</v>
      </c>
      <c r="C285" s="1315" t="s">
        <v>1763</v>
      </c>
      <c r="D285" s="1315" t="s">
        <v>43</v>
      </c>
      <c r="E285" s="1315" t="s">
        <v>1540</v>
      </c>
      <c r="F285" s="1315"/>
      <c r="G285" s="1315"/>
      <c r="H285" s="1315"/>
      <c r="I285" s="1315"/>
      <c r="J285" s="1315"/>
      <c r="K285" s="1315"/>
      <c r="L285" s="1315"/>
      <c r="M285" s="1315"/>
      <c r="N285" s="1315">
        <f>IF('App26'!G193="","",'App26'!G193)</f>
        <v>0</v>
      </c>
      <c r="O285" s="1315">
        <f>IF('App26'!H193="","",'App26'!H193)</f>
        <v>0</v>
      </c>
      <c r="P285" s="1315">
        <f>IF('App26'!I193="","",'App26'!I193)</f>
        <v>0</v>
      </c>
      <c r="Q285" s="1315">
        <f>IF('App26'!J193="","",'App26'!J193)</f>
        <v>0</v>
      </c>
      <c r="R285" s="1315">
        <f>IF('App26'!K193="","",'App26'!K193)</f>
        <v>0</v>
      </c>
      <c r="S285" s="1315"/>
      <c r="T285" s="1315"/>
      <c r="U285" s="1315"/>
      <c r="V285" s="1315"/>
      <c r="W285" s="1315"/>
      <c r="X285" s="1315"/>
    </row>
    <row r="286" spans="2:24">
      <c r="B286" s="1309" t="s">
        <v>897</v>
      </c>
      <c r="C286" s="1315" t="s">
        <v>1764</v>
      </c>
      <c r="D286" s="1315" t="s">
        <v>43</v>
      </c>
      <c r="E286" s="1315" t="s">
        <v>1540</v>
      </c>
      <c r="F286" s="1315"/>
      <c r="G286" s="1315"/>
      <c r="H286" s="1315"/>
      <c r="I286" s="1315"/>
      <c r="J286" s="1315"/>
      <c r="K286" s="1315"/>
      <c r="L286" s="1315"/>
      <c r="M286" s="1315"/>
      <c r="N286" s="1315">
        <f>IF('App26'!G194="","",'App26'!G194)</f>
        <v>0</v>
      </c>
      <c r="O286" s="1315">
        <f>IF('App26'!H194="","",'App26'!H194)</f>
        <v>0</v>
      </c>
      <c r="P286" s="1315">
        <f>IF('App26'!I194="","",'App26'!I194)</f>
        <v>0</v>
      </c>
      <c r="Q286" s="1315">
        <f>IF('App26'!J194="","",'App26'!J194)</f>
        <v>0</v>
      </c>
      <c r="R286" s="1315">
        <f>IF('App26'!K194="","",'App26'!K194)</f>
        <v>0</v>
      </c>
      <c r="S286" s="1315"/>
      <c r="T286" s="1315"/>
      <c r="U286" s="1315"/>
      <c r="V286" s="1315"/>
      <c r="W286" s="1315"/>
      <c r="X286" s="1315"/>
    </row>
    <row r="287" spans="2:24">
      <c r="B287" s="1309" t="s">
        <v>899</v>
      </c>
      <c r="C287" s="1315" t="s">
        <v>1765</v>
      </c>
      <c r="D287" s="1315" t="s">
        <v>43</v>
      </c>
      <c r="E287" s="1315" t="s">
        <v>1540</v>
      </c>
      <c r="F287" s="1315"/>
      <c r="G287" s="1315"/>
      <c r="H287" s="1315"/>
      <c r="I287" s="1315"/>
      <c r="J287" s="1315"/>
      <c r="K287" s="1315"/>
      <c r="L287" s="1315"/>
      <c r="M287" s="1315"/>
      <c r="N287" s="1315">
        <f>IF('App26'!G195="","",'App26'!G195)</f>
        <v>0</v>
      </c>
      <c r="O287" s="1315">
        <f>IF('App26'!H195="","",'App26'!H195)</f>
        <v>0</v>
      </c>
      <c r="P287" s="1315">
        <f>IF('App26'!I195="","",'App26'!I195)</f>
        <v>0</v>
      </c>
      <c r="Q287" s="1315">
        <f>IF('App26'!J195="","",'App26'!J195)</f>
        <v>0</v>
      </c>
      <c r="R287" s="1315">
        <f>IF('App26'!K195="","",'App26'!K195)</f>
        <v>0</v>
      </c>
      <c r="S287" s="1315"/>
      <c r="T287" s="1315"/>
      <c r="U287" s="1315"/>
      <c r="V287" s="1315"/>
      <c r="W287" s="1315"/>
      <c r="X287" s="1315"/>
    </row>
    <row r="288" spans="2:24">
      <c r="B288" s="1309" t="s">
        <v>903</v>
      </c>
      <c r="C288" s="1315" t="s">
        <v>1766</v>
      </c>
      <c r="D288" s="1315" t="s">
        <v>43</v>
      </c>
      <c r="E288" s="1315" t="s">
        <v>1540</v>
      </c>
      <c r="F288" s="1315"/>
      <c r="G288" s="1315"/>
      <c r="H288" s="1315"/>
      <c r="I288" s="1315"/>
      <c r="J288" s="1315"/>
      <c r="K288" s="1315"/>
      <c r="L288" s="1315"/>
      <c r="M288" s="1315"/>
      <c r="N288" s="1315">
        <f>IF('App26'!G198="","",'App26'!G198)</f>
        <v>0.21927710843373494</v>
      </c>
      <c r="O288" s="1315">
        <f>IF('App26'!H198="","",'App26'!H198)</f>
        <v>0.21807228915662652</v>
      </c>
      <c r="P288" s="1315">
        <f>IF('App26'!I198="","",'App26'!I198)</f>
        <v>0.21807228915662652</v>
      </c>
      <c r="Q288" s="1315">
        <f>IF('App26'!J198="","",'App26'!J198)</f>
        <v>0.21686746987951808</v>
      </c>
      <c r="R288" s="1315">
        <f>IF('App26'!K198="","",'App26'!K198)</f>
        <v>0.21566265060240963</v>
      </c>
      <c r="S288" s="1315"/>
      <c r="T288" s="1315"/>
      <c r="U288" s="1315"/>
      <c r="V288" s="1315"/>
      <c r="W288" s="1315"/>
      <c r="X288" s="1315"/>
    </row>
    <row r="289" spans="2:24">
      <c r="B289" s="1309" t="s">
        <v>906</v>
      </c>
      <c r="C289" s="1315" t="s">
        <v>1767</v>
      </c>
      <c r="D289" s="1315" t="s">
        <v>43</v>
      </c>
      <c r="E289" s="1315" t="s">
        <v>1540</v>
      </c>
      <c r="F289" s="1315"/>
      <c r="G289" s="1315"/>
      <c r="H289" s="1315"/>
      <c r="I289" s="1315"/>
      <c r="J289" s="1315"/>
      <c r="K289" s="1315"/>
      <c r="L289" s="1315"/>
      <c r="M289" s="1315"/>
      <c r="N289" s="1315">
        <f>IF('App26'!G199="","",'App26'!G199)</f>
        <v>0</v>
      </c>
      <c r="O289" s="1315">
        <f>IF('App26'!H199="","",'App26'!H199)</f>
        <v>0</v>
      </c>
      <c r="P289" s="1315">
        <f>IF('App26'!I199="","",'App26'!I199)</f>
        <v>0</v>
      </c>
      <c r="Q289" s="1315">
        <f>IF('App26'!J199="","",'App26'!J199)</f>
        <v>0</v>
      </c>
      <c r="R289" s="1315">
        <f>IF('App26'!K199="","",'App26'!K199)</f>
        <v>0</v>
      </c>
      <c r="S289" s="1315"/>
      <c r="T289" s="1315"/>
      <c r="U289" s="1315"/>
      <c r="V289" s="1315"/>
      <c r="W289" s="1315"/>
      <c r="X289" s="1315"/>
    </row>
    <row r="290" spans="2:24">
      <c r="B290" s="1309" t="s">
        <v>908</v>
      </c>
      <c r="C290" s="1315" t="s">
        <v>1768</v>
      </c>
      <c r="D290" s="1315" t="s">
        <v>43</v>
      </c>
      <c r="E290" s="1315" t="s">
        <v>1540</v>
      </c>
      <c r="F290" s="1315"/>
      <c r="G290" s="1315"/>
      <c r="H290" s="1315"/>
      <c r="I290" s="1315"/>
      <c r="J290" s="1315"/>
      <c r="K290" s="1315"/>
      <c r="L290" s="1315"/>
      <c r="M290" s="1315"/>
      <c r="N290" s="1315">
        <f>IF('App26'!G200="","",'App26'!G200)</f>
        <v>0.21927710843373494</v>
      </c>
      <c r="O290" s="1315">
        <f>IF('App26'!H200="","",'App26'!H200)</f>
        <v>0.21807228915662652</v>
      </c>
      <c r="P290" s="1315">
        <f>IF('App26'!I200="","",'App26'!I200)</f>
        <v>0.21807228915662652</v>
      </c>
      <c r="Q290" s="1315">
        <f>IF('App26'!J200="","",'App26'!J200)</f>
        <v>0.21686746987951808</v>
      </c>
      <c r="R290" s="1315">
        <f>IF('App26'!K200="","",'App26'!K200)</f>
        <v>0.21566265060240963</v>
      </c>
      <c r="S290" s="1315"/>
      <c r="T290" s="1315"/>
      <c r="U290" s="1315"/>
      <c r="V290" s="1315"/>
      <c r="W290" s="1315"/>
      <c r="X290" s="1315"/>
    </row>
    <row r="291" spans="2:24">
      <c r="B291" s="1309" t="s">
        <v>912</v>
      </c>
      <c r="C291" s="1315" t="s">
        <v>1769</v>
      </c>
      <c r="D291" s="1315" t="s">
        <v>43</v>
      </c>
      <c r="E291" s="1315" t="s">
        <v>1540</v>
      </c>
      <c r="F291" s="1315"/>
      <c r="G291" s="1315"/>
      <c r="H291" s="1315"/>
      <c r="I291" s="1315"/>
      <c r="J291" s="1315"/>
      <c r="K291" s="1315"/>
      <c r="L291" s="1315"/>
      <c r="M291" s="1315"/>
      <c r="N291" s="1315">
        <f>IF('App26'!G203="","",'App26'!G203)</f>
        <v>-0.82891566265060235</v>
      </c>
      <c r="O291" s="1315">
        <f>IF('App26'!H203="","",'App26'!H203)</f>
        <v>-0.78795180722891578</v>
      </c>
      <c r="P291" s="1315">
        <f>IF('App26'!I203="","",'App26'!I203)</f>
        <v>-0.74698795180722899</v>
      </c>
      <c r="Q291" s="1315">
        <f>IF('App26'!J203="","",'App26'!J203)</f>
        <v>-0.70843373493975903</v>
      </c>
      <c r="R291" s="1315">
        <f>IF('App26'!K203="","",'App26'!K203)</f>
        <v>-0.67108433734939765</v>
      </c>
      <c r="S291" s="1315"/>
      <c r="T291" s="1315"/>
      <c r="U291" s="1315"/>
      <c r="V291" s="1315"/>
      <c r="W291" s="1315"/>
      <c r="X291" s="1315"/>
    </row>
    <row r="292" spans="2:24">
      <c r="B292" s="1309" t="s">
        <v>915</v>
      </c>
      <c r="C292" s="1315" t="s">
        <v>1770</v>
      </c>
      <c r="D292" s="1315" t="s">
        <v>43</v>
      </c>
      <c r="E292" s="1315" t="s">
        <v>1540</v>
      </c>
      <c r="F292" s="1315"/>
      <c r="G292" s="1315"/>
      <c r="H292" s="1315"/>
      <c r="I292" s="1315"/>
      <c r="J292" s="1315"/>
      <c r="K292" s="1315"/>
      <c r="L292" s="1315"/>
      <c r="M292" s="1315"/>
      <c r="N292" s="1315">
        <f>IF('App26'!G204="","",'App26'!G204)</f>
        <v>0</v>
      </c>
      <c r="O292" s="1315">
        <f>IF('App26'!H204="","",'App26'!H204)</f>
        <v>0</v>
      </c>
      <c r="P292" s="1315">
        <f>IF('App26'!I204="","",'App26'!I204)</f>
        <v>0</v>
      </c>
      <c r="Q292" s="1315">
        <f>IF('App26'!J204="","",'App26'!J204)</f>
        <v>0</v>
      </c>
      <c r="R292" s="1315">
        <f>IF('App26'!K204="","",'App26'!K204)</f>
        <v>0</v>
      </c>
      <c r="S292" s="1315"/>
      <c r="T292" s="1315"/>
      <c r="U292" s="1315"/>
      <c r="V292" s="1315"/>
      <c r="W292" s="1315"/>
      <c r="X292" s="1315"/>
    </row>
    <row r="293" spans="2:24">
      <c r="B293" s="1309" t="s">
        <v>917</v>
      </c>
      <c r="C293" s="1315" t="s">
        <v>1771</v>
      </c>
      <c r="D293" s="1315" t="s">
        <v>43</v>
      </c>
      <c r="E293" s="1315" t="s">
        <v>1540</v>
      </c>
      <c r="F293" s="1315"/>
      <c r="G293" s="1315"/>
      <c r="H293" s="1315"/>
      <c r="I293" s="1315"/>
      <c r="J293" s="1315"/>
      <c r="K293" s="1315"/>
      <c r="L293" s="1315"/>
      <c r="M293" s="1315"/>
      <c r="N293" s="1315">
        <f>IF('App26'!G205="","",'App26'!G205)</f>
        <v>-0.82891566265060235</v>
      </c>
      <c r="O293" s="1315">
        <f>IF('App26'!H205="","",'App26'!H205)</f>
        <v>-0.78795180722891578</v>
      </c>
      <c r="P293" s="1315">
        <f>IF('App26'!I205="","",'App26'!I205)</f>
        <v>-0.74698795180722899</v>
      </c>
      <c r="Q293" s="1315">
        <f>IF('App26'!J205="","",'App26'!J205)</f>
        <v>-0.70843373493975903</v>
      </c>
      <c r="R293" s="1315">
        <f>IF('App26'!K205="","",'App26'!K205)</f>
        <v>-0.67108433734939765</v>
      </c>
      <c r="S293" s="1315"/>
      <c r="T293" s="1315"/>
      <c r="U293" s="1315"/>
      <c r="V293" s="1315"/>
      <c r="W293" s="1315"/>
      <c r="X293" s="1315"/>
    </row>
    <row r="294" spans="2:24">
      <c r="B294" s="1309" t="s">
        <v>921</v>
      </c>
      <c r="C294" s="1315" t="s">
        <v>1772</v>
      </c>
      <c r="D294" s="1315" t="s">
        <v>43</v>
      </c>
      <c r="E294" s="1315" t="s">
        <v>1540</v>
      </c>
      <c r="F294" s="1315"/>
      <c r="G294" s="1315"/>
      <c r="H294" s="1315"/>
      <c r="I294" s="1315"/>
      <c r="J294" s="1315"/>
      <c r="K294" s="1315"/>
      <c r="L294" s="1315"/>
      <c r="M294" s="1315"/>
      <c r="N294" s="1315">
        <f>IF('App26'!G208="","",'App26'!G208)</f>
        <v>0</v>
      </c>
      <c r="O294" s="1315">
        <f>IF('App26'!H208="","",'App26'!H208)</f>
        <v>0</v>
      </c>
      <c r="P294" s="1315">
        <f>IF('App26'!I208="","",'App26'!I208)</f>
        <v>0</v>
      </c>
      <c r="Q294" s="1315">
        <f>IF('App26'!J208="","",'App26'!J208)</f>
        <v>0</v>
      </c>
      <c r="R294" s="1315">
        <f>IF('App26'!K208="","",'App26'!K208)</f>
        <v>0</v>
      </c>
      <c r="S294" s="1315"/>
      <c r="T294" s="1315"/>
      <c r="U294" s="1315"/>
      <c r="V294" s="1315"/>
      <c r="W294" s="1315"/>
      <c r="X294" s="1315"/>
    </row>
    <row r="295" spans="2:24">
      <c r="B295" s="1309" t="s">
        <v>925</v>
      </c>
      <c r="C295" s="1315" t="s">
        <v>1773</v>
      </c>
      <c r="D295" s="1315" t="s">
        <v>43</v>
      </c>
      <c r="E295" s="1315" t="s">
        <v>1540</v>
      </c>
      <c r="F295" s="1315"/>
      <c r="G295" s="1315"/>
      <c r="H295" s="1315"/>
      <c r="I295" s="1315"/>
      <c r="J295" s="1315"/>
      <c r="K295" s="1315"/>
      <c r="L295" s="1315"/>
      <c r="M295" s="1315"/>
      <c r="N295" s="1315">
        <f>IF('App26'!G211="","",'App26'!G211)</f>
        <v>0</v>
      </c>
      <c r="O295" s="1315">
        <f>IF('App26'!H211="","",'App26'!H211)</f>
        <v>0</v>
      </c>
      <c r="P295" s="1315">
        <f>IF('App26'!I211="","",'App26'!I211)</f>
        <v>0</v>
      </c>
      <c r="Q295" s="1315">
        <f>IF('App26'!J211="","",'App26'!J211)</f>
        <v>0</v>
      </c>
      <c r="R295" s="1315">
        <f>IF('App26'!K211="","",'App26'!K211)</f>
        <v>0</v>
      </c>
      <c r="S295" s="1315"/>
      <c r="T295" s="1315"/>
      <c r="U295" s="1315"/>
      <c r="V295" s="1315"/>
      <c r="W295" s="1315"/>
      <c r="X295" s="1315"/>
    </row>
    <row r="296" spans="2:24">
      <c r="B296" s="1309" t="s">
        <v>929</v>
      </c>
      <c r="C296" s="1315" t="s">
        <v>1774</v>
      </c>
      <c r="D296" s="1315" t="s">
        <v>43</v>
      </c>
      <c r="E296" s="1315" t="s">
        <v>1540</v>
      </c>
      <c r="F296" s="1315"/>
      <c r="G296" s="1315"/>
      <c r="H296" s="1315"/>
      <c r="I296" s="1315"/>
      <c r="J296" s="1315"/>
      <c r="K296" s="1315"/>
      <c r="L296" s="1315"/>
      <c r="M296" s="1315"/>
      <c r="N296" s="1315">
        <f>IF('App26'!G214="","",'App26'!G214)</f>
        <v>3.9397590361445785</v>
      </c>
      <c r="O296" s="1315">
        <f>IF('App26'!H214="","",'App26'!H214)</f>
        <v>4.1445783132530121</v>
      </c>
      <c r="P296" s="1315">
        <f>IF('App26'!I214="","",'App26'!I214)</f>
        <v>3.8313253012048198</v>
      </c>
      <c r="Q296" s="1315">
        <f>IF('App26'!J214="","",'App26'!J214)</f>
        <v>3.7108433734939763</v>
      </c>
      <c r="R296" s="1315">
        <f>IF('App26'!K214="","",'App26'!K214)</f>
        <v>4.9036144578313259</v>
      </c>
      <c r="S296" s="1315"/>
      <c r="T296" s="1315"/>
      <c r="U296" s="1315"/>
      <c r="V296" s="1315"/>
      <c r="W296" s="1315"/>
      <c r="X296" s="1315"/>
    </row>
    <row r="297" spans="2:24">
      <c r="B297" s="1309" t="s">
        <v>932</v>
      </c>
      <c r="C297" s="1315" t="s">
        <v>1775</v>
      </c>
      <c r="D297" s="1315" t="s">
        <v>43</v>
      </c>
      <c r="E297" s="1315" t="s">
        <v>1540</v>
      </c>
      <c r="F297" s="1315"/>
      <c r="G297" s="1315"/>
      <c r="H297" s="1315"/>
      <c r="I297" s="1315"/>
      <c r="J297" s="1315"/>
      <c r="K297" s="1315"/>
      <c r="L297" s="1315"/>
      <c r="M297" s="1315"/>
      <c r="N297" s="1315">
        <f>IF('App26'!G215="","",'App26'!G215)</f>
        <v>2.5060240963855422</v>
      </c>
      <c r="O297" s="1315">
        <f>IF('App26'!H215="","",'App26'!H215)</f>
        <v>2.6024096385542173</v>
      </c>
      <c r="P297" s="1315">
        <f>IF('App26'!I215="","",'App26'!I215)</f>
        <v>2.6265060240963858</v>
      </c>
      <c r="Q297" s="1315">
        <f>IF('App26'!J215="","",'App26'!J215)</f>
        <v>2.5301204819277112</v>
      </c>
      <c r="R297" s="1315">
        <f>IF('App26'!K215="","",'App26'!K215)</f>
        <v>2.5301204819277112</v>
      </c>
      <c r="S297" s="1315"/>
      <c r="T297" s="1315"/>
      <c r="U297" s="1315"/>
      <c r="V297" s="1315"/>
      <c r="W297" s="1315"/>
      <c r="X297" s="1315"/>
    </row>
    <row r="298" spans="2:24">
      <c r="B298" s="1309" t="s">
        <v>934</v>
      </c>
      <c r="C298" s="1315" t="s">
        <v>1776</v>
      </c>
      <c r="D298" s="1315" t="s">
        <v>43</v>
      </c>
      <c r="E298" s="1315" t="s">
        <v>1540</v>
      </c>
      <c r="F298" s="1315"/>
      <c r="G298" s="1315"/>
      <c r="H298" s="1315"/>
      <c r="I298" s="1315"/>
      <c r="J298" s="1315"/>
      <c r="K298" s="1315"/>
      <c r="L298" s="1315"/>
      <c r="M298" s="1315"/>
      <c r="N298" s="1315">
        <f>IF('App26'!G216="","",'App26'!G216)</f>
        <v>12.734939759036145</v>
      </c>
      <c r="O298" s="1315">
        <f>IF('App26'!H216="","",'App26'!H216)</f>
        <v>13.843373493975905</v>
      </c>
      <c r="P298" s="1315">
        <f>IF('App26'!I216="","",'App26'!I216)</f>
        <v>12.421686746987953</v>
      </c>
      <c r="Q298" s="1315">
        <f>IF('App26'!J216="","",'App26'!J216)</f>
        <v>12.072289156626507</v>
      </c>
      <c r="R298" s="1315">
        <f>IF('App26'!K216="","",'App26'!K216)</f>
        <v>13.506024096385543</v>
      </c>
      <c r="S298" s="1315"/>
      <c r="T298" s="1315"/>
      <c r="U298" s="1315"/>
      <c r="V298" s="1315"/>
      <c r="W298" s="1315"/>
      <c r="X298" s="1315"/>
    </row>
    <row r="299" spans="2:24">
      <c r="B299" s="1309" t="s">
        <v>936</v>
      </c>
      <c r="C299" s="1315" t="s">
        <v>1777</v>
      </c>
      <c r="D299" s="1315" t="s">
        <v>43</v>
      </c>
      <c r="E299" s="1315" t="s">
        <v>1540</v>
      </c>
      <c r="F299" s="1315"/>
      <c r="G299" s="1315"/>
      <c r="H299" s="1315"/>
      <c r="I299" s="1315"/>
      <c r="J299" s="1315"/>
      <c r="K299" s="1315"/>
      <c r="L299" s="1315"/>
      <c r="M299" s="1315"/>
      <c r="N299" s="1315">
        <f>IF('App26'!G217="","",'App26'!G217)</f>
        <v>0</v>
      </c>
      <c r="O299" s="1315">
        <f>IF('App26'!H217="","",'App26'!H217)</f>
        <v>0</v>
      </c>
      <c r="P299" s="1315">
        <f>IF('App26'!I217="","",'App26'!I217)</f>
        <v>0</v>
      </c>
      <c r="Q299" s="1315">
        <f>IF('App26'!J217="","",'App26'!J217)</f>
        <v>0</v>
      </c>
      <c r="R299" s="1315">
        <f>IF('App26'!K217="","",'App26'!K217)</f>
        <v>0</v>
      </c>
      <c r="S299" s="1315"/>
      <c r="T299" s="1315"/>
      <c r="U299" s="1315"/>
      <c r="V299" s="1315"/>
      <c r="W299" s="1315"/>
      <c r="X299" s="1315"/>
    </row>
    <row r="300" spans="2:24">
      <c r="B300" s="1309" t="s">
        <v>938</v>
      </c>
      <c r="C300" s="1315" t="s">
        <v>1778</v>
      </c>
      <c r="D300" s="1315" t="s">
        <v>43</v>
      </c>
      <c r="E300" s="1315" t="s">
        <v>1540</v>
      </c>
      <c r="F300" s="1315"/>
      <c r="G300" s="1315"/>
      <c r="H300" s="1315"/>
      <c r="I300" s="1315"/>
      <c r="J300" s="1315"/>
      <c r="K300" s="1315"/>
      <c r="L300" s="1315"/>
      <c r="M300" s="1315"/>
      <c r="N300" s="1315">
        <f>IF('App26'!G218="","",'App26'!G218)</f>
        <v>0</v>
      </c>
      <c r="O300" s="1315">
        <f>IF('App26'!H218="","",'App26'!H218)</f>
        <v>0</v>
      </c>
      <c r="P300" s="1315">
        <f>IF('App26'!I218="","",'App26'!I218)</f>
        <v>0</v>
      </c>
      <c r="Q300" s="1315">
        <f>IF('App26'!J218="","",'App26'!J218)</f>
        <v>0</v>
      </c>
      <c r="R300" s="1315">
        <f>IF('App26'!K218="","",'App26'!K218)</f>
        <v>0</v>
      </c>
      <c r="S300" s="1315"/>
      <c r="T300" s="1315"/>
      <c r="U300" s="1315"/>
      <c r="V300" s="1315"/>
      <c r="W300" s="1315"/>
      <c r="X300" s="1315"/>
    </row>
    <row r="301" spans="2:24">
      <c r="B301" s="1309" t="s">
        <v>940</v>
      </c>
      <c r="C301" s="1315" t="s">
        <v>1779</v>
      </c>
      <c r="D301" s="1315" t="s">
        <v>43</v>
      </c>
      <c r="E301" s="1315" t="s">
        <v>1540</v>
      </c>
      <c r="F301" s="1315"/>
      <c r="G301" s="1315"/>
      <c r="H301" s="1315"/>
      <c r="I301" s="1315"/>
      <c r="J301" s="1315"/>
      <c r="K301" s="1315"/>
      <c r="L301" s="1315"/>
      <c r="M301" s="1315"/>
      <c r="N301" s="1315">
        <f>IF('App26'!G219="","",'App26'!G219)</f>
        <v>0</v>
      </c>
      <c r="O301" s="1315">
        <f>IF('App26'!H219="","",'App26'!H219)</f>
        <v>0</v>
      </c>
      <c r="P301" s="1315">
        <f>IF('App26'!I219="","",'App26'!I219)</f>
        <v>0</v>
      </c>
      <c r="Q301" s="1315">
        <f>IF('App26'!J219="","",'App26'!J219)</f>
        <v>0</v>
      </c>
      <c r="R301" s="1315">
        <f>IF('App26'!K219="","",'App26'!K219)</f>
        <v>0</v>
      </c>
      <c r="S301" s="1315"/>
      <c r="T301" s="1315"/>
      <c r="U301" s="1315"/>
      <c r="V301" s="1315"/>
      <c r="W301" s="1315"/>
      <c r="X301" s="1315"/>
    </row>
    <row r="302" spans="2:24">
      <c r="B302" s="1309" t="s">
        <v>943</v>
      </c>
      <c r="C302" s="1315" t="s">
        <v>1780</v>
      </c>
      <c r="D302" s="1315" t="s">
        <v>43</v>
      </c>
      <c r="E302" s="1315" t="s">
        <v>1540</v>
      </c>
      <c r="F302" s="1315"/>
      <c r="G302" s="1315"/>
      <c r="H302" s="1315"/>
      <c r="I302" s="1315"/>
      <c r="J302" s="1315"/>
      <c r="K302" s="1315"/>
      <c r="L302" s="1315"/>
      <c r="M302" s="1315"/>
      <c r="N302" s="1315">
        <f>IF('App26'!G222="","",'App26'!G222)</f>
        <v>-10.638554216867471</v>
      </c>
      <c r="O302" s="1315">
        <f>IF('App26'!H222="","",'App26'!H222)</f>
        <v>-11.566265060240964</v>
      </c>
      <c r="P302" s="1315">
        <f>IF('App26'!I222="","",'App26'!I222)</f>
        <v>-12.481927710843374</v>
      </c>
      <c r="Q302" s="1315">
        <f>IF('App26'!J222="","",'App26'!J222)</f>
        <v>-12.385542168674698</v>
      </c>
      <c r="R302" s="1315">
        <f>IF('App26'!K222="","",'App26'!K222)</f>
        <v>-18.867469879518072</v>
      </c>
      <c r="S302" s="1315"/>
      <c r="T302" s="1315"/>
      <c r="U302" s="1315"/>
      <c r="V302" s="1315"/>
      <c r="W302" s="1315"/>
      <c r="X302" s="1315"/>
    </row>
    <row r="303" spans="2:24">
      <c r="B303" s="1309" t="s">
        <v>946</v>
      </c>
      <c r="C303" s="1315" t="s">
        <v>1781</v>
      </c>
      <c r="D303" s="1315" t="s">
        <v>43</v>
      </c>
      <c r="E303" s="1315" t="s">
        <v>1540</v>
      </c>
      <c r="F303" s="1315"/>
      <c r="G303" s="1315"/>
      <c r="H303" s="1315"/>
      <c r="I303" s="1315"/>
      <c r="J303" s="1315"/>
      <c r="K303" s="1315"/>
      <c r="L303" s="1315"/>
      <c r="M303" s="1315"/>
      <c r="N303" s="1315">
        <f>IF('App26'!G223="","",'App26'!G223)</f>
        <v>-2.096385542168675</v>
      </c>
      <c r="O303" s="1315">
        <f>IF('App26'!H223="","",'App26'!H223)</f>
        <v>-2.096385542168675</v>
      </c>
      <c r="P303" s="1315">
        <f>IF('App26'!I223="","",'App26'!I223)</f>
        <v>-2.132530120481928</v>
      </c>
      <c r="Q303" s="1315">
        <f>IF('App26'!J223="","",'App26'!J223)</f>
        <v>-2.2771084337349397</v>
      </c>
      <c r="R303" s="1315">
        <f>IF('App26'!K223="","",'App26'!K223)</f>
        <v>-2.2891566265060241</v>
      </c>
      <c r="S303" s="1315"/>
      <c r="T303" s="1315"/>
      <c r="U303" s="1315"/>
      <c r="V303" s="1315"/>
      <c r="W303" s="1315"/>
      <c r="X303" s="1315"/>
    </row>
    <row r="304" spans="2:24">
      <c r="B304" s="1309" t="s">
        <v>948</v>
      </c>
      <c r="C304" s="1315" t="s">
        <v>1782</v>
      </c>
      <c r="D304" s="1315" t="s">
        <v>43</v>
      </c>
      <c r="E304" s="1315" t="s">
        <v>1540</v>
      </c>
      <c r="F304" s="1315"/>
      <c r="G304" s="1315"/>
      <c r="H304" s="1315"/>
      <c r="I304" s="1315"/>
      <c r="J304" s="1315"/>
      <c r="K304" s="1315"/>
      <c r="L304" s="1315"/>
      <c r="M304" s="1315"/>
      <c r="N304" s="1315">
        <f>IF('App26'!G224="","",'App26'!G224)</f>
        <v>-16.180722891566266</v>
      </c>
      <c r="O304" s="1315">
        <f>IF('App26'!H224="","",'App26'!H224)</f>
        <v>-16</v>
      </c>
      <c r="P304" s="1315">
        <f>IF('App26'!I224="","",'App26'!I224)</f>
        <v>-14.602409638554217</v>
      </c>
      <c r="Q304" s="1315">
        <f>IF('App26'!J224="","",'App26'!J224)</f>
        <v>-14.927710843373495</v>
      </c>
      <c r="R304" s="1315">
        <f>IF('App26'!K224="","",'App26'!K224)</f>
        <v>-19.91566265060241</v>
      </c>
      <c r="S304" s="1315"/>
      <c r="T304" s="1315"/>
      <c r="U304" s="1315"/>
      <c r="V304" s="1315"/>
      <c r="W304" s="1315"/>
      <c r="X304" s="1315"/>
    </row>
    <row r="305" spans="2:24">
      <c r="B305" s="1309" t="s">
        <v>950</v>
      </c>
      <c r="C305" s="1315" t="s">
        <v>1783</v>
      </c>
      <c r="D305" s="1315" t="s">
        <v>43</v>
      </c>
      <c r="E305" s="1315" t="s">
        <v>1540</v>
      </c>
      <c r="F305" s="1315"/>
      <c r="G305" s="1315"/>
      <c r="H305" s="1315"/>
      <c r="I305" s="1315"/>
      <c r="J305" s="1315"/>
      <c r="K305" s="1315"/>
      <c r="L305" s="1315"/>
      <c r="M305" s="1315"/>
      <c r="N305" s="1315">
        <f>IF('App26'!G225="","",'App26'!G225)</f>
        <v>-0.12048192771084339</v>
      </c>
      <c r="O305" s="1315">
        <f>IF('App26'!H225="","",'App26'!H225)</f>
        <v>-0.12048192771084339</v>
      </c>
      <c r="P305" s="1315">
        <f>IF('App26'!I225="","",'App26'!I225)</f>
        <v>-0.12048192771084339</v>
      </c>
      <c r="Q305" s="1315">
        <f>IF('App26'!J225="","",'App26'!J225)</f>
        <v>-0.12048192771084339</v>
      </c>
      <c r="R305" s="1315">
        <f>IF('App26'!K225="","",'App26'!K225)</f>
        <v>-0.12048192771084339</v>
      </c>
      <c r="S305" s="1315"/>
      <c r="T305" s="1315"/>
      <c r="U305" s="1315"/>
      <c r="V305" s="1315"/>
      <c r="W305" s="1315"/>
      <c r="X305" s="1315"/>
    </row>
    <row r="306" spans="2:24">
      <c r="B306" s="1309" t="s">
        <v>952</v>
      </c>
      <c r="C306" s="1315" t="s">
        <v>1784</v>
      </c>
      <c r="D306" s="1315" t="s">
        <v>43</v>
      </c>
      <c r="E306" s="1315" t="s">
        <v>1540</v>
      </c>
      <c r="F306" s="1315"/>
      <c r="G306" s="1315"/>
      <c r="H306" s="1315"/>
      <c r="I306" s="1315"/>
      <c r="J306" s="1315"/>
      <c r="K306" s="1315"/>
      <c r="L306" s="1315"/>
      <c r="M306" s="1315"/>
      <c r="N306" s="1315">
        <f>IF('App26'!G226="","",'App26'!G226)</f>
        <v>0</v>
      </c>
      <c r="O306" s="1315">
        <f>IF('App26'!H226="","",'App26'!H226)</f>
        <v>0</v>
      </c>
      <c r="P306" s="1315">
        <f>IF('App26'!I226="","",'App26'!I226)</f>
        <v>0</v>
      </c>
      <c r="Q306" s="1315">
        <f>IF('App26'!J226="","",'App26'!J226)</f>
        <v>0</v>
      </c>
      <c r="R306" s="1315">
        <f>IF('App26'!K226="","",'App26'!K226)</f>
        <v>0</v>
      </c>
      <c r="S306" s="1315"/>
      <c r="T306" s="1315"/>
      <c r="U306" s="1315"/>
      <c r="V306" s="1315"/>
      <c r="W306" s="1315"/>
      <c r="X306" s="1315"/>
    </row>
    <row r="307" spans="2:24">
      <c r="B307" s="1309" t="s">
        <v>954</v>
      </c>
      <c r="C307" s="1315" t="s">
        <v>1785</v>
      </c>
      <c r="D307" s="1315" t="s">
        <v>43</v>
      </c>
      <c r="E307" s="1315" t="s">
        <v>1540</v>
      </c>
      <c r="F307" s="1315"/>
      <c r="G307" s="1315"/>
      <c r="H307" s="1315"/>
      <c r="I307" s="1315"/>
      <c r="J307" s="1315"/>
      <c r="K307" s="1315"/>
      <c r="L307" s="1315"/>
      <c r="M307" s="1315"/>
      <c r="N307" s="1315">
        <f>IF('App26'!G227="","",'App26'!G227)</f>
        <v>0</v>
      </c>
      <c r="O307" s="1315">
        <f>IF('App26'!H227="","",'App26'!H227)</f>
        <v>0</v>
      </c>
      <c r="P307" s="1315">
        <f>IF('App26'!I227="","",'App26'!I227)</f>
        <v>0</v>
      </c>
      <c r="Q307" s="1315">
        <f>IF('App26'!J227="","",'App26'!J227)</f>
        <v>0</v>
      </c>
      <c r="R307" s="1315">
        <f>IF('App26'!K227="","",'App26'!K227)</f>
        <v>0</v>
      </c>
      <c r="S307" s="1315"/>
      <c r="T307" s="1315"/>
      <c r="U307" s="1315"/>
      <c r="V307" s="1315"/>
      <c r="W307" s="1315"/>
      <c r="X307" s="1315"/>
    </row>
    <row r="308" spans="2:24">
      <c r="B308" s="1309" t="s">
        <v>957</v>
      </c>
      <c r="C308" s="1315" t="s">
        <v>1786</v>
      </c>
      <c r="D308" s="1315" t="s">
        <v>43</v>
      </c>
      <c r="E308" s="1315" t="s">
        <v>1540</v>
      </c>
      <c r="F308" s="1315"/>
      <c r="G308" s="1315"/>
      <c r="H308" s="1315"/>
      <c r="I308" s="1315"/>
      <c r="J308" s="1315"/>
      <c r="K308" s="1315"/>
      <c r="L308" s="1315"/>
      <c r="M308" s="1315"/>
      <c r="N308" s="1315">
        <f>IF('App26'!G230="","",'App26'!G230)</f>
        <v>0</v>
      </c>
      <c r="O308" s="1315">
        <f>IF('App26'!H230="","",'App26'!H230)</f>
        <v>5.7216867469879515</v>
      </c>
      <c r="P308" s="1315">
        <f>IF('App26'!I230="","",'App26'!I230)</f>
        <v>5.6542168674698789</v>
      </c>
      <c r="Q308" s="1315">
        <f>IF('App26'!J230="","",'App26'!J230)</f>
        <v>5.6036144578313252</v>
      </c>
      <c r="R308" s="1315">
        <f>IF('App26'!K230="","",'App26'!K230)</f>
        <v>5.5373493975903614</v>
      </c>
      <c r="S308" s="1315"/>
      <c r="T308" s="1315"/>
      <c r="U308" s="1315"/>
      <c r="V308" s="1315"/>
      <c r="W308" s="1315"/>
      <c r="X308" s="1315"/>
    </row>
    <row r="309" spans="2:24">
      <c r="B309" s="1309" t="s">
        <v>960</v>
      </c>
      <c r="C309" s="1315" t="s">
        <v>1787</v>
      </c>
      <c r="D309" s="1315" t="s">
        <v>43</v>
      </c>
      <c r="E309" s="1315" t="s">
        <v>1540</v>
      </c>
      <c r="F309" s="1315"/>
      <c r="G309" s="1315"/>
      <c r="H309" s="1315"/>
      <c r="I309" s="1315"/>
      <c r="J309" s="1315"/>
      <c r="K309" s="1315"/>
      <c r="L309" s="1315"/>
      <c r="M309" s="1315"/>
      <c r="N309" s="1315">
        <f>IF('App26'!G231="","",'App26'!G231)</f>
        <v>0.12530120481927712</v>
      </c>
      <c r="O309" s="1315">
        <f>IF('App26'!H231="","",'App26'!H231)</f>
        <v>0.12650602409638553</v>
      </c>
      <c r="P309" s="1315">
        <f>IF('App26'!I231="","",'App26'!I231)</f>
        <v>0.12289156626506025</v>
      </c>
      <c r="Q309" s="1315">
        <f>IF('App26'!J231="","",'App26'!J231)</f>
        <v>0.12530120481927712</v>
      </c>
      <c r="R309" s="1315">
        <f>IF('App26'!K231="","",'App26'!K231)</f>
        <v>0.12289156626506025</v>
      </c>
      <c r="S309" s="1315"/>
      <c r="T309" s="1315"/>
      <c r="U309" s="1315"/>
      <c r="V309" s="1315"/>
      <c r="W309" s="1315"/>
      <c r="X309" s="1315"/>
    </row>
    <row r="310" spans="2:24">
      <c r="B310" s="1309" t="s">
        <v>962</v>
      </c>
      <c r="C310" s="1315" t="s">
        <v>1788</v>
      </c>
      <c r="D310" s="1315" t="s">
        <v>43</v>
      </c>
      <c r="E310" s="1315" t="s">
        <v>1540</v>
      </c>
      <c r="F310" s="1315"/>
      <c r="G310" s="1315"/>
      <c r="H310" s="1315"/>
      <c r="I310" s="1315"/>
      <c r="J310" s="1315"/>
      <c r="K310" s="1315"/>
      <c r="L310" s="1315"/>
      <c r="M310" s="1315"/>
      <c r="N310" s="1315">
        <f>IF('App26'!G232="","",'App26'!G232)</f>
        <v>0.14337349397590363</v>
      </c>
      <c r="O310" s="1315">
        <f>IF('App26'!H232="","",'App26'!H232)</f>
        <v>0.14457831325301204</v>
      </c>
      <c r="P310" s="1315">
        <f>IF('App26'!I232="","",'App26'!I232)</f>
        <v>0.14096385542168677</v>
      </c>
      <c r="Q310" s="1315">
        <f>IF('App26'!J232="","",'App26'!J232)</f>
        <v>0.14337349397590363</v>
      </c>
      <c r="R310" s="1315">
        <f>IF('App26'!K232="","",'App26'!K232)</f>
        <v>0.14096385542168677</v>
      </c>
      <c r="S310" s="1315"/>
      <c r="T310" s="1315"/>
      <c r="U310" s="1315"/>
      <c r="V310" s="1315"/>
      <c r="W310" s="1315"/>
      <c r="X310" s="1315"/>
    </row>
    <row r="311" spans="2:24">
      <c r="B311" s="1309" t="s">
        <v>965</v>
      </c>
      <c r="C311" s="1315" t="s">
        <v>1789</v>
      </c>
      <c r="D311" s="1315" t="s">
        <v>43</v>
      </c>
      <c r="E311" s="1315" t="s">
        <v>1540</v>
      </c>
      <c r="F311" s="1315"/>
      <c r="G311" s="1315"/>
      <c r="H311" s="1315"/>
      <c r="I311" s="1315"/>
      <c r="J311" s="1315"/>
      <c r="K311" s="1315"/>
      <c r="L311" s="1315"/>
      <c r="M311" s="1315"/>
      <c r="N311" s="1315">
        <f>IF('App26'!G235="","",'App26'!G235)</f>
        <v>0</v>
      </c>
      <c r="O311" s="1315">
        <f>IF('App26'!H235="","",'App26'!H235)</f>
        <v>0</v>
      </c>
      <c r="P311" s="1315">
        <f>IF('App26'!I235="","",'App26'!I235)</f>
        <v>0</v>
      </c>
      <c r="Q311" s="1315">
        <f>IF('App26'!J235="","",'App26'!J235)</f>
        <v>-11.20722891566265</v>
      </c>
      <c r="R311" s="1315">
        <f>IF('App26'!K235="","",'App26'!K235)</f>
        <v>-11.075903614457831</v>
      </c>
      <c r="S311" s="1315"/>
      <c r="T311" s="1315"/>
      <c r="U311" s="1315"/>
      <c r="V311" s="1315"/>
      <c r="W311" s="1315"/>
      <c r="X311" s="1315"/>
    </row>
    <row r="312" spans="2:24">
      <c r="B312" s="1309" t="s">
        <v>968</v>
      </c>
      <c r="C312" s="1315" t="s">
        <v>1790</v>
      </c>
      <c r="D312" s="1315" t="s">
        <v>43</v>
      </c>
      <c r="E312" s="1315" t="s">
        <v>1540</v>
      </c>
      <c r="F312" s="1315"/>
      <c r="G312" s="1315"/>
      <c r="H312" s="1315"/>
      <c r="I312" s="1315"/>
      <c r="J312" s="1315"/>
      <c r="K312" s="1315"/>
      <c r="L312" s="1315"/>
      <c r="M312" s="1315"/>
      <c r="N312" s="1315">
        <f>IF('App26'!G236="","",'App26'!G236)</f>
        <v>-0.25060240963855424</v>
      </c>
      <c r="O312" s="1315">
        <f>IF('App26'!H236="","",'App26'!H236)</f>
        <v>-0.25301204819277107</v>
      </c>
      <c r="P312" s="1315">
        <f>IF('App26'!I236="","",'App26'!I236)</f>
        <v>-0.24698795180722891</v>
      </c>
      <c r="Q312" s="1315">
        <f>IF('App26'!J236="","",'App26'!J236)</f>
        <v>-0.25060240963855424</v>
      </c>
      <c r="R312" s="1315">
        <f>IF('App26'!K236="","",'App26'!K236)</f>
        <v>-0.24578313253012049</v>
      </c>
      <c r="S312" s="1315"/>
      <c r="T312" s="1315"/>
      <c r="U312" s="1315"/>
      <c r="V312" s="1315"/>
      <c r="W312" s="1315"/>
      <c r="X312" s="1315"/>
    </row>
    <row r="313" spans="2:24">
      <c r="B313" s="1309" t="s">
        <v>970</v>
      </c>
      <c r="C313" s="1315" t="s">
        <v>1791</v>
      </c>
      <c r="D313" s="1315" t="s">
        <v>43</v>
      </c>
      <c r="E313" s="1315" t="s">
        <v>1540</v>
      </c>
      <c r="F313" s="1315"/>
      <c r="G313" s="1315"/>
      <c r="H313" s="1315"/>
      <c r="I313" s="1315"/>
      <c r="J313" s="1315"/>
      <c r="K313" s="1315"/>
      <c r="L313" s="1315"/>
      <c r="M313" s="1315"/>
      <c r="N313" s="1315">
        <f>IF('App26'!G237="","",'App26'!G237)</f>
        <v>-0.28554216867469878</v>
      </c>
      <c r="O313" s="1315">
        <f>IF('App26'!H237="","",'App26'!H237)</f>
        <v>-0.28795180722891567</v>
      </c>
      <c r="P313" s="1315">
        <f>IF('App26'!I237="","",'App26'!I237)</f>
        <v>-0.28192771084337354</v>
      </c>
      <c r="Q313" s="1315">
        <f>IF('App26'!J237="","",'App26'!J237)</f>
        <v>-0.28554216867469878</v>
      </c>
      <c r="R313" s="1315">
        <f>IF('App26'!K237="","",'App26'!K237)</f>
        <v>-0.28192771084337354</v>
      </c>
      <c r="S313" s="1315"/>
      <c r="T313" s="1315"/>
      <c r="U313" s="1315"/>
      <c r="V313" s="1315"/>
      <c r="W313" s="1315"/>
      <c r="X313" s="1315"/>
    </row>
    <row r="314" spans="2:24">
      <c r="B314" s="1309" t="s">
        <v>973</v>
      </c>
      <c r="C314" s="1315" t="s">
        <v>1792</v>
      </c>
      <c r="D314" s="1315" t="s">
        <v>43</v>
      </c>
      <c r="E314" s="1315" t="s">
        <v>1540</v>
      </c>
      <c r="F314" s="1315"/>
      <c r="G314" s="1315"/>
      <c r="H314" s="1315"/>
      <c r="I314" s="1315"/>
      <c r="J314" s="1315"/>
      <c r="K314" s="1315"/>
      <c r="L314" s="1315"/>
      <c r="M314" s="1315"/>
      <c r="N314" s="1315">
        <f>IF('App26'!G240="","",'App26'!G240)</f>
        <v>3.7554216867469883</v>
      </c>
      <c r="O314" s="1315">
        <f>IF('App26'!H240="","",'App26'!H240)</f>
        <v>3.8530120481927712</v>
      </c>
      <c r="P314" s="1315">
        <f>IF('App26'!I240="","",'App26'!I240)</f>
        <v>4.0277108433734945</v>
      </c>
      <c r="Q314" s="1315">
        <f>IF('App26'!J240="","",'App26'!J240)</f>
        <v>4.201204819277109</v>
      </c>
      <c r="R314" s="1315">
        <f>IF('App26'!K240="","",'App26'!K240)</f>
        <v>4.3590361445783135</v>
      </c>
      <c r="S314" s="1315"/>
      <c r="T314" s="1315"/>
      <c r="U314" s="1315"/>
      <c r="V314" s="1315"/>
      <c r="W314" s="1315"/>
      <c r="X314" s="1315"/>
    </row>
    <row r="315" spans="2:24">
      <c r="B315" s="1309" t="s">
        <v>976</v>
      </c>
      <c r="C315" s="1315" t="s">
        <v>1793</v>
      </c>
      <c r="D315" s="1315" t="s">
        <v>43</v>
      </c>
      <c r="E315" s="1315" t="s">
        <v>1540</v>
      </c>
      <c r="F315" s="1315"/>
      <c r="G315" s="1315"/>
      <c r="H315" s="1315"/>
      <c r="I315" s="1315"/>
      <c r="J315" s="1315"/>
      <c r="K315" s="1315"/>
      <c r="L315" s="1315"/>
      <c r="M315" s="1315"/>
      <c r="N315" s="1315">
        <f>IF('App26'!G241="","",'App26'!G241)</f>
        <v>0.37108433734939761</v>
      </c>
      <c r="O315" s="1315">
        <f>IF('App26'!H241="","",'App26'!H241)</f>
        <v>0.38674698795180723</v>
      </c>
      <c r="P315" s="1315">
        <f>IF('App26'!I241="","",'App26'!I241)</f>
        <v>0.4</v>
      </c>
      <c r="Q315" s="1315">
        <f>IF('App26'!J241="","",'App26'!J241)</f>
        <v>0.41325301204819281</v>
      </c>
      <c r="R315" s="1315">
        <f>IF('App26'!K241="","",'App26'!K241)</f>
        <v>0.42650602409638555</v>
      </c>
      <c r="S315" s="1315"/>
      <c r="T315" s="1315"/>
      <c r="U315" s="1315"/>
      <c r="V315" s="1315"/>
      <c r="W315" s="1315"/>
      <c r="X315" s="1315"/>
    </row>
    <row r="316" spans="2:24">
      <c r="B316" s="1309" t="s">
        <v>978</v>
      </c>
      <c r="C316" s="1315" t="s">
        <v>1794</v>
      </c>
      <c r="D316" s="1315" t="s">
        <v>43</v>
      </c>
      <c r="E316" s="1315" t="s">
        <v>1540</v>
      </c>
      <c r="F316" s="1315"/>
      <c r="G316" s="1315"/>
      <c r="H316" s="1315"/>
      <c r="I316" s="1315"/>
      <c r="J316" s="1315"/>
      <c r="K316" s="1315"/>
      <c r="L316" s="1315"/>
      <c r="M316" s="1315"/>
      <c r="N316" s="1315">
        <f>IF('App26'!G242="","",'App26'!G242)</f>
        <v>4.5626506024096383</v>
      </c>
      <c r="O316" s="1315">
        <f>IF('App26'!H242="","",'App26'!H242)</f>
        <v>4.6831325301204823</v>
      </c>
      <c r="P316" s="1315">
        <f>IF('App26'!I242="","",'App26'!I242)</f>
        <v>4.7987951807228919</v>
      </c>
      <c r="Q316" s="1315">
        <f>IF('App26'!J242="","",'App26'!J242)</f>
        <v>4.9289156626506028</v>
      </c>
      <c r="R316" s="1315">
        <f>IF('App26'!K242="","",'App26'!K242)</f>
        <v>5.0301204819277112</v>
      </c>
      <c r="S316" s="1315"/>
      <c r="T316" s="1315"/>
      <c r="U316" s="1315"/>
      <c r="V316" s="1315"/>
      <c r="W316" s="1315"/>
      <c r="X316" s="1315"/>
    </row>
    <row r="317" spans="2:24">
      <c r="B317" s="1309" t="s">
        <v>980</v>
      </c>
      <c r="C317" s="1315" t="s">
        <v>1795</v>
      </c>
      <c r="D317" s="1315" t="s">
        <v>43</v>
      </c>
      <c r="E317" s="1315" t="s">
        <v>1540</v>
      </c>
      <c r="F317" s="1315"/>
      <c r="G317" s="1315"/>
      <c r="H317" s="1315"/>
      <c r="I317" s="1315"/>
      <c r="J317" s="1315"/>
      <c r="K317" s="1315"/>
      <c r="L317" s="1315"/>
      <c r="M317" s="1315"/>
      <c r="N317" s="1315">
        <f>IF('App26'!G243="","",'App26'!G243)</f>
        <v>0.21686746987951808</v>
      </c>
      <c r="O317" s="1315">
        <f>IF('App26'!H243="","",'App26'!H243)</f>
        <v>0.21807228915662652</v>
      </c>
      <c r="P317" s="1315">
        <f>IF('App26'!I243="","",'App26'!I243)</f>
        <v>0.22409638554216868</v>
      </c>
      <c r="Q317" s="1315">
        <f>IF('App26'!J243="","",'App26'!J243)</f>
        <v>0.23012048192771087</v>
      </c>
      <c r="R317" s="1315">
        <f>IF('App26'!K243="","",'App26'!K243)</f>
        <v>0.23493975903614459</v>
      </c>
      <c r="S317" s="1315"/>
      <c r="T317" s="1315"/>
      <c r="U317" s="1315"/>
      <c r="V317" s="1315"/>
      <c r="W317" s="1315"/>
      <c r="X317" s="1315"/>
    </row>
    <row r="318" spans="2:24">
      <c r="B318" s="1309" t="s">
        <v>982</v>
      </c>
      <c r="C318" s="1315" t="s">
        <v>1796</v>
      </c>
      <c r="D318" s="1315" t="s">
        <v>43</v>
      </c>
      <c r="E318" s="1315" t="s">
        <v>1540</v>
      </c>
      <c r="F318" s="1315"/>
      <c r="G318" s="1315"/>
      <c r="H318" s="1315"/>
      <c r="I318" s="1315"/>
      <c r="J318" s="1315"/>
      <c r="K318" s="1315"/>
      <c r="L318" s="1315"/>
      <c r="M318" s="1315"/>
      <c r="N318" s="1315">
        <f>IF('App26'!G244="","",'App26'!G244)</f>
        <v>0</v>
      </c>
      <c r="O318" s="1315">
        <f>IF('App26'!H244="","",'App26'!H244)</f>
        <v>0</v>
      </c>
      <c r="P318" s="1315">
        <f>IF('App26'!I244="","",'App26'!I244)</f>
        <v>0</v>
      </c>
      <c r="Q318" s="1315">
        <f>IF('App26'!J244="","",'App26'!J244)</f>
        <v>0</v>
      </c>
      <c r="R318" s="1315">
        <f>IF('App26'!K244="","",'App26'!K244)</f>
        <v>0</v>
      </c>
      <c r="S318" s="1315"/>
      <c r="T318" s="1315"/>
      <c r="U318" s="1315"/>
      <c r="V318" s="1315"/>
      <c r="W318" s="1315"/>
      <c r="X318" s="1315"/>
    </row>
    <row r="319" spans="2:24">
      <c r="B319" s="1309" t="s">
        <v>985</v>
      </c>
      <c r="C319" s="1315" t="s">
        <v>1797</v>
      </c>
      <c r="D319" s="1315" t="s">
        <v>43</v>
      </c>
      <c r="E319" s="1315" t="s">
        <v>1540</v>
      </c>
      <c r="F319" s="1315"/>
      <c r="G319" s="1315"/>
      <c r="H319" s="1315"/>
      <c r="I319" s="1315"/>
      <c r="J319" s="1315"/>
      <c r="K319" s="1315"/>
      <c r="L319" s="1315"/>
      <c r="M319" s="1315"/>
      <c r="N319" s="1315">
        <f>IF('App26'!G247="","",'App26'!G247)</f>
        <v>-1.957831325301205</v>
      </c>
      <c r="O319" s="1315">
        <f>IF('App26'!H247="","",'App26'!H247)</f>
        <v>-2.0228915662650606</v>
      </c>
      <c r="P319" s="1315">
        <f>IF('App26'!I247="","",'App26'!I247)</f>
        <v>-2.1277108433734941</v>
      </c>
      <c r="Q319" s="1315">
        <f>IF('App26'!J247="","",'App26'!J247)</f>
        <v>-2.2325301204819277</v>
      </c>
      <c r="R319" s="1315">
        <f>IF('App26'!K247="","",'App26'!K247)</f>
        <v>-2.3313253012048194</v>
      </c>
      <c r="S319" s="1315"/>
      <c r="T319" s="1315"/>
      <c r="U319" s="1315"/>
      <c r="V319" s="1315"/>
      <c r="W319" s="1315"/>
      <c r="X319" s="1315"/>
    </row>
    <row r="320" spans="2:24">
      <c r="B320" s="1309" t="s">
        <v>988</v>
      </c>
      <c r="C320" s="1315" t="s">
        <v>1798</v>
      </c>
      <c r="D320" s="1315" t="s">
        <v>43</v>
      </c>
      <c r="E320" s="1315" t="s">
        <v>1540</v>
      </c>
      <c r="F320" s="1315"/>
      <c r="G320" s="1315"/>
      <c r="H320" s="1315"/>
      <c r="I320" s="1315"/>
      <c r="J320" s="1315"/>
      <c r="K320" s="1315"/>
      <c r="L320" s="1315"/>
      <c r="M320" s="1315"/>
      <c r="N320" s="1315">
        <f>IF('App26'!G248="","",'App26'!G248)</f>
        <v>-0.19397590361445785</v>
      </c>
      <c r="O320" s="1315">
        <f>IF('App26'!H248="","",'App26'!H248)</f>
        <v>-0.2024096385542169</v>
      </c>
      <c r="P320" s="1315">
        <f>IF('App26'!I248="","",'App26'!I248)</f>
        <v>-0.21204819277108433</v>
      </c>
      <c r="Q320" s="1315">
        <f>IF('App26'!J248="","",'App26'!J248)</f>
        <v>-0.21927710843373494</v>
      </c>
      <c r="R320" s="1315">
        <f>IF('App26'!K248="","",'App26'!K248)</f>
        <v>-0.22771084337349398</v>
      </c>
      <c r="S320" s="1315"/>
      <c r="T320" s="1315"/>
      <c r="U320" s="1315"/>
      <c r="V320" s="1315"/>
      <c r="W320" s="1315"/>
      <c r="X320" s="1315"/>
    </row>
    <row r="321" spans="2:24">
      <c r="B321" s="1309" t="s">
        <v>990</v>
      </c>
      <c r="C321" s="1315" t="s">
        <v>1799</v>
      </c>
      <c r="D321" s="1315" t="s">
        <v>43</v>
      </c>
      <c r="E321" s="1315" t="s">
        <v>1540</v>
      </c>
      <c r="F321" s="1315"/>
      <c r="G321" s="1315"/>
      <c r="H321" s="1315"/>
      <c r="I321" s="1315"/>
      <c r="J321" s="1315"/>
      <c r="K321" s="1315"/>
      <c r="L321" s="1315"/>
      <c r="M321" s="1315"/>
      <c r="N321" s="1315">
        <f>IF('App26'!G249="","",'App26'!G249)</f>
        <v>-2.3783132530120481</v>
      </c>
      <c r="O321" s="1315">
        <f>IF('App26'!H249="","",'App26'!H249)</f>
        <v>-2.4590361445783131</v>
      </c>
      <c r="P321" s="1315">
        <f>IF('App26'!I249="","",'App26'!I249)</f>
        <v>-2.5349397590361447</v>
      </c>
      <c r="Q321" s="1315">
        <f>IF('App26'!J249="","",'App26'!J249)</f>
        <v>-2.6204819277108431</v>
      </c>
      <c r="R321" s="1315">
        <f>IF('App26'!K249="","",'App26'!K249)</f>
        <v>-2.6903614457831329</v>
      </c>
      <c r="S321" s="1315"/>
      <c r="T321" s="1315"/>
      <c r="U321" s="1315"/>
      <c r="V321" s="1315"/>
      <c r="W321" s="1315"/>
      <c r="X321" s="1315"/>
    </row>
    <row r="322" spans="2:24">
      <c r="B322" s="1309" t="s">
        <v>992</v>
      </c>
      <c r="C322" s="1315" t="s">
        <v>1800</v>
      </c>
      <c r="D322" s="1315" t="s">
        <v>43</v>
      </c>
      <c r="E322" s="1315" t="s">
        <v>1540</v>
      </c>
      <c r="F322" s="1315"/>
      <c r="G322" s="1315"/>
      <c r="H322" s="1315"/>
      <c r="I322" s="1315"/>
      <c r="J322" s="1315"/>
      <c r="K322" s="1315"/>
      <c r="L322" s="1315"/>
      <c r="M322" s="1315"/>
      <c r="N322" s="1315">
        <f>IF('App26'!G250="","",'App26'!G250)</f>
        <v>-0.11325301204819278</v>
      </c>
      <c r="O322" s="1315">
        <f>IF('App26'!H250="","",'App26'!H250)</f>
        <v>-0.11445783132530121</v>
      </c>
      <c r="P322" s="1315">
        <f>IF('App26'!I250="","",'App26'!I250)</f>
        <v>-0.11807228915662651</v>
      </c>
      <c r="Q322" s="1315">
        <f>IF('App26'!J250="","",'App26'!J250)</f>
        <v>-0.12289156626506025</v>
      </c>
      <c r="R322" s="1315">
        <f>IF('App26'!K250="","",'App26'!K250)</f>
        <v>-0.12650602409638553</v>
      </c>
      <c r="S322" s="1315"/>
      <c r="T322" s="1315"/>
      <c r="U322" s="1315"/>
      <c r="V322" s="1315"/>
      <c r="W322" s="1315"/>
      <c r="X322" s="1315"/>
    </row>
    <row r="323" spans="2:24">
      <c r="B323" s="1309" t="s">
        <v>994</v>
      </c>
      <c r="C323" s="1315" t="s">
        <v>1801</v>
      </c>
      <c r="D323" s="1315" t="s">
        <v>43</v>
      </c>
      <c r="E323" s="1315" t="s">
        <v>1540</v>
      </c>
      <c r="F323" s="1315"/>
      <c r="G323" s="1315"/>
      <c r="H323" s="1315"/>
      <c r="I323" s="1315"/>
      <c r="J323" s="1315"/>
      <c r="K323" s="1315"/>
      <c r="L323" s="1315"/>
      <c r="M323" s="1315"/>
      <c r="N323" s="1315">
        <f>IF('App26'!G251="","",'App26'!G251)</f>
        <v>0</v>
      </c>
      <c r="O323" s="1315">
        <f>IF('App26'!H251="","",'App26'!H251)</f>
        <v>0</v>
      </c>
      <c r="P323" s="1315">
        <f>IF('App26'!I251="","",'App26'!I251)</f>
        <v>0</v>
      </c>
      <c r="Q323" s="1315">
        <f>IF('App26'!J251="","",'App26'!J251)</f>
        <v>0</v>
      </c>
      <c r="R323" s="1315">
        <f>IF('App26'!K251="","",'App26'!K251)</f>
        <v>0</v>
      </c>
      <c r="S323" s="1315"/>
      <c r="T323" s="1315"/>
      <c r="U323" s="1315"/>
      <c r="V323" s="1315"/>
      <c r="W323" s="1315"/>
      <c r="X323" s="1315"/>
    </row>
    <row r="324" spans="2:24">
      <c r="B324" s="1309" t="s">
        <v>1098</v>
      </c>
      <c r="C324" s="1315" t="s">
        <v>1802</v>
      </c>
      <c r="D324" s="1315" t="s">
        <v>43</v>
      </c>
      <c r="E324" s="1315" t="s">
        <v>1540</v>
      </c>
      <c r="F324" s="1315"/>
      <c r="G324" s="1315"/>
      <c r="H324" s="1315"/>
      <c r="I324" s="1315"/>
      <c r="J324" s="1315"/>
      <c r="K324" s="1315"/>
      <c r="L324" s="1315"/>
      <c r="M324" s="1315">
        <f>IF('App29'!G8="","",'App29'!G8)</f>
        <v>9.1270000000000007</v>
      </c>
      <c r="N324" s="1315"/>
      <c r="O324" s="1315"/>
      <c r="P324" s="1315"/>
      <c r="Q324" s="1315"/>
      <c r="R324" s="1315"/>
      <c r="S324" s="1315"/>
      <c r="T324" s="1315"/>
      <c r="U324" s="1315"/>
      <c r="V324" s="1315"/>
      <c r="W324" s="1315"/>
      <c r="X324" s="1315"/>
    </row>
    <row r="325" spans="2:24">
      <c r="B325" s="1309" t="s">
        <v>1100</v>
      </c>
      <c r="C325" s="1315" t="s">
        <v>1803</v>
      </c>
      <c r="D325" s="1315" t="s">
        <v>43</v>
      </c>
      <c r="E325" s="1315" t="s">
        <v>1540</v>
      </c>
      <c r="F325" s="1315"/>
      <c r="G325" s="1315"/>
      <c r="H325" s="1315"/>
      <c r="I325" s="1315"/>
      <c r="J325" s="1315"/>
      <c r="K325" s="1315"/>
      <c r="L325" s="1315"/>
      <c r="M325" s="1315">
        <f>IF('App29'!G9="","",'App29'!G9)</f>
        <v>91.266999999999996</v>
      </c>
      <c r="N325" s="1315"/>
      <c r="O325" s="1315"/>
      <c r="P325" s="1315"/>
      <c r="Q325" s="1315"/>
      <c r="R325" s="1315"/>
      <c r="S325" s="1315"/>
      <c r="T325" s="1315"/>
      <c r="U325" s="1315"/>
      <c r="V325" s="1315"/>
      <c r="W325" s="1315"/>
      <c r="X325" s="1315"/>
    </row>
    <row r="326" spans="2:24">
      <c r="B326" s="1309" t="s">
        <v>1102</v>
      </c>
      <c r="C326" s="1315" t="s">
        <v>1804</v>
      </c>
      <c r="D326" s="1315" t="s">
        <v>43</v>
      </c>
      <c r="E326" s="1315" t="s">
        <v>1540</v>
      </c>
      <c r="F326" s="1315"/>
      <c r="G326" s="1315"/>
      <c r="H326" s="1315"/>
      <c r="I326" s="1315"/>
      <c r="J326" s="1315"/>
      <c r="K326" s="1315"/>
      <c r="L326" s="1315"/>
      <c r="M326" s="1315">
        <f>IF('App29'!G10="","",'App29'!G10)</f>
        <v>105.276</v>
      </c>
      <c r="N326" s="1315"/>
      <c r="O326" s="1315"/>
      <c r="P326" s="1315"/>
      <c r="Q326" s="1315"/>
      <c r="R326" s="1315"/>
      <c r="S326" s="1315"/>
      <c r="T326" s="1315"/>
      <c r="U326" s="1315"/>
      <c r="V326" s="1315"/>
      <c r="W326" s="1315"/>
      <c r="X326" s="1315"/>
    </row>
    <row r="327" spans="2:24">
      <c r="B327" s="1309" t="s">
        <v>1104</v>
      </c>
      <c r="C327" s="1315" t="s">
        <v>1805</v>
      </c>
      <c r="D327" s="1315" t="s">
        <v>43</v>
      </c>
      <c r="E327" s="1315" t="s">
        <v>1540</v>
      </c>
      <c r="F327" s="1315"/>
      <c r="G327" s="1315"/>
      <c r="H327" s="1315"/>
      <c r="I327" s="1315"/>
      <c r="J327" s="1315"/>
      <c r="K327" s="1315"/>
      <c r="L327" s="1315"/>
      <c r="M327" s="1315">
        <f>IF('App29'!G11="","",'App29'!G11)</f>
        <v>6.58</v>
      </c>
      <c r="N327" s="1315"/>
      <c r="O327" s="1315"/>
      <c r="P327" s="1315"/>
      <c r="Q327" s="1315"/>
      <c r="R327" s="1315"/>
      <c r="S327" s="1315"/>
      <c r="T327" s="1315"/>
      <c r="U327" s="1315"/>
      <c r="V327" s="1315"/>
      <c r="W327" s="1315"/>
      <c r="X327" s="1315"/>
    </row>
    <row r="328" spans="2:24">
      <c r="B328" s="1309" t="s">
        <v>1560</v>
      </c>
      <c r="C328" s="1315" t="s">
        <v>1806</v>
      </c>
      <c r="D328" s="1315" t="s">
        <v>43</v>
      </c>
      <c r="E328" s="1315" t="s">
        <v>1540</v>
      </c>
      <c r="F328" s="1315"/>
      <c r="G328" s="1315"/>
      <c r="H328" s="1315"/>
      <c r="I328" s="1315"/>
      <c r="J328" s="1315"/>
      <c r="K328" s="1315"/>
      <c r="L328" s="1315"/>
      <c r="M328" s="1315">
        <f>IF('App29'!G12="","",'App29'!G12)</f>
        <v>0</v>
      </c>
      <c r="N328" s="1315"/>
      <c r="O328" s="1315"/>
      <c r="P328" s="1315"/>
      <c r="Q328" s="1315"/>
      <c r="R328" s="1315"/>
      <c r="S328" s="1315"/>
      <c r="T328" s="1315"/>
      <c r="U328" s="1315"/>
      <c r="V328" s="1315"/>
      <c r="W328" s="1315"/>
      <c r="X328" s="1315"/>
    </row>
    <row r="329" spans="2:24">
      <c r="B329" s="1309" t="s">
        <v>1107</v>
      </c>
      <c r="C329" s="1315" t="s">
        <v>1807</v>
      </c>
      <c r="D329" s="1315" t="s">
        <v>43</v>
      </c>
      <c r="E329" s="1315" t="s">
        <v>1540</v>
      </c>
      <c r="F329" s="1315"/>
      <c r="G329" s="1315"/>
      <c r="H329" s="1315"/>
      <c r="I329" s="1315"/>
      <c r="J329" s="1315"/>
      <c r="K329" s="1315"/>
      <c r="L329" s="1315"/>
      <c r="M329" s="1315">
        <f>IF('App29'!G13="","",'App29'!G13)</f>
        <v>212.25</v>
      </c>
      <c r="N329" s="1315"/>
      <c r="O329" s="1315"/>
      <c r="P329" s="1315"/>
      <c r="Q329" s="1315"/>
      <c r="R329" s="1315"/>
      <c r="S329" s="1315"/>
      <c r="T329" s="1315"/>
      <c r="U329" s="1315"/>
      <c r="V329" s="1315"/>
      <c r="W329" s="1315"/>
      <c r="X329" s="1315"/>
    </row>
    <row r="330" spans="2:24">
      <c r="B330" s="1309" t="s">
        <v>2056</v>
      </c>
      <c r="C330" s="1315" t="s">
        <v>2062</v>
      </c>
      <c r="D330" s="1315" t="s">
        <v>43</v>
      </c>
      <c r="E330" s="1315" t="s">
        <v>1540</v>
      </c>
      <c r="F330" s="1315"/>
      <c r="G330" s="1315"/>
      <c r="H330" s="1315"/>
      <c r="I330" s="1315"/>
      <c r="J330" s="1315"/>
      <c r="K330" s="1315"/>
      <c r="L330" s="1315"/>
      <c r="M330" s="1315">
        <f>IF('App29'!G16="","",'App29'!G16)</f>
        <v>15.941000000000001</v>
      </c>
      <c r="N330" s="1315"/>
      <c r="O330" s="1315"/>
      <c r="P330" s="1315"/>
      <c r="Q330" s="1315"/>
      <c r="R330" s="1315"/>
      <c r="S330" s="1315"/>
      <c r="T330" s="1315"/>
      <c r="U330" s="1315"/>
      <c r="V330" s="1315"/>
      <c r="W330" s="1315"/>
      <c r="X330" s="1315"/>
    </row>
    <row r="331" spans="2:24">
      <c r="B331" s="1309" t="s">
        <v>2057</v>
      </c>
      <c r="C331" s="1315" t="s">
        <v>2063</v>
      </c>
      <c r="D331" s="1315" t="s">
        <v>43</v>
      </c>
      <c r="E331" s="1315" t="s">
        <v>1540</v>
      </c>
      <c r="F331" s="1315"/>
      <c r="G331" s="1315"/>
      <c r="H331" s="1315"/>
      <c r="I331" s="1315"/>
      <c r="J331" s="1315"/>
      <c r="K331" s="1315"/>
      <c r="L331" s="1315"/>
      <c r="M331" s="1315">
        <f>IF('App29'!G17="","",'App29'!G17)</f>
        <v>159.40600000000001</v>
      </c>
      <c r="N331" s="1315"/>
      <c r="O331" s="1315"/>
      <c r="P331" s="1315"/>
      <c r="Q331" s="1315"/>
      <c r="R331" s="1315"/>
      <c r="S331" s="1315"/>
      <c r="T331" s="1315"/>
      <c r="U331" s="1315"/>
      <c r="V331" s="1315"/>
      <c r="W331" s="1315"/>
      <c r="X331" s="1315"/>
    </row>
    <row r="332" spans="2:24">
      <c r="B332" s="1309" t="s">
        <v>2058</v>
      </c>
      <c r="C332" s="1315" t="s">
        <v>2064</v>
      </c>
      <c r="D332" s="1315" t="s">
        <v>43</v>
      </c>
      <c r="E332" s="1315" t="s">
        <v>1540</v>
      </c>
      <c r="F332" s="1315"/>
      <c r="G332" s="1315"/>
      <c r="H332" s="1315"/>
      <c r="I332" s="1315"/>
      <c r="J332" s="1315"/>
      <c r="K332" s="1315"/>
      <c r="L332" s="1315"/>
      <c r="M332" s="1315">
        <f>IF('App29'!G18="","",'App29'!G18)</f>
        <v>183.87299999999999</v>
      </c>
      <c r="N332" s="1315"/>
      <c r="O332" s="1315"/>
      <c r="P332" s="1315"/>
      <c r="Q332" s="1315"/>
      <c r="R332" s="1315"/>
      <c r="S332" s="1315"/>
      <c r="T332" s="1315"/>
      <c r="U332" s="1315"/>
      <c r="V332" s="1315"/>
      <c r="W332" s="1315"/>
      <c r="X332" s="1315"/>
    </row>
    <row r="333" spans="2:24">
      <c r="B333" s="1309" t="s">
        <v>2059</v>
      </c>
      <c r="C333" s="1315" t="s">
        <v>2065</v>
      </c>
      <c r="D333" s="1315" t="s">
        <v>43</v>
      </c>
      <c r="E333" s="1315" t="s">
        <v>1540</v>
      </c>
      <c r="F333" s="1315"/>
      <c r="G333" s="1315"/>
      <c r="H333" s="1315"/>
      <c r="I333" s="1315"/>
      <c r="J333" s="1315"/>
      <c r="K333" s="1315"/>
      <c r="L333" s="1315"/>
      <c r="M333" s="1315">
        <f>IF('App29'!G19="","",'App29'!G19)</f>
        <v>11.492000000000001</v>
      </c>
      <c r="N333" s="1315"/>
      <c r="O333" s="1315"/>
      <c r="P333" s="1315"/>
      <c r="Q333" s="1315"/>
      <c r="R333" s="1315"/>
      <c r="S333" s="1315"/>
      <c r="T333" s="1315"/>
      <c r="U333" s="1315"/>
      <c r="V333" s="1315"/>
      <c r="W333" s="1315"/>
      <c r="X333" s="1315"/>
    </row>
    <row r="334" spans="2:24">
      <c r="B334" s="1309" t="s">
        <v>2060</v>
      </c>
      <c r="C334" s="1315" t="s">
        <v>2066</v>
      </c>
      <c r="D334" s="1315" t="s">
        <v>43</v>
      </c>
      <c r="E334" s="1315" t="s">
        <v>1540</v>
      </c>
      <c r="F334" s="1315"/>
      <c r="G334" s="1315"/>
      <c r="H334" s="1315"/>
      <c r="I334" s="1315"/>
      <c r="J334" s="1315"/>
      <c r="K334" s="1315"/>
      <c r="L334" s="1315"/>
      <c r="M334" s="1315">
        <f>IF('App29'!G20="","",'App29'!G20)</f>
        <v>0</v>
      </c>
      <c r="N334" s="1315"/>
      <c r="O334" s="1315"/>
      <c r="P334" s="1315"/>
      <c r="Q334" s="1315"/>
      <c r="R334" s="1315"/>
      <c r="S334" s="1315"/>
      <c r="T334" s="1315"/>
      <c r="U334" s="1315"/>
      <c r="V334" s="1315"/>
      <c r="W334" s="1315"/>
      <c r="X334" s="1315"/>
    </row>
    <row r="335" spans="2:24">
      <c r="B335" s="1309" t="s">
        <v>2061</v>
      </c>
      <c r="C335" s="1315" t="s">
        <v>2072</v>
      </c>
      <c r="D335" s="1315" t="s">
        <v>43</v>
      </c>
      <c r="E335" s="1315" t="s">
        <v>1540</v>
      </c>
      <c r="F335" s="1315"/>
      <c r="G335" s="1315"/>
      <c r="H335" s="1315"/>
      <c r="I335" s="1315"/>
      <c r="J335" s="1315"/>
      <c r="K335" s="1315"/>
      <c r="L335" s="1315"/>
      <c r="M335" s="1315">
        <f>IF('App29'!G21="","",'App29'!G21)</f>
        <v>370.71200000000005</v>
      </c>
      <c r="N335" s="1315"/>
      <c r="O335" s="1315"/>
      <c r="P335" s="1315"/>
      <c r="Q335" s="1315"/>
      <c r="R335" s="1315"/>
      <c r="S335" s="1315"/>
      <c r="T335" s="1315"/>
      <c r="U335" s="1315"/>
      <c r="V335" s="1315"/>
      <c r="W335" s="1315"/>
      <c r="X335" s="1315"/>
    </row>
    <row r="336" spans="2:24">
      <c r="B336" s="1309" t="s">
        <v>2042</v>
      </c>
      <c r="C336" s="1315" t="s">
        <v>2006</v>
      </c>
      <c r="D336" s="1315" t="s">
        <v>43</v>
      </c>
      <c r="E336" s="1315" t="s">
        <v>1540</v>
      </c>
      <c r="F336" s="1315"/>
      <c r="G336" s="1315"/>
      <c r="H336" s="1315"/>
      <c r="I336" s="1315"/>
      <c r="J336" s="1315"/>
      <c r="K336" s="1315"/>
      <c r="L336" s="1315"/>
      <c r="M336" s="1315">
        <f>IF('App29'!G24="","",'App29'!G24)</f>
        <v>0.29599999999999999</v>
      </c>
      <c r="N336" s="1315"/>
      <c r="O336" s="1315"/>
      <c r="P336" s="1315"/>
      <c r="Q336" s="1315"/>
      <c r="R336" s="1315"/>
      <c r="S336" s="1315"/>
      <c r="T336" s="1315"/>
      <c r="U336" s="1315"/>
      <c r="V336" s="1315"/>
      <c r="W336" s="1315"/>
      <c r="X336" s="1315"/>
    </row>
    <row r="337" spans="2:24">
      <c r="B337" s="1309" t="s">
        <v>2043</v>
      </c>
      <c r="C337" s="1315" t="s">
        <v>2007</v>
      </c>
      <c r="D337" s="1315" t="s">
        <v>43</v>
      </c>
      <c r="E337" s="1315" t="s">
        <v>1540</v>
      </c>
      <c r="F337" s="1315"/>
      <c r="G337" s="1315"/>
      <c r="H337" s="1315"/>
      <c r="I337" s="1315"/>
      <c r="J337" s="1315"/>
      <c r="K337" s="1315"/>
      <c r="L337" s="1315"/>
      <c r="M337" s="1315">
        <f>IF('App29'!G25="","",'App29'!G25)</f>
        <v>2.9590000000000001</v>
      </c>
      <c r="N337" s="1315"/>
      <c r="O337" s="1315"/>
      <c r="P337" s="1315"/>
      <c r="Q337" s="1315"/>
      <c r="R337" s="1315"/>
      <c r="S337" s="1315"/>
      <c r="T337" s="1315"/>
      <c r="U337" s="1315"/>
      <c r="V337" s="1315"/>
      <c r="W337" s="1315"/>
      <c r="X337" s="1315"/>
    </row>
    <row r="338" spans="2:24">
      <c r="B338" s="1309" t="s">
        <v>2044</v>
      </c>
      <c r="C338" s="1315" t="s">
        <v>2008</v>
      </c>
      <c r="D338" s="1315" t="s">
        <v>43</v>
      </c>
      <c r="E338" s="1315" t="s">
        <v>1540</v>
      </c>
      <c r="F338" s="1315"/>
      <c r="G338" s="1315"/>
      <c r="H338" s="1315"/>
      <c r="I338" s="1315"/>
      <c r="J338" s="1315"/>
      <c r="K338" s="1315"/>
      <c r="L338" s="1315"/>
      <c r="M338" s="1315">
        <f>IF('App29'!G26="","",'App29'!G26)</f>
        <v>3.4129999999999998</v>
      </c>
      <c r="N338" s="1315"/>
      <c r="O338" s="1315"/>
      <c r="P338" s="1315"/>
      <c r="Q338" s="1315"/>
      <c r="R338" s="1315"/>
      <c r="S338" s="1315"/>
      <c r="T338" s="1315"/>
      <c r="U338" s="1315"/>
      <c r="V338" s="1315"/>
      <c r="W338" s="1315"/>
      <c r="X338" s="1315"/>
    </row>
    <row r="339" spans="2:24">
      <c r="B339" s="1309" t="s">
        <v>2045</v>
      </c>
      <c r="C339" s="1315" t="s">
        <v>2009</v>
      </c>
      <c r="D339" s="1315" t="s">
        <v>43</v>
      </c>
      <c r="E339" s="1315" t="s">
        <v>1540</v>
      </c>
      <c r="F339" s="1315"/>
      <c r="G339" s="1315"/>
      <c r="H339" s="1315"/>
      <c r="I339" s="1315"/>
      <c r="J339" s="1315"/>
      <c r="K339" s="1315"/>
      <c r="L339" s="1315"/>
      <c r="M339" s="1315">
        <f>IF('App29'!G27="","",'App29'!G27)</f>
        <v>0.21299999999999999</v>
      </c>
      <c r="N339" s="1315"/>
      <c r="O339" s="1315"/>
      <c r="P339" s="1315"/>
      <c r="Q339" s="1315"/>
      <c r="R339" s="1315"/>
      <c r="S339" s="1315"/>
      <c r="T339" s="1315"/>
      <c r="U339" s="1315"/>
      <c r="V339" s="1315"/>
      <c r="W339" s="1315"/>
      <c r="X339" s="1315"/>
    </row>
    <row r="340" spans="2:24">
      <c r="B340" s="1309" t="s">
        <v>2046</v>
      </c>
      <c r="C340" s="1315" t="s">
        <v>2010</v>
      </c>
      <c r="D340" s="1315" t="s">
        <v>43</v>
      </c>
      <c r="E340" s="1315" t="s">
        <v>1540</v>
      </c>
      <c r="F340" s="1315"/>
      <c r="G340" s="1315"/>
      <c r="H340" s="1315"/>
      <c r="I340" s="1315"/>
      <c r="J340" s="1315"/>
      <c r="K340" s="1315"/>
      <c r="L340" s="1315"/>
      <c r="M340" s="1315">
        <f>IF('App29'!G28="","",'App29'!G28)</f>
        <v>0</v>
      </c>
      <c r="N340" s="1315"/>
      <c r="O340" s="1315"/>
      <c r="P340" s="1315"/>
      <c r="Q340" s="1315"/>
      <c r="R340" s="1315"/>
      <c r="S340" s="1315"/>
      <c r="T340" s="1315"/>
      <c r="U340" s="1315"/>
      <c r="V340" s="1315"/>
      <c r="W340" s="1315"/>
      <c r="X340" s="1315"/>
    </row>
    <row r="341" spans="2:24">
      <c r="B341" s="1309" t="s">
        <v>2050</v>
      </c>
      <c r="C341" s="1315" t="s">
        <v>2011</v>
      </c>
      <c r="D341" s="1315" t="s">
        <v>43</v>
      </c>
      <c r="E341" s="1315" t="s">
        <v>1540</v>
      </c>
      <c r="F341" s="1315"/>
      <c r="G341" s="1315"/>
      <c r="H341" s="1315"/>
      <c r="I341" s="1315"/>
      <c r="J341" s="1315"/>
      <c r="K341" s="1315"/>
      <c r="L341" s="1315"/>
      <c r="M341" s="1315">
        <f>IF('App29'!G29="","",'App29'!G29)</f>
        <v>6.8809999999999993</v>
      </c>
      <c r="N341" s="1315"/>
      <c r="O341" s="1315"/>
      <c r="P341" s="1315"/>
      <c r="Q341" s="1315"/>
      <c r="R341" s="1315"/>
      <c r="S341" s="1315"/>
      <c r="T341" s="1315"/>
      <c r="U341" s="1315"/>
      <c r="V341" s="1315"/>
      <c r="W341" s="1315"/>
      <c r="X341" s="1315"/>
    </row>
    <row r="342" spans="2:24">
      <c r="B342" s="1309" t="s">
        <v>1110</v>
      </c>
      <c r="C342" s="1315" t="s">
        <v>1808</v>
      </c>
      <c r="D342" s="1315" t="s">
        <v>28</v>
      </c>
      <c r="E342" s="1315" t="s">
        <v>1540</v>
      </c>
      <c r="F342" s="1315"/>
      <c r="G342" s="1315"/>
      <c r="H342" s="1315"/>
      <c r="I342" s="1315"/>
      <c r="J342" s="1315"/>
      <c r="K342" s="1315"/>
      <c r="L342" s="1315"/>
      <c r="M342" s="1315"/>
      <c r="N342" s="1315">
        <f>IF('App29'!H32="","",'App29'!H32)</f>
        <v>0.21779999999999999</v>
      </c>
      <c r="O342" s="1315">
        <f>IF('App29'!I32="","",'App29'!I32)</f>
        <v>0.21740000000000001</v>
      </c>
      <c r="P342" s="1315">
        <f>IF('App29'!J32="","",'App29'!J32)</f>
        <v>0.1837</v>
      </c>
      <c r="Q342" s="1315">
        <f>IF('App29'!K32="","",'App29'!K32)</f>
        <v>0.20599999999999999</v>
      </c>
      <c r="R342" s="1315">
        <f>IF('App29'!L32="","",'App29'!L32)</f>
        <v>0.21940000000000001</v>
      </c>
      <c r="S342" s="1315"/>
      <c r="T342" s="1315"/>
      <c r="U342" s="1315"/>
      <c r="V342" s="1315"/>
      <c r="W342" s="1315"/>
      <c r="X342" s="1315"/>
    </row>
    <row r="343" spans="2:24">
      <c r="B343" s="1309" t="s">
        <v>2073</v>
      </c>
      <c r="C343" s="1315" t="s">
        <v>2083</v>
      </c>
      <c r="D343" s="1315" t="s">
        <v>28</v>
      </c>
      <c r="E343" s="1315" t="s">
        <v>1540</v>
      </c>
      <c r="F343" s="1315"/>
      <c r="G343" s="1315"/>
      <c r="H343" s="1315"/>
      <c r="I343" s="1315"/>
      <c r="J343" s="1315"/>
      <c r="K343" s="1315"/>
      <c r="L343" s="1315"/>
      <c r="M343" s="1315"/>
      <c r="N343" s="1315">
        <f>IF('App29'!H33="","",'App29'!H33)</f>
        <v>7.0400000000000004E-2</v>
      </c>
      <c r="O343" s="1315">
        <f>IF('App29'!I33="","",'App29'!I33)</f>
        <v>6.9800000000000001E-2</v>
      </c>
      <c r="P343" s="1315">
        <f>IF('App29'!J33="","",'App29'!J33)</f>
        <v>6.9000000000000006E-2</v>
      </c>
      <c r="Q343" s="1315">
        <f>IF('App29'!K33="","",'App29'!K33)</f>
        <v>7.7600000000000002E-2</v>
      </c>
      <c r="R343" s="1315">
        <f>IF('App29'!L33="","",'App29'!L33)</f>
        <v>0.1048</v>
      </c>
      <c r="S343" s="1315"/>
      <c r="T343" s="1315"/>
      <c r="U343" s="1315"/>
      <c r="V343" s="1315"/>
      <c r="W343" s="1315"/>
      <c r="X343" s="1315"/>
    </row>
    <row r="344" spans="2:24">
      <c r="B344" s="1309" t="s">
        <v>2067</v>
      </c>
      <c r="C344" s="1315" t="s">
        <v>2017</v>
      </c>
      <c r="D344" s="1315" t="s">
        <v>28</v>
      </c>
      <c r="E344" s="1315" t="s">
        <v>1540</v>
      </c>
      <c r="F344" s="1315"/>
      <c r="G344" s="1315"/>
      <c r="H344" s="1315"/>
      <c r="I344" s="1315"/>
      <c r="J344" s="1315"/>
      <c r="K344" s="1315"/>
      <c r="L344" s="1315"/>
      <c r="M344" s="1315"/>
      <c r="N344" s="1315">
        <f>IF('App29'!H34="","",'App29'!H34)</f>
        <v>1.38E-2</v>
      </c>
      <c r="O344" s="1315">
        <f>IF('App29'!I34="","",'App29'!I34)</f>
        <v>1.9400000000000001E-2</v>
      </c>
      <c r="P344" s="1315">
        <f>IF('App29'!J34="","",'App29'!J34)</f>
        <v>1.52E-2</v>
      </c>
      <c r="Q344" s="1315">
        <f>IF('App29'!K34="","",'App29'!K34)</f>
        <v>1.7100000000000001E-2</v>
      </c>
      <c r="R344" s="1315">
        <f>IF('App29'!L34="","",'App29'!L34)</f>
        <v>1.7299999999999999E-2</v>
      </c>
      <c r="S344" s="1315"/>
      <c r="T344" s="1315"/>
      <c r="U344" s="1315"/>
      <c r="V344" s="1315"/>
      <c r="W344" s="1315"/>
      <c r="X344" s="1315"/>
    </row>
    <row r="345" spans="2:24">
      <c r="B345" s="1309" t="s">
        <v>1112</v>
      </c>
      <c r="C345" s="1315" t="s">
        <v>1809</v>
      </c>
      <c r="D345" s="1315" t="s">
        <v>28</v>
      </c>
      <c r="E345" s="1315" t="s">
        <v>1540</v>
      </c>
      <c r="F345" s="1315"/>
      <c r="G345" s="1315"/>
      <c r="H345" s="1315"/>
      <c r="I345" s="1315"/>
      <c r="J345" s="1315"/>
      <c r="K345" s="1315"/>
      <c r="L345" s="1315"/>
      <c r="M345" s="1315"/>
      <c r="N345" s="1315">
        <f>IF('App29'!H35="","",'App29'!H35)</f>
        <v>1.6999999999999999E-3</v>
      </c>
      <c r="O345" s="1315">
        <f>IF('App29'!I35="","",'App29'!I35)</f>
        <v>2.3999999999999998E-3</v>
      </c>
      <c r="P345" s="1315">
        <f>IF('App29'!J35="","",'App29'!J35)</f>
        <v>1.9E-3</v>
      </c>
      <c r="Q345" s="1315">
        <f>IF('App29'!K35="","",'App29'!K35)</f>
        <v>2.0999999999999999E-3</v>
      </c>
      <c r="R345" s="1315">
        <f>IF('App29'!L35="","",'App29'!L35)</f>
        <v>2.0999999999999999E-3</v>
      </c>
      <c r="S345" s="1315"/>
      <c r="T345" s="1315"/>
      <c r="U345" s="1315"/>
      <c r="V345" s="1315"/>
      <c r="W345" s="1315"/>
      <c r="X345" s="1315"/>
    </row>
    <row r="346" spans="2:24">
      <c r="B346" s="1309" t="s">
        <v>1114</v>
      </c>
      <c r="C346" s="1315" t="s">
        <v>1810</v>
      </c>
      <c r="D346" s="1315" t="s">
        <v>28</v>
      </c>
      <c r="E346" s="1315" t="s">
        <v>1540</v>
      </c>
      <c r="F346" s="1315"/>
      <c r="G346" s="1315"/>
      <c r="H346" s="1315"/>
      <c r="I346" s="1315"/>
      <c r="J346" s="1315"/>
      <c r="K346" s="1315"/>
      <c r="L346" s="1315"/>
      <c r="M346" s="1315"/>
      <c r="N346" s="1315">
        <f>IF('App29'!H36="","",'App29'!H36)</f>
        <v>0</v>
      </c>
      <c r="O346" s="1315">
        <f>IF('App29'!I36="","",'App29'!I36)</f>
        <v>0</v>
      </c>
      <c r="P346" s="1315">
        <f>IF('App29'!J36="","",'App29'!J36)</f>
        <v>0</v>
      </c>
      <c r="Q346" s="1315">
        <f>IF('App29'!K36="","",'App29'!K36)</f>
        <v>0</v>
      </c>
      <c r="R346" s="1315">
        <f>IF('App29'!L36="","",'App29'!L36)</f>
        <v>0</v>
      </c>
      <c r="S346" s="1315"/>
      <c r="T346" s="1315"/>
      <c r="U346" s="1315"/>
      <c r="V346" s="1315"/>
      <c r="W346" s="1315"/>
      <c r="X346" s="1315"/>
    </row>
    <row r="347" spans="2:24">
      <c r="B347" s="1309" t="s">
        <v>1116</v>
      </c>
      <c r="C347" s="1315" t="s">
        <v>1811</v>
      </c>
      <c r="D347" s="1315" t="s">
        <v>28</v>
      </c>
      <c r="E347" s="1315" t="s">
        <v>1540</v>
      </c>
      <c r="F347" s="1315"/>
      <c r="G347" s="1315"/>
      <c r="H347" s="1315"/>
      <c r="I347" s="1315"/>
      <c r="J347" s="1315"/>
      <c r="K347" s="1315"/>
      <c r="L347" s="1315"/>
      <c r="M347" s="1315"/>
      <c r="N347" s="1315">
        <f>IF('App29'!H37="","",'App29'!H37)</f>
        <v>0.69630000000000003</v>
      </c>
      <c r="O347" s="1315">
        <f>IF('App29'!I37="","",'App29'!I37)</f>
        <v>0.69099999999999995</v>
      </c>
      <c r="P347" s="1315">
        <f>IF('App29'!J37="","",'App29'!J37)</f>
        <v>0.73019999999999996</v>
      </c>
      <c r="Q347" s="1315">
        <f>IF('App29'!K37="","",'App29'!K37)</f>
        <v>0.69720000000000004</v>
      </c>
      <c r="R347" s="1315">
        <f>IF('App29'!L37="","",'App29'!L37)</f>
        <v>0.65639999999999998</v>
      </c>
      <c r="S347" s="1315"/>
      <c r="T347" s="1315"/>
      <c r="U347" s="1315"/>
      <c r="V347" s="1315"/>
      <c r="W347" s="1315"/>
      <c r="X347" s="1315"/>
    </row>
    <row r="348" spans="2:24">
      <c r="B348" s="1309" t="s">
        <v>1118</v>
      </c>
      <c r="C348" s="1315" t="s">
        <v>1812</v>
      </c>
      <c r="D348" s="1315" t="s">
        <v>28</v>
      </c>
      <c r="E348" s="1315" t="s">
        <v>1540</v>
      </c>
      <c r="F348" s="1315"/>
      <c r="G348" s="1315"/>
      <c r="H348" s="1315"/>
      <c r="I348" s="1315"/>
      <c r="J348" s="1315"/>
      <c r="K348" s="1315"/>
      <c r="L348" s="1315"/>
      <c r="M348" s="1315"/>
      <c r="N348" s="1315">
        <f>IF('App29'!H38="","",'App29'!H38)</f>
        <v>1</v>
      </c>
      <c r="O348" s="1315">
        <f>IF('App29'!I38="","",'App29'!I38)</f>
        <v>1</v>
      </c>
      <c r="P348" s="1315">
        <f>IF('App29'!J38="","",'App29'!J38)</f>
        <v>1</v>
      </c>
      <c r="Q348" s="1315">
        <f>IF('App29'!K38="","",'App29'!K38)</f>
        <v>1</v>
      </c>
      <c r="R348" s="1315">
        <f>IF('App29'!L38="","",'App29'!L38)</f>
        <v>1</v>
      </c>
      <c r="S348" s="1315"/>
      <c r="T348" s="1315"/>
      <c r="U348" s="1315"/>
      <c r="V348" s="1315"/>
      <c r="W348" s="1315"/>
      <c r="X348" s="1315"/>
    </row>
    <row r="349" spans="2:24">
      <c r="B349" s="1309" t="s">
        <v>1121</v>
      </c>
      <c r="C349" s="1315" t="s">
        <v>1813</v>
      </c>
      <c r="D349" s="1315" t="s">
        <v>28</v>
      </c>
      <c r="E349" s="1315" t="s">
        <v>1540</v>
      </c>
      <c r="F349" s="1315"/>
      <c r="G349" s="1315"/>
      <c r="H349" s="1315"/>
      <c r="I349" s="1315"/>
      <c r="J349" s="1315"/>
      <c r="K349" s="1315"/>
      <c r="L349" s="1315"/>
      <c r="M349" s="1315"/>
      <c r="N349" s="1315">
        <f>IF('App29'!H39="","",'App29'!H39)</f>
        <v>0.38390000000000002</v>
      </c>
      <c r="O349" s="1315">
        <f>IF('App29'!I39="","",'App29'!I39)</f>
        <v>0.4108</v>
      </c>
      <c r="P349" s="1315">
        <f>IF('App29'!J39="","",'App29'!J39)</f>
        <v>0.43230000000000002</v>
      </c>
      <c r="Q349" s="1315">
        <f>IF('App29'!K39="","",'App29'!K39)</f>
        <v>0.42009999999999997</v>
      </c>
      <c r="R349" s="1315">
        <f>IF('App29'!L39="","",'App29'!L39)</f>
        <v>0.43</v>
      </c>
      <c r="S349" s="1315"/>
      <c r="T349" s="1315"/>
      <c r="U349" s="1315"/>
      <c r="V349" s="1315"/>
      <c r="W349" s="1315"/>
      <c r="X349" s="1315"/>
    </row>
    <row r="350" spans="2:24">
      <c r="B350" s="1309" t="s">
        <v>2074</v>
      </c>
      <c r="C350" s="1315" t="s">
        <v>2084</v>
      </c>
      <c r="D350" s="1315" t="s">
        <v>28</v>
      </c>
      <c r="E350" s="1315" t="s">
        <v>1540</v>
      </c>
      <c r="F350" s="1315"/>
      <c r="G350" s="1315"/>
      <c r="H350" s="1315"/>
      <c r="I350" s="1315"/>
      <c r="J350" s="1315"/>
      <c r="K350" s="1315"/>
      <c r="L350" s="1315"/>
      <c r="M350" s="1315"/>
      <c r="N350" s="1315">
        <f>IF('App29'!H40="","",'App29'!H40)</f>
        <v>0.24110000000000001</v>
      </c>
      <c r="O350" s="1315">
        <f>IF('App29'!I40="","",'App29'!I40)</f>
        <v>0.25219999999999998</v>
      </c>
      <c r="P350" s="1315">
        <f>IF('App29'!J40="","",'App29'!J40)</f>
        <v>0.30640000000000001</v>
      </c>
      <c r="Q350" s="1315">
        <f>IF('App29'!K40="","",'App29'!K40)</f>
        <v>0.33090000000000003</v>
      </c>
      <c r="R350" s="1315">
        <f>IF('App29'!L40="","",'App29'!L40)</f>
        <v>0.31830000000000003</v>
      </c>
      <c r="S350" s="1315"/>
      <c r="T350" s="1315"/>
      <c r="U350" s="1315"/>
      <c r="V350" s="1315"/>
      <c r="W350" s="1315"/>
      <c r="X350" s="1315"/>
    </row>
    <row r="351" spans="2:24">
      <c r="B351" s="1309" t="s">
        <v>2068</v>
      </c>
      <c r="C351" s="1315" t="s">
        <v>2047</v>
      </c>
      <c r="D351" s="1315" t="s">
        <v>28</v>
      </c>
      <c r="E351" s="1315" t="s">
        <v>1540</v>
      </c>
      <c r="F351" s="1315"/>
      <c r="G351" s="1315"/>
      <c r="H351" s="1315"/>
      <c r="I351" s="1315"/>
      <c r="J351" s="1315"/>
      <c r="K351" s="1315"/>
      <c r="L351" s="1315"/>
      <c r="M351" s="1315"/>
      <c r="N351" s="1315">
        <f>IF('App29'!H41="","",'App29'!H41)</f>
        <v>4.4999999999999998E-2</v>
      </c>
      <c r="O351" s="1315">
        <f>IF('App29'!I41="","",'App29'!I41)</f>
        <v>6.4899999999999999E-2</v>
      </c>
      <c r="P351" s="1315">
        <f>IF('App29'!J41="","",'App29'!J41)</f>
        <v>4.3400000000000001E-2</v>
      </c>
      <c r="Q351" s="1315">
        <f>IF('App29'!K41="","",'App29'!K41)</f>
        <v>4.7199999999999999E-2</v>
      </c>
      <c r="R351" s="1315">
        <f>IF('App29'!L41="","",'App29'!L41)</f>
        <v>4.9500000000000002E-2</v>
      </c>
      <c r="S351" s="1315"/>
      <c r="T351" s="1315"/>
      <c r="U351" s="1315"/>
      <c r="V351" s="1315"/>
      <c r="W351" s="1315"/>
      <c r="X351" s="1315"/>
    </row>
    <row r="352" spans="2:24">
      <c r="B352" s="1309" t="s">
        <v>1123</v>
      </c>
      <c r="C352" s="1315" t="s">
        <v>1814</v>
      </c>
      <c r="D352" s="1315" t="s">
        <v>28</v>
      </c>
      <c r="E352" s="1315" t="s">
        <v>1540</v>
      </c>
      <c r="F352" s="1315"/>
      <c r="G352" s="1315"/>
      <c r="H352" s="1315"/>
      <c r="I352" s="1315"/>
      <c r="J352" s="1315"/>
      <c r="K352" s="1315"/>
      <c r="L352" s="1315"/>
      <c r="M352" s="1315"/>
      <c r="N352" s="1315">
        <f>IF('App29'!H42="","",'App29'!H42)</f>
        <v>5.5999999999999999E-3</v>
      </c>
      <c r="O352" s="1315">
        <f>IF('App29'!I42="","",'App29'!I42)</f>
        <v>8.0000000000000002E-3</v>
      </c>
      <c r="P352" s="1315">
        <f>IF('App29'!J42="","",'App29'!J42)</f>
        <v>5.4000000000000003E-3</v>
      </c>
      <c r="Q352" s="1315">
        <f>IF('App29'!K42="","",'App29'!K42)</f>
        <v>5.7999999999999996E-3</v>
      </c>
      <c r="R352" s="1315">
        <f>IF('App29'!L42="","",'App29'!L42)</f>
        <v>6.1000000000000004E-3</v>
      </c>
      <c r="S352" s="1315"/>
      <c r="T352" s="1315"/>
      <c r="U352" s="1315"/>
      <c r="V352" s="1315"/>
      <c r="W352" s="1315"/>
      <c r="X352" s="1315"/>
    </row>
    <row r="353" spans="2:24">
      <c r="B353" s="1309" t="s">
        <v>1125</v>
      </c>
      <c r="C353" s="1315" t="s">
        <v>1815</v>
      </c>
      <c r="D353" s="1315" t="s">
        <v>28</v>
      </c>
      <c r="E353" s="1315" t="s">
        <v>1540</v>
      </c>
      <c r="F353" s="1315"/>
      <c r="G353" s="1315"/>
      <c r="H353" s="1315"/>
      <c r="I353" s="1315"/>
      <c r="J353" s="1315"/>
      <c r="K353" s="1315"/>
      <c r="L353" s="1315"/>
      <c r="M353" s="1315"/>
      <c r="N353" s="1315">
        <f>IF('App29'!H43="","",'App29'!H43)</f>
        <v>0</v>
      </c>
      <c r="O353" s="1315">
        <f>IF('App29'!I43="","",'App29'!I43)</f>
        <v>0</v>
      </c>
      <c r="P353" s="1315">
        <f>IF('App29'!J43="","",'App29'!J43)</f>
        <v>0</v>
      </c>
      <c r="Q353" s="1315">
        <f>IF('App29'!K43="","",'App29'!K43)</f>
        <v>0</v>
      </c>
      <c r="R353" s="1315">
        <f>IF('App29'!L43="","",'App29'!L43)</f>
        <v>0</v>
      </c>
      <c r="S353" s="1315"/>
      <c r="T353" s="1315"/>
      <c r="U353" s="1315"/>
      <c r="V353" s="1315"/>
      <c r="W353" s="1315"/>
      <c r="X353" s="1315"/>
    </row>
    <row r="354" spans="2:24">
      <c r="B354" s="1309" t="s">
        <v>1127</v>
      </c>
      <c r="C354" s="1315" t="s">
        <v>1816</v>
      </c>
      <c r="D354" s="1315" t="s">
        <v>28</v>
      </c>
      <c r="E354" s="1315" t="s">
        <v>1540</v>
      </c>
      <c r="F354" s="1315"/>
      <c r="G354" s="1315"/>
      <c r="H354" s="1315"/>
      <c r="I354" s="1315"/>
      <c r="J354" s="1315"/>
      <c r="K354" s="1315"/>
      <c r="L354" s="1315"/>
      <c r="M354" s="1315"/>
      <c r="N354" s="1315">
        <f>IF('App29'!H44="","",'App29'!H44)</f>
        <v>0.32440000000000002</v>
      </c>
      <c r="O354" s="1315">
        <f>IF('App29'!I44="","",'App29'!I44)</f>
        <v>0.2641</v>
      </c>
      <c r="P354" s="1315">
        <f>IF('App29'!J44="","",'App29'!J44)</f>
        <v>0.21249999999999999</v>
      </c>
      <c r="Q354" s="1315">
        <f>IF('App29'!K44="","",'App29'!K44)</f>
        <v>0.19600000000000001</v>
      </c>
      <c r="R354" s="1315">
        <f>IF('App29'!L44="","",'App29'!L44)</f>
        <v>0.1961</v>
      </c>
      <c r="S354" s="1315"/>
      <c r="T354" s="1315"/>
      <c r="U354" s="1315"/>
      <c r="V354" s="1315"/>
      <c r="W354" s="1315"/>
      <c r="X354" s="1315"/>
    </row>
    <row r="355" spans="2:24">
      <c r="B355" s="1309" t="s">
        <v>1129</v>
      </c>
      <c r="C355" s="1315" t="s">
        <v>1817</v>
      </c>
      <c r="D355" s="1315" t="s">
        <v>28</v>
      </c>
      <c r="E355" s="1315" t="s">
        <v>1540</v>
      </c>
      <c r="F355" s="1315"/>
      <c r="G355" s="1315"/>
      <c r="H355" s="1315"/>
      <c r="I355" s="1315"/>
      <c r="J355" s="1315"/>
      <c r="K355" s="1315"/>
      <c r="L355" s="1315"/>
      <c r="M355" s="1315"/>
      <c r="N355" s="1315">
        <f>IF('App29'!H45="","",'App29'!H45)</f>
        <v>1</v>
      </c>
      <c r="O355" s="1315">
        <f>IF('App29'!I45="","",'App29'!I45)</f>
        <v>1</v>
      </c>
      <c r="P355" s="1315">
        <f>IF('App29'!J45="","",'App29'!J45)</f>
        <v>1</v>
      </c>
      <c r="Q355" s="1315">
        <f>IF('App29'!K45="","",'App29'!K45)</f>
        <v>1</v>
      </c>
      <c r="R355" s="1315">
        <f>IF('App29'!L45="","",'App29'!L45)</f>
        <v>1</v>
      </c>
      <c r="S355" s="1315"/>
      <c r="T355" s="1315"/>
      <c r="U355" s="1315"/>
      <c r="V355" s="1315"/>
      <c r="W355" s="1315"/>
      <c r="X355" s="1315"/>
    </row>
    <row r="356" spans="2:24">
      <c r="B356" s="1309" t="s">
        <v>1131</v>
      </c>
      <c r="C356" s="1315" t="s">
        <v>1818</v>
      </c>
      <c r="D356" s="1315" t="s">
        <v>28</v>
      </c>
      <c r="E356" s="1315" t="s">
        <v>1540</v>
      </c>
      <c r="F356" s="1315"/>
      <c r="G356" s="1315"/>
      <c r="H356" s="1315"/>
      <c r="I356" s="1315"/>
      <c r="J356" s="1315"/>
      <c r="K356" s="1315"/>
      <c r="L356" s="1315"/>
      <c r="M356" s="1315"/>
      <c r="N356" s="1315">
        <f>IF('App29'!H46="","",'App29'!H46)</f>
        <v>0.32490000000000002</v>
      </c>
      <c r="O356" s="1315">
        <f>IF('App29'!I46="","",'App29'!I46)</f>
        <v>0.31740000000000002</v>
      </c>
      <c r="P356" s="1315">
        <f>IF('App29'!J46="","",'App29'!J46)</f>
        <v>0.29859999999999998</v>
      </c>
      <c r="Q356" s="1315">
        <f>IF('App29'!K46="","",'App29'!K46)</f>
        <v>0.29780000000000001</v>
      </c>
      <c r="R356" s="1315">
        <f>IF('App29'!L46="","",'App29'!L46)</f>
        <v>0.29420000000000002</v>
      </c>
      <c r="S356" s="1315"/>
      <c r="T356" s="1315"/>
      <c r="U356" s="1315"/>
      <c r="V356" s="1315"/>
      <c r="W356" s="1315"/>
      <c r="X356" s="1315"/>
    </row>
    <row r="357" spans="2:24">
      <c r="B357" s="1309" t="s">
        <v>2075</v>
      </c>
      <c r="C357" s="1315" t="s">
        <v>2085</v>
      </c>
      <c r="D357" s="1315" t="s">
        <v>28</v>
      </c>
      <c r="E357" s="1315" t="s">
        <v>1540</v>
      </c>
      <c r="F357" s="1315"/>
      <c r="G357" s="1315"/>
      <c r="H357" s="1315"/>
      <c r="I357" s="1315"/>
      <c r="J357" s="1315"/>
      <c r="K357" s="1315"/>
      <c r="L357" s="1315"/>
      <c r="M357" s="1315"/>
      <c r="N357" s="1315">
        <f>IF('App29'!H47="","",'App29'!H47)</f>
        <v>0.45069999999999999</v>
      </c>
      <c r="O357" s="1315">
        <f>IF('App29'!I47="","",'App29'!I47)</f>
        <v>0.44019999999999998</v>
      </c>
      <c r="P357" s="1315">
        <f>IF('App29'!J47="","",'App29'!J47)</f>
        <v>0.4461</v>
      </c>
      <c r="Q357" s="1315">
        <f>IF('App29'!K47="","",'App29'!K47)</f>
        <v>0.44900000000000001</v>
      </c>
      <c r="R357" s="1315">
        <f>IF('App29'!L47="","",'App29'!L47)</f>
        <v>0.4194</v>
      </c>
      <c r="S357" s="1315"/>
      <c r="T357" s="1315"/>
      <c r="U357" s="1315"/>
      <c r="V357" s="1315"/>
      <c r="W357" s="1315"/>
      <c r="X357" s="1315"/>
    </row>
    <row r="358" spans="2:24">
      <c r="B358" s="1309" t="s">
        <v>2069</v>
      </c>
      <c r="C358" s="1315" t="s">
        <v>2019</v>
      </c>
      <c r="D358" s="1315" t="s">
        <v>28</v>
      </c>
      <c r="E358" s="1315" t="s">
        <v>1540</v>
      </c>
      <c r="F358" s="1315"/>
      <c r="G358" s="1315"/>
      <c r="H358" s="1315"/>
      <c r="I358" s="1315"/>
      <c r="J358" s="1315"/>
      <c r="K358" s="1315"/>
      <c r="L358" s="1315"/>
      <c r="M358" s="1315"/>
      <c r="N358" s="1315">
        <f>IF('App29'!H48="","",'App29'!H48)</f>
        <v>4.2299999999999997E-2</v>
      </c>
      <c r="O358" s="1315">
        <f>IF('App29'!I48="","",'App29'!I48)</f>
        <v>6.0600000000000001E-2</v>
      </c>
      <c r="P358" s="1315">
        <f>IF('App29'!J48="","",'App29'!J48)</f>
        <v>4.58E-2</v>
      </c>
      <c r="Q358" s="1315">
        <f>IF('App29'!K48="","",'App29'!K48)</f>
        <v>4.6399999999999997E-2</v>
      </c>
      <c r="R358" s="1315">
        <f>IF('App29'!L48="","",'App29'!L48)</f>
        <v>5.11E-2</v>
      </c>
      <c r="S358" s="1315"/>
      <c r="T358" s="1315"/>
      <c r="U358" s="1315"/>
      <c r="V358" s="1315"/>
      <c r="W358" s="1315"/>
      <c r="X358" s="1315"/>
    </row>
    <row r="359" spans="2:24">
      <c r="B359" s="1309" t="s">
        <v>1133</v>
      </c>
      <c r="C359" s="1315" t="s">
        <v>1819</v>
      </c>
      <c r="D359" s="1315" t="s">
        <v>28</v>
      </c>
      <c r="E359" s="1315" t="s">
        <v>1540</v>
      </c>
      <c r="F359" s="1315"/>
      <c r="G359" s="1315"/>
      <c r="H359" s="1315"/>
      <c r="I359" s="1315"/>
      <c r="J359" s="1315"/>
      <c r="K359" s="1315"/>
      <c r="L359" s="1315"/>
      <c r="M359" s="1315"/>
      <c r="N359" s="1315">
        <f>IF('App29'!H49="","",'App29'!H49)</f>
        <v>5.1999999999999998E-3</v>
      </c>
      <c r="O359" s="1315">
        <f>IF('App29'!I49="","",'App29'!I49)</f>
        <v>7.4999999999999997E-3</v>
      </c>
      <c r="P359" s="1315">
        <f>IF('App29'!J49="","",'App29'!J49)</f>
        <v>5.7000000000000002E-3</v>
      </c>
      <c r="Q359" s="1315">
        <f>IF('App29'!K49="","",'App29'!K49)</f>
        <v>5.7000000000000002E-3</v>
      </c>
      <c r="R359" s="1315">
        <f>IF('App29'!L49="","",'App29'!L49)</f>
        <v>6.3E-3</v>
      </c>
      <c r="S359" s="1315"/>
      <c r="T359" s="1315"/>
      <c r="U359" s="1315"/>
      <c r="V359" s="1315"/>
      <c r="W359" s="1315"/>
      <c r="X359" s="1315"/>
    </row>
    <row r="360" spans="2:24">
      <c r="B360" s="1309" t="s">
        <v>1135</v>
      </c>
      <c r="C360" s="1315" t="s">
        <v>1820</v>
      </c>
      <c r="D360" s="1315" t="s">
        <v>28</v>
      </c>
      <c r="E360" s="1315" t="s">
        <v>1540</v>
      </c>
      <c r="F360" s="1315"/>
      <c r="G360" s="1315"/>
      <c r="H360" s="1315"/>
      <c r="I360" s="1315"/>
      <c r="J360" s="1315"/>
      <c r="K360" s="1315"/>
      <c r="L360" s="1315"/>
      <c r="M360" s="1315"/>
      <c r="N360" s="1315">
        <f>IF('App29'!H50="","",'App29'!H50)</f>
        <v>0</v>
      </c>
      <c r="O360" s="1315">
        <f>IF('App29'!I50="","",'App29'!I50)</f>
        <v>0</v>
      </c>
      <c r="P360" s="1315">
        <f>IF('App29'!J50="","",'App29'!J50)</f>
        <v>0</v>
      </c>
      <c r="Q360" s="1315">
        <f>IF('App29'!K50="","",'App29'!K50)</f>
        <v>0</v>
      </c>
      <c r="R360" s="1315">
        <f>IF('App29'!L50="","",'App29'!L50)</f>
        <v>0</v>
      </c>
      <c r="S360" s="1315"/>
      <c r="T360" s="1315"/>
      <c r="U360" s="1315"/>
      <c r="V360" s="1315"/>
      <c r="W360" s="1315"/>
      <c r="X360" s="1315"/>
    </row>
    <row r="361" spans="2:24">
      <c r="B361" s="1309" t="s">
        <v>1137</v>
      </c>
      <c r="C361" s="1315" t="s">
        <v>1821</v>
      </c>
      <c r="D361" s="1315" t="s">
        <v>28</v>
      </c>
      <c r="E361" s="1315" t="s">
        <v>1540</v>
      </c>
      <c r="F361" s="1315"/>
      <c r="G361" s="1315"/>
      <c r="H361" s="1315"/>
      <c r="I361" s="1315"/>
      <c r="J361" s="1315"/>
      <c r="K361" s="1315"/>
      <c r="L361" s="1315"/>
      <c r="M361" s="1315"/>
      <c r="N361" s="1315">
        <f>IF('App29'!H51="","",'App29'!H51)</f>
        <v>0.1769</v>
      </c>
      <c r="O361" s="1315">
        <f>IF('App29'!I51="","",'App29'!I51)</f>
        <v>0.17430000000000001</v>
      </c>
      <c r="P361" s="1315">
        <f>IF('App29'!J51="","",'App29'!J51)</f>
        <v>0.20380000000000001</v>
      </c>
      <c r="Q361" s="1315">
        <f>IF('App29'!K51="","",'App29'!K51)</f>
        <v>0.2011</v>
      </c>
      <c r="R361" s="1315">
        <f>IF('App29'!L51="","",'App29'!L51)</f>
        <v>0.22900000000000001</v>
      </c>
      <c r="S361" s="1315"/>
      <c r="T361" s="1315"/>
      <c r="U361" s="1315"/>
      <c r="V361" s="1315"/>
      <c r="W361" s="1315"/>
      <c r="X361" s="1315"/>
    </row>
    <row r="362" spans="2:24">
      <c r="B362" s="1309" t="s">
        <v>1139</v>
      </c>
      <c r="C362" s="1315" t="s">
        <v>1822</v>
      </c>
      <c r="D362" s="1315" t="s">
        <v>28</v>
      </c>
      <c r="E362" s="1315" t="s">
        <v>1540</v>
      </c>
      <c r="F362" s="1315"/>
      <c r="G362" s="1315"/>
      <c r="H362" s="1315"/>
      <c r="I362" s="1315"/>
      <c r="J362" s="1315"/>
      <c r="K362" s="1315"/>
      <c r="L362" s="1315"/>
      <c r="M362" s="1315"/>
      <c r="N362" s="1315">
        <f>IF('App29'!H52="","",'App29'!H52)</f>
        <v>1</v>
      </c>
      <c r="O362" s="1315">
        <f>IF('App29'!I52="","",'App29'!I52)</f>
        <v>1</v>
      </c>
      <c r="P362" s="1315">
        <f>IF('App29'!J52="","",'App29'!J52)</f>
        <v>0.99999999999999989</v>
      </c>
      <c r="Q362" s="1315">
        <f>IF('App29'!K52="","",'App29'!K52)</f>
        <v>1</v>
      </c>
      <c r="R362" s="1315">
        <f>IF('App29'!L52="","",'App29'!L52)</f>
        <v>1</v>
      </c>
      <c r="S362" s="1315"/>
      <c r="T362" s="1315"/>
      <c r="U362" s="1315"/>
      <c r="V362" s="1315"/>
      <c r="W362" s="1315"/>
      <c r="X362" s="1315"/>
    </row>
    <row r="363" spans="2:24">
      <c r="B363" s="1309" t="s">
        <v>1142</v>
      </c>
      <c r="C363" s="1315" t="s">
        <v>1823</v>
      </c>
      <c r="D363" s="1315" t="s">
        <v>28</v>
      </c>
      <c r="E363" s="1315" t="s">
        <v>1540</v>
      </c>
      <c r="F363" s="1315"/>
      <c r="G363" s="1315"/>
      <c r="H363" s="1315"/>
      <c r="I363" s="1315"/>
      <c r="J363" s="1315"/>
      <c r="K363" s="1315"/>
      <c r="L363" s="1315"/>
      <c r="M363" s="1315"/>
      <c r="N363" s="1315">
        <f>IF('App29'!H53="","",'App29'!H53)</f>
        <v>0.32569999999999999</v>
      </c>
      <c r="O363" s="1315">
        <f>IF('App29'!I53="","",'App29'!I53)</f>
        <v>0.3246</v>
      </c>
      <c r="P363" s="1315">
        <f>IF('App29'!J53="","",'App29'!J53)</f>
        <v>0.32029999999999997</v>
      </c>
      <c r="Q363" s="1315">
        <f>IF('App29'!K53="","",'App29'!K53)</f>
        <v>0.31809999999999999</v>
      </c>
      <c r="R363" s="1315">
        <f>IF('App29'!L53="","",'App29'!L53)</f>
        <v>0.32869999999999999</v>
      </c>
      <c r="S363" s="1315"/>
      <c r="T363" s="1315"/>
      <c r="U363" s="1315"/>
      <c r="V363" s="1315"/>
      <c r="W363" s="1315"/>
      <c r="X363" s="1315"/>
    </row>
    <row r="364" spans="2:24">
      <c r="B364" s="1309" t="s">
        <v>2076</v>
      </c>
      <c r="C364" s="1315" t="s">
        <v>2086</v>
      </c>
      <c r="D364" s="1315" t="s">
        <v>28</v>
      </c>
      <c r="E364" s="1315" t="s">
        <v>1540</v>
      </c>
      <c r="F364" s="1315"/>
      <c r="G364" s="1315"/>
      <c r="H364" s="1315"/>
      <c r="I364" s="1315"/>
      <c r="J364" s="1315"/>
      <c r="K364" s="1315"/>
      <c r="L364" s="1315"/>
      <c r="M364" s="1315"/>
      <c r="N364" s="1315">
        <f>IF('App29'!H54="","",'App29'!H54)</f>
        <v>6.0000000000000001E-3</v>
      </c>
      <c r="O364" s="1315">
        <f>IF('App29'!I54="","",'App29'!I54)</f>
        <v>5.7999999999999996E-3</v>
      </c>
      <c r="P364" s="1315">
        <f>IF('App29'!J54="","",'App29'!J54)</f>
        <v>6.1000000000000004E-3</v>
      </c>
      <c r="Q364" s="1315">
        <f>IF('App29'!K54="","",'App29'!K54)</f>
        <v>6.1999999999999998E-3</v>
      </c>
      <c r="R364" s="1315">
        <f>IF('App29'!L54="","",'App29'!L54)</f>
        <v>6.0000000000000001E-3</v>
      </c>
      <c r="S364" s="1315"/>
      <c r="T364" s="1315"/>
      <c r="U364" s="1315"/>
      <c r="V364" s="1315"/>
      <c r="W364" s="1315"/>
      <c r="X364" s="1315"/>
    </row>
    <row r="365" spans="2:24">
      <c r="B365" s="1309" t="s">
        <v>2070</v>
      </c>
      <c r="C365" s="1315" t="s">
        <v>2048</v>
      </c>
      <c r="D365" s="1315" t="s">
        <v>28</v>
      </c>
      <c r="E365" s="1315" t="s">
        <v>1540</v>
      </c>
      <c r="F365" s="1315"/>
      <c r="G365" s="1315"/>
      <c r="H365" s="1315"/>
      <c r="I365" s="1315"/>
      <c r="J365" s="1315"/>
      <c r="K365" s="1315"/>
      <c r="L365" s="1315"/>
      <c r="M365" s="1315"/>
      <c r="N365" s="1315">
        <f>IF('App29'!H55="","",'App29'!H55)</f>
        <v>6.1199999999999997E-2</v>
      </c>
      <c r="O365" s="1315">
        <f>IF('App29'!I55="","",'App29'!I55)</f>
        <v>8.6499999999999994E-2</v>
      </c>
      <c r="P365" s="1315">
        <f>IF('App29'!J55="","",'App29'!J55)</f>
        <v>6.2100000000000002E-2</v>
      </c>
      <c r="Q365" s="1315">
        <f>IF('App29'!K55="","",'App29'!K55)</f>
        <v>6.25E-2</v>
      </c>
      <c r="R365" s="1315">
        <f>IF('App29'!L55="","",'App29'!L55)</f>
        <v>6.2600000000000003E-2</v>
      </c>
      <c r="S365" s="1315"/>
      <c r="T365" s="1315"/>
      <c r="U365" s="1315"/>
      <c r="V365" s="1315"/>
      <c r="W365" s="1315"/>
      <c r="X365" s="1315"/>
    </row>
    <row r="366" spans="2:24">
      <c r="B366" s="1309" t="s">
        <v>1144</v>
      </c>
      <c r="C366" s="1315" t="s">
        <v>1824</v>
      </c>
      <c r="D366" s="1315" t="s">
        <v>28</v>
      </c>
      <c r="E366" s="1315" t="s">
        <v>1540</v>
      </c>
      <c r="F366" s="1315"/>
      <c r="G366" s="1315"/>
      <c r="H366" s="1315"/>
      <c r="I366" s="1315"/>
      <c r="J366" s="1315"/>
      <c r="K366" s="1315"/>
      <c r="L366" s="1315"/>
      <c r="M366" s="1315"/>
      <c r="N366" s="1315">
        <f>IF('App29'!H56="","",'App29'!H56)</f>
        <v>7.6E-3</v>
      </c>
      <c r="O366" s="1315">
        <f>IF('App29'!I56="","",'App29'!I56)</f>
        <v>1.0699999999999999E-2</v>
      </c>
      <c r="P366" s="1315">
        <f>IF('App29'!J56="","",'App29'!J56)</f>
        <v>7.7000000000000002E-3</v>
      </c>
      <c r="Q366" s="1315">
        <f>IF('App29'!K56="","",'App29'!K56)</f>
        <v>7.7000000000000002E-3</v>
      </c>
      <c r="R366" s="1315">
        <f>IF('App29'!L56="","",'App29'!L56)</f>
        <v>7.7000000000000002E-3</v>
      </c>
      <c r="S366" s="1315"/>
      <c r="T366" s="1315"/>
      <c r="U366" s="1315"/>
      <c r="V366" s="1315"/>
      <c r="W366" s="1315"/>
      <c r="X366" s="1315"/>
    </row>
    <row r="367" spans="2:24">
      <c r="B367" s="1309" t="s">
        <v>1146</v>
      </c>
      <c r="C367" s="1315" t="s">
        <v>1825</v>
      </c>
      <c r="D367" s="1315" t="s">
        <v>28</v>
      </c>
      <c r="E367" s="1315" t="s">
        <v>1540</v>
      </c>
      <c r="F367" s="1315"/>
      <c r="G367" s="1315"/>
      <c r="H367" s="1315"/>
      <c r="I367" s="1315"/>
      <c r="J367" s="1315"/>
      <c r="K367" s="1315"/>
      <c r="L367" s="1315"/>
      <c r="M367" s="1315"/>
      <c r="N367" s="1315">
        <f>IF('App29'!H57="","",'App29'!H57)</f>
        <v>0</v>
      </c>
      <c r="O367" s="1315">
        <f>IF('App29'!I57="","",'App29'!I57)</f>
        <v>0</v>
      </c>
      <c r="P367" s="1315">
        <f>IF('App29'!J57="","",'App29'!J57)</f>
        <v>0</v>
      </c>
      <c r="Q367" s="1315">
        <f>IF('App29'!K57="","",'App29'!K57)</f>
        <v>0</v>
      </c>
      <c r="R367" s="1315">
        <f>IF('App29'!L57="","",'App29'!L57)</f>
        <v>0</v>
      </c>
      <c r="S367" s="1315"/>
      <c r="T367" s="1315"/>
      <c r="U367" s="1315"/>
      <c r="V367" s="1315"/>
      <c r="W367" s="1315"/>
      <c r="X367" s="1315"/>
    </row>
    <row r="368" spans="2:24">
      <c r="B368" s="1309" t="s">
        <v>1148</v>
      </c>
      <c r="C368" s="1315" t="s">
        <v>1826</v>
      </c>
      <c r="D368" s="1315" t="s">
        <v>28</v>
      </c>
      <c r="E368" s="1315" t="s">
        <v>1540</v>
      </c>
      <c r="F368" s="1315"/>
      <c r="G368" s="1315"/>
      <c r="H368" s="1315"/>
      <c r="I368" s="1315"/>
      <c r="J368" s="1315"/>
      <c r="K368" s="1315"/>
      <c r="L368" s="1315"/>
      <c r="M368" s="1315"/>
      <c r="N368" s="1315">
        <f>IF('App29'!H58="","",'App29'!H58)</f>
        <v>0.59950000000000003</v>
      </c>
      <c r="O368" s="1315">
        <f>IF('App29'!I58="","",'App29'!I58)</f>
        <v>0.57240000000000002</v>
      </c>
      <c r="P368" s="1315">
        <f>IF('App29'!J58="","",'App29'!J58)</f>
        <v>0.6038</v>
      </c>
      <c r="Q368" s="1315">
        <f>IF('App29'!K58="","",'App29'!K58)</f>
        <v>0.60550000000000004</v>
      </c>
      <c r="R368" s="1315">
        <f>IF('App29'!L58="","",'App29'!L58)</f>
        <v>0.59499999999999997</v>
      </c>
      <c r="S368" s="1315"/>
      <c r="T368" s="1315"/>
      <c r="U368" s="1315"/>
      <c r="V368" s="1315"/>
      <c r="W368" s="1315"/>
      <c r="X368" s="1315"/>
    </row>
    <row r="369" spans="2:24">
      <c r="B369" s="1309" t="s">
        <v>1150</v>
      </c>
      <c r="C369" s="1315" t="s">
        <v>1827</v>
      </c>
      <c r="D369" s="1315" t="s">
        <v>28</v>
      </c>
      <c r="E369" s="1315" t="s">
        <v>1540</v>
      </c>
      <c r="F369" s="1315"/>
      <c r="G369" s="1315"/>
      <c r="H369" s="1315"/>
      <c r="I369" s="1315"/>
      <c r="J369" s="1315"/>
      <c r="K369" s="1315"/>
      <c r="L369" s="1315"/>
      <c r="M369" s="1315"/>
      <c r="N369" s="1315">
        <f>IF('App29'!H59="","",'App29'!H59)</f>
        <v>1</v>
      </c>
      <c r="O369" s="1315">
        <f>IF('App29'!I59="","",'App29'!I59)</f>
        <v>1</v>
      </c>
      <c r="P369" s="1315">
        <f>IF('App29'!J59="","",'App29'!J59)</f>
        <v>1</v>
      </c>
      <c r="Q369" s="1315">
        <f>IF('App29'!K59="","",'App29'!K59)</f>
        <v>1</v>
      </c>
      <c r="R369" s="1315">
        <f>IF('App29'!L59="","",'App29'!L59)</f>
        <v>1</v>
      </c>
      <c r="S369" s="1315"/>
      <c r="T369" s="1315"/>
      <c r="U369" s="1315"/>
      <c r="V369" s="1315"/>
      <c r="W369" s="1315"/>
      <c r="X369" s="1315"/>
    </row>
    <row r="370" spans="2:24">
      <c r="B370" s="1309" t="s">
        <v>1152</v>
      </c>
      <c r="C370" s="1315" t="s">
        <v>1828</v>
      </c>
      <c r="D370" s="1315" t="s">
        <v>28</v>
      </c>
      <c r="E370" s="1315" t="s">
        <v>1540</v>
      </c>
      <c r="F370" s="1315"/>
      <c r="G370" s="1315"/>
      <c r="H370" s="1315"/>
      <c r="I370" s="1315"/>
      <c r="J370" s="1315"/>
      <c r="K370" s="1315"/>
      <c r="L370" s="1315"/>
      <c r="M370" s="1315"/>
      <c r="N370" s="1315">
        <f>IF('App29'!H60="","",'App29'!H60)</f>
        <v>0</v>
      </c>
      <c r="O370" s="1315">
        <f>IF('App29'!I60="","",'App29'!I60)</f>
        <v>0</v>
      </c>
      <c r="P370" s="1315">
        <f>IF('App29'!J60="","",'App29'!J60)</f>
        <v>0</v>
      </c>
      <c r="Q370" s="1315">
        <f>IF('App29'!K60="","",'App29'!K60)</f>
        <v>0</v>
      </c>
      <c r="R370" s="1315">
        <f>IF('App29'!L60="","",'App29'!L60)</f>
        <v>0</v>
      </c>
      <c r="S370" s="1315"/>
      <c r="T370" s="1315"/>
      <c r="U370" s="1315"/>
      <c r="V370" s="1315"/>
      <c r="W370" s="1315"/>
      <c r="X370" s="1315"/>
    </row>
    <row r="371" spans="2:24">
      <c r="B371" s="1309" t="s">
        <v>2077</v>
      </c>
      <c r="C371" s="1315" t="s">
        <v>2082</v>
      </c>
      <c r="D371" s="1315" t="s">
        <v>28</v>
      </c>
      <c r="E371" s="1315" t="s">
        <v>1540</v>
      </c>
      <c r="F371" s="1315"/>
      <c r="G371" s="1315"/>
      <c r="H371" s="1315"/>
      <c r="I371" s="1315"/>
      <c r="J371" s="1315"/>
      <c r="K371" s="1315"/>
      <c r="L371" s="1315"/>
      <c r="M371" s="1315"/>
      <c r="N371" s="1315">
        <f>IF('App29'!H61="","",'App29'!H61)</f>
        <v>0</v>
      </c>
      <c r="O371" s="1315">
        <f>IF('App29'!I61="","",'App29'!I61)</f>
        <v>0</v>
      </c>
      <c r="P371" s="1315">
        <f>IF('App29'!J61="","",'App29'!J61)</f>
        <v>0</v>
      </c>
      <c r="Q371" s="1315">
        <f>IF('App29'!K61="","",'App29'!K61)</f>
        <v>0</v>
      </c>
      <c r="R371" s="1315">
        <f>IF('App29'!L61="","",'App29'!L61)</f>
        <v>0</v>
      </c>
      <c r="S371" s="1315"/>
      <c r="T371" s="1315"/>
      <c r="U371" s="1315"/>
      <c r="V371" s="1315"/>
      <c r="W371" s="1315"/>
      <c r="X371" s="1315"/>
    </row>
    <row r="372" spans="2:24">
      <c r="B372" s="1309" t="s">
        <v>2071</v>
      </c>
      <c r="C372" s="1315" t="s">
        <v>2021</v>
      </c>
      <c r="D372" s="1315" t="s">
        <v>28</v>
      </c>
      <c r="E372" s="1315" t="s">
        <v>1540</v>
      </c>
      <c r="F372" s="1315"/>
      <c r="G372" s="1315"/>
      <c r="H372" s="1315"/>
      <c r="I372" s="1315"/>
      <c r="J372" s="1315"/>
      <c r="K372" s="1315"/>
      <c r="L372" s="1315"/>
      <c r="M372" s="1315"/>
      <c r="N372" s="1315">
        <f>IF('App29'!H62="","",'App29'!H62)</f>
        <v>0</v>
      </c>
      <c r="O372" s="1315">
        <f>IF('App29'!I62="","",'App29'!I62)</f>
        <v>0</v>
      </c>
      <c r="P372" s="1315">
        <f>IF('App29'!J62="","",'App29'!J62)</f>
        <v>0</v>
      </c>
      <c r="Q372" s="1315">
        <f>IF('App29'!K62="","",'App29'!K62)</f>
        <v>0</v>
      </c>
      <c r="R372" s="1315">
        <f>IF('App29'!L62="","",'App29'!L62)</f>
        <v>0</v>
      </c>
      <c r="S372" s="1315"/>
      <c r="T372" s="1315"/>
      <c r="U372" s="1315"/>
      <c r="V372" s="1315"/>
      <c r="W372" s="1315"/>
      <c r="X372" s="1315"/>
    </row>
    <row r="373" spans="2:24">
      <c r="B373" s="1309" t="s">
        <v>1154</v>
      </c>
      <c r="C373" s="1315" t="s">
        <v>1829</v>
      </c>
      <c r="D373" s="1315" t="s">
        <v>28</v>
      </c>
      <c r="E373" s="1315" t="s">
        <v>1540</v>
      </c>
      <c r="F373" s="1315"/>
      <c r="G373" s="1315"/>
      <c r="H373" s="1315"/>
      <c r="I373" s="1315"/>
      <c r="J373" s="1315"/>
      <c r="K373" s="1315"/>
      <c r="L373" s="1315"/>
      <c r="M373" s="1315"/>
      <c r="N373" s="1315">
        <f>IF('App29'!H63="","",'App29'!H63)</f>
        <v>0</v>
      </c>
      <c r="O373" s="1315">
        <f>IF('App29'!I63="","",'App29'!I63)</f>
        <v>0</v>
      </c>
      <c r="P373" s="1315">
        <f>IF('App29'!J63="","",'App29'!J63)</f>
        <v>0</v>
      </c>
      <c r="Q373" s="1315">
        <f>IF('App29'!K63="","",'App29'!K63)</f>
        <v>0</v>
      </c>
      <c r="R373" s="1315">
        <f>IF('App29'!L63="","",'App29'!L63)</f>
        <v>0</v>
      </c>
      <c r="S373" s="1315"/>
      <c r="T373" s="1315"/>
      <c r="U373" s="1315"/>
      <c r="V373" s="1315"/>
      <c r="W373" s="1315"/>
      <c r="X373" s="1315"/>
    </row>
    <row r="374" spans="2:24">
      <c r="B374" s="1309" t="s">
        <v>1156</v>
      </c>
      <c r="C374" s="1315" t="s">
        <v>1830</v>
      </c>
      <c r="D374" s="1315" t="s">
        <v>28</v>
      </c>
      <c r="E374" s="1315" t="s">
        <v>1540</v>
      </c>
      <c r="F374" s="1315"/>
      <c r="G374" s="1315"/>
      <c r="H374" s="1315"/>
      <c r="I374" s="1315"/>
      <c r="J374" s="1315"/>
      <c r="K374" s="1315"/>
      <c r="L374" s="1315"/>
      <c r="M374" s="1315"/>
      <c r="N374" s="1315">
        <f>IF('App29'!H64="","",'App29'!H64)</f>
        <v>0</v>
      </c>
      <c r="O374" s="1315">
        <f>IF('App29'!I64="","",'App29'!I64)</f>
        <v>0</v>
      </c>
      <c r="P374" s="1315">
        <f>IF('App29'!J64="","",'App29'!J64)</f>
        <v>0</v>
      </c>
      <c r="Q374" s="1315">
        <f>IF('App29'!K64="","",'App29'!K64)</f>
        <v>0</v>
      </c>
      <c r="R374" s="1315">
        <f>IF('App29'!L64="","",'App29'!L64)</f>
        <v>0</v>
      </c>
      <c r="S374" s="1315"/>
      <c r="T374" s="1315"/>
      <c r="U374" s="1315"/>
      <c r="V374" s="1315"/>
      <c r="W374" s="1315"/>
      <c r="X374" s="1315"/>
    </row>
    <row r="375" spans="2:24">
      <c r="B375" s="1309" t="s">
        <v>1158</v>
      </c>
      <c r="C375" s="1315" t="s">
        <v>1831</v>
      </c>
      <c r="D375" s="1315" t="s">
        <v>28</v>
      </c>
      <c r="E375" s="1315" t="s">
        <v>1540</v>
      </c>
      <c r="F375" s="1315"/>
      <c r="G375" s="1315"/>
      <c r="H375" s="1315"/>
      <c r="I375" s="1315"/>
      <c r="J375" s="1315"/>
      <c r="K375" s="1315"/>
      <c r="L375" s="1315"/>
      <c r="M375" s="1315"/>
      <c r="N375" s="1315">
        <f>IF('App29'!H65="","",'App29'!H65)</f>
        <v>0</v>
      </c>
      <c r="O375" s="1315">
        <f>IF('App29'!I65="","",'App29'!I65)</f>
        <v>0</v>
      </c>
      <c r="P375" s="1315">
        <f>IF('App29'!J65="","",'App29'!J65)</f>
        <v>0</v>
      </c>
      <c r="Q375" s="1315">
        <f>IF('App29'!K65="","",'App29'!K65)</f>
        <v>0</v>
      </c>
      <c r="R375" s="1315">
        <f>IF('App29'!L65="","",'App29'!L65)</f>
        <v>0</v>
      </c>
      <c r="S375" s="1315"/>
      <c r="T375" s="1315"/>
      <c r="U375" s="1315"/>
      <c r="V375" s="1315"/>
      <c r="W375" s="1315"/>
      <c r="X375" s="1315"/>
    </row>
    <row r="376" spans="2:24">
      <c r="B376" s="1309" t="s">
        <v>1160</v>
      </c>
      <c r="C376" s="1315" t="s">
        <v>1832</v>
      </c>
      <c r="D376" s="1315" t="s">
        <v>28</v>
      </c>
      <c r="E376" s="1315" t="s">
        <v>1540</v>
      </c>
      <c r="F376" s="1315"/>
      <c r="G376" s="1315"/>
      <c r="H376" s="1315"/>
      <c r="I376" s="1315"/>
      <c r="J376" s="1315"/>
      <c r="K376" s="1315"/>
      <c r="L376" s="1315"/>
      <c r="M376" s="1315"/>
      <c r="N376" s="1315">
        <f>IF('App29'!H66="","",'App29'!H66)</f>
        <v>0</v>
      </c>
      <c r="O376" s="1315">
        <f>IF('App29'!I66="","",'App29'!I66)</f>
        <v>0</v>
      </c>
      <c r="P376" s="1315">
        <f>IF('App29'!J66="","",'App29'!J66)</f>
        <v>0</v>
      </c>
      <c r="Q376" s="1315">
        <f>IF('App29'!K66="","",'App29'!K66)</f>
        <v>0</v>
      </c>
      <c r="R376" s="1315">
        <f>IF('App29'!L66="","",'App29'!L66)</f>
        <v>0</v>
      </c>
      <c r="S376" s="1315"/>
      <c r="T376" s="1315"/>
      <c r="U376" s="1315"/>
      <c r="V376" s="1315"/>
      <c r="W376" s="1315"/>
      <c r="X376" s="1315"/>
    </row>
    <row r="377" spans="2:24">
      <c r="B377" s="1309" t="s">
        <v>1164</v>
      </c>
      <c r="C377" s="1315" t="s">
        <v>1833</v>
      </c>
      <c r="D377" s="1315" t="s">
        <v>43</v>
      </c>
      <c r="E377" s="1315" t="s">
        <v>1540</v>
      </c>
      <c r="F377" s="1315"/>
      <c r="G377" s="1315"/>
      <c r="H377" s="1315"/>
      <c r="I377" s="1315"/>
      <c r="J377" s="1315"/>
      <c r="K377" s="1315"/>
      <c r="L377" s="1315"/>
      <c r="M377" s="1315"/>
      <c r="N377" s="1315">
        <f>IF('App29'!H69="","",'App29'!H69)</f>
        <v>1E-3</v>
      </c>
      <c r="O377" s="1315">
        <f>IF('App29'!I69="","",'App29'!I69)</f>
        <v>1E-3</v>
      </c>
      <c r="P377" s="1315">
        <f>IF('App29'!J69="","",'App29'!J69)</f>
        <v>1E-3</v>
      </c>
      <c r="Q377" s="1315">
        <f>IF('App29'!K69="","",'App29'!K69)</f>
        <v>1E-3</v>
      </c>
      <c r="R377" s="1315">
        <f>IF('App29'!L69="","",'App29'!L69)</f>
        <v>2E-3</v>
      </c>
      <c r="S377" s="1315"/>
      <c r="T377" s="1315"/>
      <c r="U377" s="1315"/>
      <c r="V377" s="1315"/>
      <c r="W377" s="1315"/>
      <c r="X377" s="1315"/>
    </row>
    <row r="378" spans="2:24">
      <c r="B378" s="1309" t="s">
        <v>1497</v>
      </c>
      <c r="C378" s="1315" t="s">
        <v>1834</v>
      </c>
      <c r="D378" s="1315" t="s">
        <v>43</v>
      </c>
      <c r="E378" s="1315" t="s">
        <v>1540</v>
      </c>
      <c r="F378" s="1315"/>
      <c r="G378" s="1315"/>
      <c r="H378" s="1315"/>
      <c r="I378" s="1315"/>
      <c r="J378" s="1315"/>
      <c r="K378" s="1315"/>
      <c r="L378" s="1315"/>
      <c r="M378" s="1315"/>
      <c r="N378" s="1315">
        <f>IF('App29'!H70="","",'App29'!H70)</f>
        <v>1.4E-2</v>
      </c>
      <c r="O378" s="1315">
        <f>IF('App29'!I70="","",'App29'!I70)</f>
        <v>1.4E-2</v>
      </c>
      <c r="P378" s="1315">
        <f>IF('App29'!J70="","",'App29'!J70)</f>
        <v>1.4999999999999999E-2</v>
      </c>
      <c r="Q378" s="1315">
        <f>IF('App29'!K70="","",'App29'!K70)</f>
        <v>1.4999999999999999E-2</v>
      </c>
      <c r="R378" s="1315">
        <f>IF('App29'!L70="","",'App29'!L70)</f>
        <v>1.4999999999999999E-2</v>
      </c>
      <c r="S378" s="1315"/>
      <c r="T378" s="1315"/>
      <c r="U378" s="1315"/>
      <c r="V378" s="1315"/>
      <c r="W378" s="1315"/>
      <c r="X378" s="1315"/>
    </row>
    <row r="379" spans="2:24">
      <c r="B379" s="1309" t="s">
        <v>1498</v>
      </c>
      <c r="C379" s="1315" t="s">
        <v>1835</v>
      </c>
      <c r="D379" s="1315" t="s">
        <v>43</v>
      </c>
      <c r="E379" s="1315" t="s">
        <v>1540</v>
      </c>
      <c r="F379" s="1315"/>
      <c r="G379" s="1315"/>
      <c r="H379" s="1315"/>
      <c r="I379" s="1315"/>
      <c r="J379" s="1315"/>
      <c r="K379" s="1315"/>
      <c r="L379" s="1315"/>
      <c r="M379" s="1315"/>
      <c r="N379" s="1315">
        <f>IF('App29'!H71="","",'App29'!H71)</f>
        <v>1.6E-2</v>
      </c>
      <c r="O379" s="1315">
        <f>IF('App29'!I71="","",'App29'!I71)</f>
        <v>1.6E-2</v>
      </c>
      <c r="P379" s="1315">
        <f>IF('App29'!J71="","",'App29'!J71)</f>
        <v>1.7000000000000001E-2</v>
      </c>
      <c r="Q379" s="1315">
        <f>IF('App29'!K71="","",'App29'!K71)</f>
        <v>1.7000000000000001E-2</v>
      </c>
      <c r="R379" s="1315">
        <f>IF('App29'!L71="","",'App29'!L71)</f>
        <v>1.7000000000000001E-2</v>
      </c>
      <c r="S379" s="1315"/>
      <c r="T379" s="1315"/>
      <c r="U379" s="1315"/>
      <c r="V379" s="1315"/>
      <c r="W379" s="1315"/>
      <c r="X379" s="1315"/>
    </row>
    <row r="380" spans="2:24">
      <c r="B380" s="1309" t="s">
        <v>1168</v>
      </c>
      <c r="C380" s="1315" t="s">
        <v>1836</v>
      </c>
      <c r="D380" s="1315" t="s">
        <v>43</v>
      </c>
      <c r="E380" s="1315" t="s">
        <v>1540</v>
      </c>
      <c r="F380" s="1315"/>
      <c r="G380" s="1315"/>
      <c r="H380" s="1315"/>
      <c r="I380" s="1315"/>
      <c r="J380" s="1315"/>
      <c r="K380" s="1315"/>
      <c r="L380" s="1315"/>
      <c r="M380" s="1315"/>
      <c r="N380" s="1315">
        <f>IF('App29'!H72="","",'App29'!H72)</f>
        <v>1E-3</v>
      </c>
      <c r="O380" s="1315">
        <f>IF('App29'!I72="","",'App29'!I72)</f>
        <v>1E-3</v>
      </c>
      <c r="P380" s="1315">
        <f>IF('App29'!J72="","",'App29'!J72)</f>
        <v>1E-3</v>
      </c>
      <c r="Q380" s="1315">
        <f>IF('App29'!K72="","",'App29'!K72)</f>
        <v>1E-3</v>
      </c>
      <c r="R380" s="1315">
        <f>IF('App29'!L72="","",'App29'!L72)</f>
        <v>1E-3</v>
      </c>
      <c r="S380" s="1315"/>
      <c r="T380" s="1315"/>
      <c r="U380" s="1315"/>
      <c r="V380" s="1315"/>
      <c r="W380" s="1315"/>
      <c r="X380" s="1315"/>
    </row>
    <row r="381" spans="2:24">
      <c r="B381" s="1309" t="s">
        <v>1170</v>
      </c>
      <c r="C381" s="1315" t="s">
        <v>1837</v>
      </c>
      <c r="D381" s="1315" t="s">
        <v>43</v>
      </c>
      <c r="E381" s="1315" t="s">
        <v>1540</v>
      </c>
      <c r="F381" s="1315"/>
      <c r="G381" s="1315"/>
      <c r="H381" s="1315"/>
      <c r="I381" s="1315"/>
      <c r="J381" s="1315"/>
      <c r="K381" s="1315"/>
      <c r="L381" s="1315"/>
      <c r="M381" s="1315"/>
      <c r="N381" s="1315">
        <f>IF('App29'!H73="","",'App29'!H73)</f>
        <v>0</v>
      </c>
      <c r="O381" s="1315">
        <f>IF('App29'!I73="","",'App29'!I73)</f>
        <v>0</v>
      </c>
      <c r="P381" s="1315">
        <f>IF('App29'!J73="","",'App29'!J73)</f>
        <v>0</v>
      </c>
      <c r="Q381" s="1315">
        <f>IF('App29'!K73="","",'App29'!K73)</f>
        <v>0</v>
      </c>
      <c r="R381" s="1315">
        <f>IF('App29'!L73="","",'App29'!L73)</f>
        <v>0</v>
      </c>
      <c r="S381" s="1315"/>
      <c r="T381" s="1315"/>
      <c r="U381" s="1315"/>
      <c r="V381" s="1315"/>
      <c r="W381" s="1315"/>
      <c r="X381" s="1315"/>
    </row>
    <row r="382" spans="2:24">
      <c r="B382" s="1309" t="s">
        <v>1172</v>
      </c>
      <c r="C382" s="1315" t="s">
        <v>1838</v>
      </c>
      <c r="D382" s="1315" t="s">
        <v>43</v>
      </c>
      <c r="E382" s="1315" t="s">
        <v>1540</v>
      </c>
      <c r="F382" s="1315"/>
      <c r="G382" s="1315"/>
      <c r="H382" s="1315"/>
      <c r="I382" s="1315"/>
      <c r="J382" s="1315"/>
      <c r="K382" s="1315"/>
      <c r="L382" s="1315"/>
      <c r="M382" s="1315"/>
      <c r="N382" s="1315">
        <f>IF('App29'!H74="","",'App29'!H74)</f>
        <v>0</v>
      </c>
      <c r="O382" s="1315">
        <f>IF('App29'!I74="","",'App29'!I74)</f>
        <v>0</v>
      </c>
      <c r="P382" s="1315">
        <f>IF('App29'!J74="","",'App29'!J74)</f>
        <v>0</v>
      </c>
      <c r="Q382" s="1315">
        <f>IF('App29'!K74="","",'App29'!K74)</f>
        <v>0</v>
      </c>
      <c r="R382" s="1315">
        <f>IF('App29'!L74="","",'App29'!L74)</f>
        <v>0</v>
      </c>
      <c r="S382" s="1315"/>
      <c r="T382" s="1315"/>
      <c r="U382" s="1315"/>
      <c r="V382" s="1315"/>
      <c r="W382" s="1315"/>
      <c r="X382" s="1315"/>
    </row>
    <row r="383" spans="2:24">
      <c r="B383" s="1309" t="s">
        <v>1174</v>
      </c>
      <c r="C383" s="1315" t="s">
        <v>1839</v>
      </c>
      <c r="D383" s="1315" t="s">
        <v>43</v>
      </c>
      <c r="E383" s="1315" t="s">
        <v>1540</v>
      </c>
      <c r="F383" s="1315"/>
      <c r="G383" s="1315"/>
      <c r="H383" s="1315"/>
      <c r="I383" s="1315"/>
      <c r="J383" s="1315"/>
      <c r="K383" s="1315"/>
      <c r="L383" s="1315"/>
      <c r="M383" s="1315"/>
      <c r="N383" s="1315">
        <f>IF('App29'!H75="","",'App29'!H75)</f>
        <v>0</v>
      </c>
      <c r="O383" s="1315">
        <f>IF('App29'!I75="","",'App29'!I75)</f>
        <v>0</v>
      </c>
      <c r="P383" s="1315">
        <f>IF('App29'!J75="","",'App29'!J75)</f>
        <v>0</v>
      </c>
      <c r="Q383" s="1315">
        <f>IF('App29'!K75="","",'App29'!K75)</f>
        <v>0</v>
      </c>
      <c r="R383" s="1315">
        <f>IF('App29'!L75="","",'App29'!L75)</f>
        <v>0</v>
      </c>
      <c r="S383" s="1315"/>
      <c r="T383" s="1315"/>
      <c r="U383" s="1315"/>
      <c r="V383" s="1315"/>
      <c r="W383" s="1315"/>
      <c r="X383" s="1315"/>
    </row>
    <row r="384" spans="2:24">
      <c r="B384" s="1309" t="s">
        <v>1176</v>
      </c>
      <c r="C384" s="1315" t="s">
        <v>1840</v>
      </c>
      <c r="D384" s="1315" t="s">
        <v>43</v>
      </c>
      <c r="E384" s="1315" t="s">
        <v>1540</v>
      </c>
      <c r="F384" s="1315"/>
      <c r="G384" s="1315"/>
      <c r="H384" s="1315"/>
      <c r="I384" s="1315"/>
      <c r="J384" s="1315"/>
      <c r="K384" s="1315"/>
      <c r="L384" s="1315"/>
      <c r="M384" s="1315"/>
      <c r="N384" s="1315">
        <f>IF('App29'!H76="","",'App29'!H76)</f>
        <v>0</v>
      </c>
      <c r="O384" s="1315">
        <f>IF('App29'!I76="","",'App29'!I76)</f>
        <v>0</v>
      </c>
      <c r="P384" s="1315">
        <f>IF('App29'!J76="","",'App29'!J76)</f>
        <v>0</v>
      </c>
      <c r="Q384" s="1315">
        <f>IF('App29'!K76="","",'App29'!K76)</f>
        <v>0</v>
      </c>
      <c r="R384" s="1315">
        <f>IF('App29'!L76="","",'App29'!L76)</f>
        <v>0</v>
      </c>
      <c r="S384" s="1315"/>
      <c r="T384" s="1315"/>
      <c r="U384" s="1315"/>
      <c r="V384" s="1315"/>
      <c r="W384" s="1315"/>
      <c r="X384" s="1315"/>
    </row>
    <row r="385" spans="2:24">
      <c r="B385" s="1309" t="s">
        <v>1178</v>
      </c>
      <c r="C385" s="1315" t="s">
        <v>1841</v>
      </c>
      <c r="D385" s="1315" t="s">
        <v>43</v>
      </c>
      <c r="E385" s="1315" t="s">
        <v>1540</v>
      </c>
      <c r="F385" s="1315"/>
      <c r="G385" s="1315"/>
      <c r="H385" s="1315"/>
      <c r="I385" s="1315"/>
      <c r="J385" s="1315"/>
      <c r="K385" s="1315"/>
      <c r="L385" s="1315"/>
      <c r="M385" s="1315"/>
      <c r="N385" s="1315">
        <f>IF('App29'!H77="","",'App29'!H77)</f>
        <v>0</v>
      </c>
      <c r="O385" s="1315">
        <f>IF('App29'!I77="","",'App29'!I77)</f>
        <v>0</v>
      </c>
      <c r="P385" s="1315">
        <f>IF('App29'!J77="","",'App29'!J77)</f>
        <v>0</v>
      </c>
      <c r="Q385" s="1315">
        <f>IF('App29'!K77="","",'App29'!K77)</f>
        <v>0</v>
      </c>
      <c r="R385" s="1315">
        <f>IF('App29'!L77="","",'App29'!L77)</f>
        <v>0</v>
      </c>
      <c r="S385" s="1315"/>
      <c r="T385" s="1315"/>
      <c r="U385" s="1315"/>
      <c r="V385" s="1315"/>
      <c r="W385" s="1315"/>
      <c r="X385" s="1315"/>
    </row>
    <row r="386" spans="2:24">
      <c r="B386" s="1309" t="s">
        <v>1180</v>
      </c>
      <c r="C386" s="1315" t="s">
        <v>1842</v>
      </c>
      <c r="D386" s="1315" t="s">
        <v>43</v>
      </c>
      <c r="E386" s="1315" t="s">
        <v>1540</v>
      </c>
      <c r="F386" s="1315"/>
      <c r="G386" s="1315"/>
      <c r="H386" s="1315"/>
      <c r="I386" s="1315"/>
      <c r="J386" s="1315"/>
      <c r="K386" s="1315"/>
      <c r="L386" s="1315"/>
      <c r="M386" s="1315"/>
      <c r="N386" s="1315">
        <f>IF('App29'!H78="","",'App29'!H78)</f>
        <v>0</v>
      </c>
      <c r="O386" s="1315">
        <f>IF('App29'!I78="","",'App29'!I78)</f>
        <v>0</v>
      </c>
      <c r="P386" s="1315">
        <f>IF('App29'!J78="","",'App29'!J78)</f>
        <v>0</v>
      </c>
      <c r="Q386" s="1315">
        <f>IF('App29'!K78="","",'App29'!K78)</f>
        <v>0</v>
      </c>
      <c r="R386" s="1315">
        <f>IF('App29'!L78="","",'App29'!L78)</f>
        <v>0</v>
      </c>
      <c r="S386" s="1315"/>
      <c r="T386" s="1315"/>
      <c r="U386" s="1315"/>
      <c r="V386" s="1315"/>
      <c r="W386" s="1315"/>
      <c r="X386" s="1315"/>
    </row>
    <row r="387" spans="2:24">
      <c r="B387" s="1309" t="s">
        <v>1182</v>
      </c>
      <c r="C387" s="1315" t="s">
        <v>1843</v>
      </c>
      <c r="D387" s="1315" t="s">
        <v>43</v>
      </c>
      <c r="E387" s="1315" t="s">
        <v>1540</v>
      </c>
      <c r="F387" s="1315"/>
      <c r="G387" s="1315"/>
      <c r="H387" s="1315"/>
      <c r="I387" s="1315"/>
      <c r="J387" s="1315"/>
      <c r="K387" s="1315"/>
      <c r="L387" s="1315"/>
      <c r="M387" s="1315"/>
      <c r="N387" s="1315">
        <f>IF('App29'!H79="","",'App29'!H79)</f>
        <v>0</v>
      </c>
      <c r="O387" s="1315">
        <f>IF('App29'!I79="","",'App29'!I79)</f>
        <v>0</v>
      </c>
      <c r="P387" s="1315">
        <f>IF('App29'!J79="","",'App29'!J79)</f>
        <v>0</v>
      </c>
      <c r="Q387" s="1315">
        <f>IF('App29'!K79="","",'App29'!K79)</f>
        <v>0</v>
      </c>
      <c r="R387" s="1315">
        <f>IF('App29'!L79="","",'App29'!L79)</f>
        <v>0</v>
      </c>
      <c r="S387" s="1315"/>
      <c r="T387" s="1315"/>
      <c r="U387" s="1315"/>
      <c r="V387" s="1315"/>
      <c r="W387" s="1315"/>
      <c r="X387" s="1315"/>
    </row>
    <row r="388" spans="2:24">
      <c r="B388" s="1309" t="s">
        <v>1503</v>
      </c>
      <c r="C388" s="1315" t="s">
        <v>1844</v>
      </c>
      <c r="D388" s="1315" t="s">
        <v>43</v>
      </c>
      <c r="E388" s="1315" t="s">
        <v>1540</v>
      </c>
      <c r="F388" s="1315"/>
      <c r="G388" s="1315"/>
      <c r="H388" s="1315"/>
      <c r="I388" s="1315"/>
      <c r="J388" s="1315"/>
      <c r="K388" s="1315"/>
      <c r="L388" s="1315"/>
      <c r="M388" s="1315"/>
      <c r="N388" s="1315">
        <f>IF('App29'!H80="","",'App29'!H80)</f>
        <v>0</v>
      </c>
      <c r="O388" s="1315">
        <f>IF('App29'!I80="","",'App29'!I80)</f>
        <v>0</v>
      </c>
      <c r="P388" s="1315">
        <f>IF('App29'!J80="","",'App29'!J80)</f>
        <v>0</v>
      </c>
      <c r="Q388" s="1315">
        <f>IF('App29'!K80="","",'App29'!K80)</f>
        <v>0</v>
      </c>
      <c r="R388" s="1315">
        <f>IF('App29'!L80="","",'App29'!L80)</f>
        <v>0</v>
      </c>
      <c r="S388" s="1315"/>
      <c r="T388" s="1315"/>
      <c r="U388" s="1315"/>
      <c r="V388" s="1315"/>
      <c r="W388" s="1315"/>
      <c r="X388" s="1315"/>
    </row>
    <row r="389" spans="2:24">
      <c r="B389" s="1309" t="s">
        <v>1504</v>
      </c>
      <c r="C389" s="1315" t="s">
        <v>1845</v>
      </c>
      <c r="D389" s="1315" t="s">
        <v>43</v>
      </c>
      <c r="E389" s="1315" t="s">
        <v>1540</v>
      </c>
      <c r="F389" s="1315"/>
      <c r="G389" s="1315"/>
      <c r="H389" s="1315"/>
      <c r="I389" s="1315"/>
      <c r="J389" s="1315"/>
      <c r="K389" s="1315"/>
      <c r="L389" s="1315"/>
      <c r="M389" s="1315"/>
      <c r="N389" s="1315">
        <f>IF('App29'!H81="","",'App29'!H81)</f>
        <v>0</v>
      </c>
      <c r="O389" s="1315">
        <f>IF('App29'!I81="","",'App29'!I81)</f>
        <v>0</v>
      </c>
      <c r="P389" s="1315">
        <f>IF('App29'!J81="","",'App29'!J81)</f>
        <v>0</v>
      </c>
      <c r="Q389" s="1315">
        <f>IF('App29'!K81="","",'App29'!K81)</f>
        <v>0</v>
      </c>
      <c r="R389" s="1315">
        <f>IF('App29'!L81="","",'App29'!L81)</f>
        <v>0</v>
      </c>
      <c r="S389" s="1315"/>
      <c r="T389" s="1315"/>
      <c r="U389" s="1315"/>
      <c r="V389" s="1315"/>
      <c r="W389" s="1315"/>
      <c r="X389" s="1315"/>
    </row>
    <row r="390" spans="2:24">
      <c r="B390" s="1309" t="s">
        <v>1186</v>
      </c>
      <c r="C390" s="1315" t="s">
        <v>1846</v>
      </c>
      <c r="D390" s="1315" t="s">
        <v>43</v>
      </c>
      <c r="E390" s="1315" t="s">
        <v>1540</v>
      </c>
      <c r="F390" s="1315"/>
      <c r="G390" s="1315"/>
      <c r="H390" s="1315"/>
      <c r="I390" s="1315"/>
      <c r="J390" s="1315"/>
      <c r="K390" s="1315"/>
      <c r="L390" s="1315"/>
      <c r="M390" s="1315"/>
      <c r="N390" s="1315">
        <f>IF('App29'!H82="","",'App29'!H82)</f>
        <v>0</v>
      </c>
      <c r="O390" s="1315">
        <f>IF('App29'!I82="","",'App29'!I82)</f>
        <v>0</v>
      </c>
      <c r="P390" s="1315">
        <f>IF('App29'!J82="","",'App29'!J82)</f>
        <v>0</v>
      </c>
      <c r="Q390" s="1315">
        <f>IF('App29'!K82="","",'App29'!K82)</f>
        <v>0</v>
      </c>
      <c r="R390" s="1315">
        <f>IF('App29'!L82="","",'App29'!L82)</f>
        <v>0</v>
      </c>
      <c r="S390" s="1315"/>
      <c r="T390" s="1315"/>
      <c r="U390" s="1315"/>
      <c r="V390" s="1315"/>
      <c r="W390" s="1315"/>
      <c r="X390" s="1315"/>
    </row>
    <row r="391" spans="2:24">
      <c r="B391" s="1309" t="s">
        <v>1188</v>
      </c>
      <c r="C391" s="1315" t="s">
        <v>1847</v>
      </c>
      <c r="D391" s="1315" t="s">
        <v>43</v>
      </c>
      <c r="E391" s="1315" t="s">
        <v>1540</v>
      </c>
      <c r="F391" s="1315"/>
      <c r="G391" s="1315"/>
      <c r="H391" s="1315"/>
      <c r="I391" s="1315"/>
      <c r="J391" s="1315"/>
      <c r="K391" s="1315"/>
      <c r="L391" s="1315"/>
      <c r="M391" s="1315"/>
      <c r="N391" s="1315">
        <f>IF('App29'!H83="","",'App29'!H83)</f>
        <v>0</v>
      </c>
      <c r="O391" s="1315">
        <f>IF('App29'!I83="","",'App29'!I83)</f>
        <v>0</v>
      </c>
      <c r="P391" s="1315">
        <f>IF('App29'!J83="","",'App29'!J83)</f>
        <v>0</v>
      </c>
      <c r="Q391" s="1315">
        <f>IF('App29'!K83="","",'App29'!K83)</f>
        <v>0</v>
      </c>
      <c r="R391" s="1315">
        <f>IF('App29'!L83="","",'App29'!L83)</f>
        <v>0</v>
      </c>
      <c r="S391" s="1315"/>
      <c r="T391" s="1315"/>
      <c r="U391" s="1315"/>
      <c r="V391" s="1315"/>
      <c r="W391" s="1315"/>
      <c r="X391" s="1315"/>
    </row>
    <row r="392" spans="2:24">
      <c r="B392" s="1309" t="s">
        <v>1191</v>
      </c>
      <c r="C392" s="1315" t="s">
        <v>1848</v>
      </c>
      <c r="D392" s="1315" t="s">
        <v>43</v>
      </c>
      <c r="E392" s="1315" t="s">
        <v>1540</v>
      </c>
      <c r="F392" s="1315"/>
      <c r="G392" s="1315"/>
      <c r="H392" s="1315"/>
      <c r="I392" s="1315"/>
      <c r="J392" s="1315"/>
      <c r="K392" s="1315"/>
      <c r="L392" s="1315"/>
      <c r="M392" s="1315"/>
      <c r="N392" s="1315">
        <f>IF('App29'!H86="","",'App29'!H86)</f>
        <v>1.6559999999999999</v>
      </c>
      <c r="O392" s="1315">
        <f>IF('App29'!I86="","",'App29'!I86)</f>
        <v>1.867</v>
      </c>
      <c r="P392" s="1315">
        <f>IF('App29'!J86="","",'App29'!J86)</f>
        <v>2.097</v>
      </c>
      <c r="Q392" s="1315">
        <f>IF('App29'!K86="","",'App29'!K86)</f>
        <v>2.306</v>
      </c>
      <c r="R392" s="1315">
        <f>IF('App29'!L86="","",'App29'!L86)</f>
        <v>2.5339999999999998</v>
      </c>
      <c r="S392" s="1315"/>
      <c r="T392" s="1315"/>
      <c r="U392" s="1315"/>
      <c r="V392" s="1315"/>
      <c r="W392" s="1315"/>
      <c r="X392" s="1315"/>
    </row>
    <row r="393" spans="2:24">
      <c r="B393" s="1309" t="s">
        <v>1193</v>
      </c>
      <c r="C393" s="1315" t="s">
        <v>1849</v>
      </c>
      <c r="D393" s="1315" t="s">
        <v>43</v>
      </c>
      <c r="E393" s="1315" t="s">
        <v>1540</v>
      </c>
      <c r="F393" s="1315"/>
      <c r="G393" s="1315"/>
      <c r="H393" s="1315"/>
      <c r="I393" s="1315"/>
      <c r="J393" s="1315"/>
      <c r="K393" s="1315"/>
      <c r="L393" s="1315"/>
      <c r="M393" s="1315"/>
      <c r="N393" s="1315">
        <f>IF('App29'!H87="","",'App29'!H87)</f>
        <v>13.284000000000001</v>
      </c>
      <c r="O393" s="1315">
        <f>IF('App29'!I87="","",'App29'!I87)</f>
        <v>13.744</v>
      </c>
      <c r="P393" s="1315">
        <f>IF('App29'!J87="","",'App29'!J87)</f>
        <v>14.561</v>
      </c>
      <c r="Q393" s="1315">
        <f>IF('App29'!K87="","",'App29'!K87)</f>
        <v>15.029</v>
      </c>
      <c r="R393" s="1315">
        <f>IF('App29'!L87="","",'App29'!L87)</f>
        <v>15.802</v>
      </c>
      <c r="S393" s="1315"/>
      <c r="T393" s="1315"/>
      <c r="U393" s="1315"/>
      <c r="V393" s="1315"/>
      <c r="W393" s="1315"/>
      <c r="X393" s="1315"/>
    </row>
    <row r="394" spans="2:24">
      <c r="B394" s="1309" t="s">
        <v>1195</v>
      </c>
      <c r="C394" s="1315" t="s">
        <v>1850</v>
      </c>
      <c r="D394" s="1315" t="s">
        <v>43</v>
      </c>
      <c r="E394" s="1315" t="s">
        <v>1540</v>
      </c>
      <c r="F394" s="1315"/>
      <c r="G394" s="1315"/>
      <c r="H394" s="1315"/>
      <c r="I394" s="1315"/>
      <c r="J394" s="1315"/>
      <c r="K394" s="1315"/>
      <c r="L394" s="1315"/>
      <c r="M394" s="1315"/>
      <c r="N394" s="1315">
        <f>IF('App29'!H88="","",'App29'!H88)</f>
        <v>19.12</v>
      </c>
      <c r="O394" s="1315">
        <f>IF('App29'!I88="","",'App29'!I88)</f>
        <v>18.427</v>
      </c>
      <c r="P394" s="1315">
        <f>IF('App29'!J88="","",'App29'!J88)</f>
        <v>17.417000000000002</v>
      </c>
      <c r="Q394" s="1315">
        <f>IF('App29'!K88="","",'App29'!K88)</f>
        <v>17.193000000000001</v>
      </c>
      <c r="R394" s="1315">
        <f>IF('App29'!L88="","",'App29'!L88)</f>
        <v>18.347000000000001</v>
      </c>
      <c r="S394" s="1315"/>
      <c r="T394" s="1315"/>
      <c r="U394" s="1315"/>
      <c r="V394" s="1315"/>
      <c r="W394" s="1315"/>
      <c r="X394" s="1315"/>
    </row>
    <row r="395" spans="2:24">
      <c r="B395" s="1309" t="s">
        <v>1197</v>
      </c>
      <c r="C395" s="1315" t="s">
        <v>1851</v>
      </c>
      <c r="D395" s="1315" t="s">
        <v>43</v>
      </c>
      <c r="E395" s="1315" t="s">
        <v>1540</v>
      </c>
      <c r="F395" s="1315"/>
      <c r="G395" s="1315"/>
      <c r="H395" s="1315"/>
      <c r="I395" s="1315"/>
      <c r="J395" s="1315"/>
      <c r="K395" s="1315"/>
      <c r="L395" s="1315"/>
      <c r="M395" s="1315"/>
      <c r="N395" s="1315">
        <f>IF('App29'!H89="","",'App29'!H89)</f>
        <v>1.4810000000000001</v>
      </c>
      <c r="O395" s="1315">
        <f>IF('App29'!I89="","",'App29'!I89)</f>
        <v>1.6419999999999999</v>
      </c>
      <c r="P395" s="1315">
        <f>IF('App29'!J89="","",'App29'!J89)</f>
        <v>1.84</v>
      </c>
      <c r="Q395" s="1315">
        <f>IF('App29'!K89="","",'App29'!K89)</f>
        <v>2.1179999999999999</v>
      </c>
      <c r="R395" s="1315">
        <f>IF('App29'!L89="","",'App29'!L89)</f>
        <v>2.379</v>
      </c>
      <c r="S395" s="1315"/>
      <c r="T395" s="1315"/>
      <c r="U395" s="1315"/>
      <c r="V395" s="1315"/>
      <c r="W395" s="1315"/>
      <c r="X395" s="1315"/>
    </row>
    <row r="396" spans="2:24">
      <c r="B396" s="1309" t="s">
        <v>1199</v>
      </c>
      <c r="C396" s="1315" t="s">
        <v>1852</v>
      </c>
      <c r="D396" s="1315" t="s">
        <v>43</v>
      </c>
      <c r="E396" s="1315" t="s">
        <v>1540</v>
      </c>
      <c r="F396" s="1315"/>
      <c r="G396" s="1315"/>
      <c r="H396" s="1315"/>
      <c r="I396" s="1315"/>
      <c r="J396" s="1315"/>
      <c r="K396" s="1315"/>
      <c r="L396" s="1315"/>
      <c r="M396" s="1315"/>
      <c r="N396" s="1315">
        <f>IF('App29'!H90="","",'App29'!H90)</f>
        <v>0</v>
      </c>
      <c r="O396" s="1315">
        <f>IF('App29'!I90="","",'App29'!I90)</f>
        <v>0</v>
      </c>
      <c r="P396" s="1315">
        <f>IF('App29'!J90="","",'App29'!J90)</f>
        <v>0</v>
      </c>
      <c r="Q396" s="1315">
        <f>IF('App29'!K90="","",'App29'!K90)</f>
        <v>0</v>
      </c>
      <c r="R396" s="1315">
        <f>IF('App29'!L90="","",'App29'!L90)</f>
        <v>0</v>
      </c>
      <c r="S396" s="1315"/>
      <c r="T396" s="1315"/>
      <c r="U396" s="1315"/>
      <c r="V396" s="1315"/>
      <c r="W396" s="1315"/>
      <c r="X396" s="1315"/>
    </row>
    <row r="397" spans="2:24">
      <c r="B397" s="1309" t="s">
        <v>1201</v>
      </c>
      <c r="C397" s="1315" t="s">
        <v>1853</v>
      </c>
      <c r="D397" s="1315" t="s">
        <v>43</v>
      </c>
      <c r="E397" s="1315" t="s">
        <v>1540</v>
      </c>
      <c r="F397" s="1315"/>
      <c r="G397" s="1315"/>
      <c r="H397" s="1315"/>
      <c r="I397" s="1315"/>
      <c r="J397" s="1315"/>
      <c r="K397" s="1315"/>
      <c r="L397" s="1315"/>
      <c r="M397" s="1315"/>
      <c r="N397" s="1315">
        <f>IF('App29'!H91="","",'App29'!H91)</f>
        <v>7.5999999999999998E-2</v>
      </c>
      <c r="O397" s="1315">
        <f>IF('App29'!I91="","",'App29'!I91)</f>
        <v>6.7000000000000004E-2</v>
      </c>
      <c r="P397" s="1315">
        <f>IF('App29'!J91="","",'App29'!J91)</f>
        <v>6.7000000000000004E-2</v>
      </c>
      <c r="Q397" s="1315">
        <f>IF('App29'!K91="","",'App29'!K91)</f>
        <v>6.7000000000000004E-2</v>
      </c>
      <c r="R397" s="1315">
        <f>IF('App29'!L91="","",'App29'!L91)</f>
        <v>6.7000000000000004E-2</v>
      </c>
      <c r="S397" s="1315"/>
      <c r="T397" s="1315"/>
      <c r="U397" s="1315"/>
      <c r="V397" s="1315"/>
      <c r="W397" s="1315"/>
      <c r="X397" s="1315"/>
    </row>
    <row r="398" spans="2:24">
      <c r="B398" s="1309" t="s">
        <v>1499</v>
      </c>
      <c r="C398" s="1315" t="s">
        <v>1854</v>
      </c>
      <c r="D398" s="1315" t="s">
        <v>43</v>
      </c>
      <c r="E398" s="1315" t="s">
        <v>1540</v>
      </c>
      <c r="F398" s="1315"/>
      <c r="G398" s="1315"/>
      <c r="H398" s="1315"/>
      <c r="I398" s="1315"/>
      <c r="J398" s="1315"/>
      <c r="K398" s="1315"/>
      <c r="L398" s="1315"/>
      <c r="M398" s="1315"/>
      <c r="N398" s="1315">
        <f>IF('App29'!H92="","",'App29'!H92)</f>
        <v>1.9990000000000001</v>
      </c>
      <c r="O398" s="1315">
        <f>IF('App29'!I92="","",'App29'!I92)</f>
        <v>1.8140000000000001</v>
      </c>
      <c r="P398" s="1315">
        <f>IF('App29'!J92="","",'App29'!J92)</f>
        <v>1.7929999999999999</v>
      </c>
      <c r="Q398" s="1315">
        <f>IF('App29'!K92="","",'App29'!K92)</f>
        <v>1.804</v>
      </c>
      <c r="R398" s="1315">
        <f>IF('App29'!L92="","",'App29'!L92)</f>
        <v>1.8129999999999999</v>
      </c>
      <c r="S398" s="1315"/>
      <c r="T398" s="1315"/>
      <c r="U398" s="1315"/>
      <c r="V398" s="1315"/>
      <c r="W398" s="1315"/>
      <c r="X398" s="1315"/>
    </row>
    <row r="399" spans="2:24">
      <c r="B399" s="1309" t="s">
        <v>1500</v>
      </c>
      <c r="C399" s="1315" t="s">
        <v>1855</v>
      </c>
      <c r="D399" s="1315" t="s">
        <v>43</v>
      </c>
      <c r="E399" s="1315" t="s">
        <v>1540</v>
      </c>
      <c r="F399" s="1315"/>
      <c r="G399" s="1315"/>
      <c r="H399" s="1315"/>
      <c r="I399" s="1315"/>
      <c r="J399" s="1315"/>
      <c r="K399" s="1315"/>
      <c r="L399" s="1315"/>
      <c r="M399" s="1315"/>
      <c r="N399" s="1315">
        <f>IF('App29'!H93="","",'App29'!H93)</f>
        <v>10.815</v>
      </c>
      <c r="O399" s="1315">
        <f>IF('App29'!I93="","",'App29'!I93)</f>
        <v>10.138</v>
      </c>
      <c r="P399" s="1315">
        <f>IF('App29'!J93="","",'App29'!J93)</f>
        <v>9.6240000000000006</v>
      </c>
      <c r="Q399" s="1315">
        <f>IF('App29'!K93="","",'App29'!K93)</f>
        <v>9.5399999999999991</v>
      </c>
      <c r="R399" s="1315">
        <f>IF('App29'!L93="","",'App29'!L93)</f>
        <v>9.4559999999999995</v>
      </c>
      <c r="S399" s="1315"/>
      <c r="T399" s="1315"/>
      <c r="U399" s="1315"/>
      <c r="V399" s="1315"/>
      <c r="W399" s="1315"/>
      <c r="X399" s="1315"/>
    </row>
    <row r="400" spans="2:24">
      <c r="B400" s="1309" t="s">
        <v>1205</v>
      </c>
      <c r="C400" s="1315" t="s">
        <v>1856</v>
      </c>
      <c r="D400" s="1315" t="s">
        <v>43</v>
      </c>
      <c r="E400" s="1315" t="s">
        <v>1540</v>
      </c>
      <c r="F400" s="1315"/>
      <c r="G400" s="1315"/>
      <c r="H400" s="1315"/>
      <c r="I400" s="1315"/>
      <c r="J400" s="1315"/>
      <c r="K400" s="1315"/>
      <c r="L400" s="1315"/>
      <c r="M400" s="1315"/>
      <c r="N400" s="1315">
        <f>IF('App29'!H94="","",'App29'!H94)</f>
        <v>0.43</v>
      </c>
      <c r="O400" s="1315">
        <f>IF('App29'!I94="","",'App29'!I94)</f>
        <v>0.36399999999999999</v>
      </c>
      <c r="P400" s="1315">
        <f>IF('App29'!J94="","",'App29'!J94)</f>
        <v>0.317</v>
      </c>
      <c r="Q400" s="1315">
        <f>IF('App29'!K94="","",'App29'!K94)</f>
        <v>0.317</v>
      </c>
      <c r="R400" s="1315">
        <f>IF('App29'!L94="","",'App29'!L94)</f>
        <v>0.317</v>
      </c>
      <c r="S400" s="1315"/>
      <c r="T400" s="1315"/>
      <c r="U400" s="1315"/>
      <c r="V400" s="1315"/>
      <c r="W400" s="1315"/>
      <c r="X400" s="1315"/>
    </row>
    <row r="401" spans="2:24">
      <c r="B401" s="1309" t="s">
        <v>1207</v>
      </c>
      <c r="C401" s="1315" t="s">
        <v>1857</v>
      </c>
      <c r="D401" s="1315" t="s">
        <v>43</v>
      </c>
      <c r="E401" s="1315" t="s">
        <v>1540</v>
      </c>
      <c r="F401" s="1315"/>
      <c r="G401" s="1315"/>
      <c r="H401" s="1315"/>
      <c r="I401" s="1315"/>
      <c r="J401" s="1315"/>
      <c r="K401" s="1315"/>
      <c r="L401" s="1315"/>
      <c r="M401" s="1315"/>
      <c r="N401" s="1315">
        <f>IF('App29'!H95="","",'App29'!H95)</f>
        <v>0</v>
      </c>
      <c r="O401" s="1315">
        <f>IF('App29'!I95="","",'App29'!I95)</f>
        <v>0</v>
      </c>
      <c r="P401" s="1315">
        <f>IF('App29'!J95="","",'App29'!J95)</f>
        <v>0</v>
      </c>
      <c r="Q401" s="1315">
        <f>IF('App29'!K95="","",'App29'!K95)</f>
        <v>0</v>
      </c>
      <c r="R401" s="1315">
        <f>IF('App29'!L95="","",'App29'!L95)</f>
        <v>0</v>
      </c>
      <c r="S401" s="1315"/>
      <c r="T401" s="1315"/>
      <c r="U401" s="1315"/>
      <c r="V401" s="1315"/>
      <c r="W401" s="1315"/>
      <c r="X401" s="1315"/>
    </row>
    <row r="402" spans="2:24">
      <c r="B402" s="1309" t="s">
        <v>1210</v>
      </c>
      <c r="C402" s="1315" t="s">
        <v>1858</v>
      </c>
      <c r="D402" s="1315" t="s">
        <v>43</v>
      </c>
      <c r="E402" s="1315" t="s">
        <v>1540</v>
      </c>
      <c r="F402" s="1315"/>
      <c r="G402" s="1315"/>
      <c r="H402" s="1315"/>
      <c r="I402" s="1315"/>
      <c r="J402" s="1315"/>
      <c r="K402" s="1315"/>
      <c r="L402" s="1315"/>
      <c r="M402" s="1315"/>
      <c r="N402" s="1315">
        <f>IF('App29'!H98="","",'App29'!H98)</f>
        <v>0.14699999999999999</v>
      </c>
      <c r="O402" s="1315">
        <f>IF('App29'!I98="","",'App29'!I98)</f>
        <v>1.4E-2</v>
      </c>
      <c r="P402" s="1315">
        <f>IF('App29'!J98="","",'App29'!J98)</f>
        <v>1.4E-2</v>
      </c>
      <c r="Q402" s="1315">
        <f>IF('App29'!K98="","",'App29'!K98)</f>
        <v>1.4999999999999999E-2</v>
      </c>
      <c r="R402" s="1315">
        <f>IF('App29'!L98="","",'App29'!L98)</f>
        <v>0</v>
      </c>
      <c r="S402" s="1315"/>
      <c r="T402" s="1315"/>
      <c r="U402" s="1315"/>
      <c r="V402" s="1315"/>
      <c r="W402" s="1315"/>
      <c r="X402" s="1315"/>
    </row>
    <row r="403" spans="2:24">
      <c r="B403" s="1309" t="s">
        <v>1501</v>
      </c>
      <c r="C403" s="1315" t="s">
        <v>1859</v>
      </c>
      <c r="D403" s="1315" t="s">
        <v>43</v>
      </c>
      <c r="E403" s="1315" t="s">
        <v>1540</v>
      </c>
      <c r="F403" s="1315"/>
      <c r="G403" s="1315"/>
      <c r="H403" s="1315"/>
      <c r="I403" s="1315"/>
      <c r="J403" s="1315"/>
      <c r="K403" s="1315"/>
      <c r="L403" s="1315"/>
      <c r="M403" s="1315"/>
      <c r="N403" s="1315">
        <f>IF('App29'!H99="","",'App29'!H99)</f>
        <v>7.851</v>
      </c>
      <c r="O403" s="1315">
        <f>IF('App29'!I99="","",'App29'!I99)</f>
        <v>9.4830000000000005</v>
      </c>
      <c r="P403" s="1315">
        <f>IF('App29'!J99="","",'App29'!J99)</f>
        <v>11.03</v>
      </c>
      <c r="Q403" s="1315">
        <f>IF('App29'!K99="","",'App29'!K99)</f>
        <v>11.321</v>
      </c>
      <c r="R403" s="1315">
        <f>IF('App29'!L99="","",'App29'!L99)</f>
        <v>11.185</v>
      </c>
      <c r="S403" s="1315"/>
      <c r="T403" s="1315"/>
      <c r="U403" s="1315"/>
      <c r="V403" s="1315"/>
      <c r="W403" s="1315"/>
      <c r="X403" s="1315"/>
    </row>
    <row r="404" spans="2:24">
      <c r="B404" s="1309" t="s">
        <v>1502</v>
      </c>
      <c r="C404" s="1315" t="s">
        <v>1860</v>
      </c>
      <c r="D404" s="1315" t="s">
        <v>43</v>
      </c>
      <c r="E404" s="1315" t="s">
        <v>1540</v>
      </c>
      <c r="F404" s="1315"/>
      <c r="G404" s="1315"/>
      <c r="H404" s="1315"/>
      <c r="I404" s="1315"/>
      <c r="J404" s="1315"/>
      <c r="K404" s="1315"/>
      <c r="L404" s="1315"/>
      <c r="M404" s="1315"/>
      <c r="N404" s="1315">
        <f>IF('App29'!H100="","",'App29'!H100)</f>
        <v>8.8149999999999995</v>
      </c>
      <c r="O404" s="1315">
        <f>IF('App29'!I100="","",'App29'!I100)</f>
        <v>10.37</v>
      </c>
      <c r="P404" s="1315">
        <f>IF('App29'!J100="","",'App29'!J100)</f>
        <v>11.84</v>
      </c>
      <c r="Q404" s="1315">
        <f>IF('App29'!K100="","",'App29'!K100)</f>
        <v>12.141</v>
      </c>
      <c r="R404" s="1315">
        <f>IF('App29'!L100="","",'App29'!L100)</f>
        <v>12.295</v>
      </c>
      <c r="S404" s="1315"/>
      <c r="T404" s="1315"/>
      <c r="U404" s="1315"/>
      <c r="V404" s="1315"/>
      <c r="W404" s="1315"/>
      <c r="X404" s="1315"/>
    </row>
    <row r="405" spans="2:24">
      <c r="B405" s="1309" t="s">
        <v>1214</v>
      </c>
      <c r="C405" s="1315" t="s">
        <v>1861</v>
      </c>
      <c r="D405" s="1315" t="s">
        <v>43</v>
      </c>
      <c r="E405" s="1315" t="s">
        <v>1540</v>
      </c>
      <c r="F405" s="1315"/>
      <c r="G405" s="1315"/>
      <c r="H405" s="1315"/>
      <c r="I405" s="1315"/>
      <c r="J405" s="1315"/>
      <c r="K405" s="1315"/>
      <c r="L405" s="1315"/>
      <c r="M405" s="1315"/>
      <c r="N405" s="1315">
        <f>IF('App29'!H101="","",'App29'!H101)</f>
        <v>0</v>
      </c>
      <c r="O405" s="1315">
        <f>IF('App29'!I101="","",'App29'!I101)</f>
        <v>0</v>
      </c>
      <c r="P405" s="1315">
        <f>IF('App29'!J101="","",'App29'!J101)</f>
        <v>0</v>
      </c>
      <c r="Q405" s="1315">
        <f>IF('App29'!K101="","",'App29'!K101)</f>
        <v>0</v>
      </c>
      <c r="R405" s="1315">
        <f>IF('App29'!L101="","",'App29'!L101)</f>
        <v>0</v>
      </c>
      <c r="S405" s="1315"/>
      <c r="T405" s="1315"/>
      <c r="U405" s="1315"/>
      <c r="V405" s="1315"/>
      <c r="W405" s="1315"/>
      <c r="X405" s="1315"/>
    </row>
    <row r="406" spans="2:24">
      <c r="B406" s="1309" t="s">
        <v>1216</v>
      </c>
      <c r="C406" s="1315" t="s">
        <v>1862</v>
      </c>
      <c r="D406" s="1315" t="s">
        <v>43</v>
      </c>
      <c r="E406" s="1315" t="s">
        <v>1540</v>
      </c>
      <c r="F406" s="1315"/>
      <c r="G406" s="1315"/>
      <c r="H406" s="1315"/>
      <c r="I406" s="1315"/>
      <c r="J406" s="1315"/>
      <c r="K406" s="1315"/>
      <c r="L406" s="1315"/>
      <c r="M406" s="1315"/>
      <c r="N406" s="1315">
        <f>IF('App29'!H102="","",'App29'!H102)</f>
        <v>0</v>
      </c>
      <c r="O406" s="1315">
        <f>IF('App29'!I102="","",'App29'!I102)</f>
        <v>0</v>
      </c>
      <c r="P406" s="1315">
        <f>IF('App29'!J102="","",'App29'!J102)</f>
        <v>0</v>
      </c>
      <c r="Q406" s="1315">
        <f>IF('App29'!K102="","",'App29'!K102)</f>
        <v>0</v>
      </c>
      <c r="R406" s="1315">
        <f>IF('App29'!L102="","",'App29'!L102)</f>
        <v>0</v>
      </c>
      <c r="S406" s="1315"/>
      <c r="T406" s="1315"/>
      <c r="U406" s="1315"/>
      <c r="V406" s="1315"/>
      <c r="W406" s="1315"/>
      <c r="X406" s="1315"/>
    </row>
    <row r="407" spans="2:24">
      <c r="B407" s="1309" t="s">
        <v>1218</v>
      </c>
      <c r="C407" s="1315" t="s">
        <v>1863</v>
      </c>
      <c r="D407" s="1315" t="s">
        <v>43</v>
      </c>
      <c r="E407" s="1315" t="s">
        <v>1540</v>
      </c>
      <c r="F407" s="1315"/>
      <c r="G407" s="1315"/>
      <c r="H407" s="1315"/>
      <c r="I407" s="1315"/>
      <c r="J407" s="1315"/>
      <c r="K407" s="1315"/>
      <c r="L407" s="1315"/>
      <c r="M407" s="1315"/>
      <c r="N407" s="1315">
        <f>IF('App29'!H103="","",'App29'!H103)</f>
        <v>0</v>
      </c>
      <c r="O407" s="1315">
        <f>IF('App29'!I103="","",'App29'!I103)</f>
        <v>0</v>
      </c>
      <c r="P407" s="1315">
        <f>IF('App29'!J103="","",'App29'!J103)</f>
        <v>0</v>
      </c>
      <c r="Q407" s="1315">
        <f>IF('App29'!K103="","",'App29'!K103)</f>
        <v>0</v>
      </c>
      <c r="R407" s="1315">
        <f>IF('App29'!L103="","",'App29'!L103)</f>
        <v>0</v>
      </c>
      <c r="S407" s="1315"/>
      <c r="T407" s="1315"/>
      <c r="U407" s="1315"/>
      <c r="V407" s="1315"/>
      <c r="W407" s="1315"/>
      <c r="X407" s="1315"/>
    </row>
    <row r="408" spans="2:24">
      <c r="B408" s="1309" t="s">
        <v>1505</v>
      </c>
      <c r="C408" s="1315" t="s">
        <v>1864</v>
      </c>
      <c r="D408" s="1315" t="s">
        <v>43</v>
      </c>
      <c r="E408" s="1315" t="s">
        <v>1540</v>
      </c>
      <c r="F408" s="1315"/>
      <c r="G408" s="1315"/>
      <c r="H408" s="1315"/>
      <c r="I408" s="1315"/>
      <c r="J408" s="1315"/>
      <c r="K408" s="1315"/>
      <c r="L408" s="1315"/>
      <c r="M408" s="1315"/>
      <c r="N408" s="1315">
        <f>IF('App29'!H104="","",'App29'!H104)</f>
        <v>0</v>
      </c>
      <c r="O408" s="1315">
        <f>IF('App29'!I104="","",'App29'!I104)</f>
        <v>0</v>
      </c>
      <c r="P408" s="1315">
        <f>IF('App29'!J104="","",'App29'!J104)</f>
        <v>0</v>
      </c>
      <c r="Q408" s="1315">
        <f>IF('App29'!K104="","",'App29'!K104)</f>
        <v>0</v>
      </c>
      <c r="R408" s="1315">
        <f>IF('App29'!L104="","",'App29'!L104)</f>
        <v>0</v>
      </c>
      <c r="S408" s="1315"/>
      <c r="T408" s="1315"/>
      <c r="U408" s="1315"/>
      <c r="V408" s="1315"/>
      <c r="W408" s="1315"/>
      <c r="X408" s="1315"/>
    </row>
    <row r="409" spans="2:24">
      <c r="B409" s="1309" t="s">
        <v>1506</v>
      </c>
      <c r="C409" s="1315" t="s">
        <v>1865</v>
      </c>
      <c r="D409" s="1315" t="s">
        <v>43</v>
      </c>
      <c r="E409" s="1315" t="s">
        <v>1540</v>
      </c>
      <c r="F409" s="1315"/>
      <c r="G409" s="1315"/>
      <c r="H409" s="1315"/>
      <c r="I409" s="1315"/>
      <c r="J409" s="1315"/>
      <c r="K409" s="1315"/>
      <c r="L409" s="1315"/>
      <c r="M409" s="1315"/>
      <c r="N409" s="1315">
        <f>IF('App29'!H105="","",'App29'!H105)</f>
        <v>0</v>
      </c>
      <c r="O409" s="1315">
        <f>IF('App29'!I105="","",'App29'!I105)</f>
        <v>0</v>
      </c>
      <c r="P409" s="1315">
        <f>IF('App29'!J105="","",'App29'!J105)</f>
        <v>0</v>
      </c>
      <c r="Q409" s="1315">
        <f>IF('App29'!K105="","",'App29'!K105)</f>
        <v>0</v>
      </c>
      <c r="R409" s="1315">
        <f>IF('App29'!L105="","",'App29'!L105)</f>
        <v>0</v>
      </c>
      <c r="S409" s="1315"/>
      <c r="T409" s="1315"/>
      <c r="U409" s="1315"/>
      <c r="V409" s="1315"/>
      <c r="W409" s="1315"/>
      <c r="X409" s="1315"/>
    </row>
    <row r="410" spans="2:24">
      <c r="B410" s="1309" t="s">
        <v>1222</v>
      </c>
      <c r="C410" s="1315" t="s">
        <v>1866</v>
      </c>
      <c r="D410" s="1315" t="s">
        <v>43</v>
      </c>
      <c r="E410" s="1315" t="s">
        <v>1540</v>
      </c>
      <c r="F410" s="1315"/>
      <c r="G410" s="1315"/>
      <c r="H410" s="1315"/>
      <c r="I410" s="1315"/>
      <c r="J410" s="1315"/>
      <c r="K410" s="1315"/>
      <c r="L410" s="1315"/>
      <c r="M410" s="1315"/>
      <c r="N410" s="1315">
        <f>IF('App29'!H106="","",'App29'!H106)</f>
        <v>0</v>
      </c>
      <c r="O410" s="1315">
        <f>IF('App29'!I106="","",'App29'!I106)</f>
        <v>0</v>
      </c>
      <c r="P410" s="1315">
        <f>IF('App29'!J106="","",'App29'!J106)</f>
        <v>0</v>
      </c>
      <c r="Q410" s="1315">
        <f>IF('App29'!K106="","",'App29'!K106)</f>
        <v>0</v>
      </c>
      <c r="R410" s="1315">
        <f>IF('App29'!L106="","",'App29'!L106)</f>
        <v>0</v>
      </c>
      <c r="S410" s="1315"/>
      <c r="T410" s="1315"/>
      <c r="U410" s="1315"/>
      <c r="V410" s="1315"/>
      <c r="W410" s="1315"/>
      <c r="X410" s="1315"/>
    </row>
    <row r="411" spans="2:24">
      <c r="B411" s="1309" t="s">
        <v>1224</v>
      </c>
      <c r="C411" s="1315" t="s">
        <v>1867</v>
      </c>
      <c r="D411" s="1315" t="s">
        <v>43</v>
      </c>
      <c r="E411" s="1315" t="s">
        <v>1540</v>
      </c>
      <c r="F411" s="1315"/>
      <c r="G411" s="1315"/>
      <c r="H411" s="1315"/>
      <c r="I411" s="1315"/>
      <c r="J411" s="1315"/>
      <c r="K411" s="1315"/>
      <c r="L411" s="1315"/>
      <c r="M411" s="1315"/>
      <c r="N411" s="1315">
        <f>IF('App29'!H107="","",'App29'!H107)</f>
        <v>0</v>
      </c>
      <c r="O411" s="1315">
        <f>IF('App29'!I107="","",'App29'!I107)</f>
        <v>0</v>
      </c>
      <c r="P411" s="1315">
        <f>IF('App29'!J107="","",'App29'!J107)</f>
        <v>0</v>
      </c>
      <c r="Q411" s="1315">
        <f>IF('App29'!K107="","",'App29'!K107)</f>
        <v>0</v>
      </c>
      <c r="R411" s="1315">
        <f>IF('App29'!L107="","",'App29'!L107)</f>
        <v>0</v>
      </c>
      <c r="S411" s="1315"/>
      <c r="T411" s="1315"/>
      <c r="U411" s="1315"/>
      <c r="V411" s="1315"/>
      <c r="W411" s="1315"/>
      <c r="X411" s="1315"/>
    </row>
    <row r="412" spans="2:24">
      <c r="B412" s="1309" t="s">
        <v>1226</v>
      </c>
      <c r="C412" s="1315" t="s">
        <v>1868</v>
      </c>
      <c r="D412" s="1315" t="s">
        <v>43</v>
      </c>
      <c r="E412" s="1315" t="s">
        <v>1540</v>
      </c>
      <c r="F412" s="1315"/>
      <c r="G412" s="1315"/>
      <c r="H412" s="1315"/>
      <c r="I412" s="1315"/>
      <c r="J412" s="1315"/>
      <c r="K412" s="1315"/>
      <c r="L412" s="1315"/>
      <c r="M412" s="1315"/>
      <c r="N412" s="1315">
        <f>IF('App29'!H108="","",'App29'!H108)</f>
        <v>-8.9999999999999993E-3</v>
      </c>
      <c r="O412" s="1315">
        <f>IF('App29'!I108="","",'App29'!I108)</f>
        <v>-8.9999999999999993E-3</v>
      </c>
      <c r="P412" s="1315">
        <f>IF('App29'!J108="","",'App29'!J108)</f>
        <v>-8.9999999999999993E-3</v>
      </c>
      <c r="Q412" s="1315">
        <f>IF('App29'!K108="","",'App29'!K108)</f>
        <v>-8.9999999999999993E-3</v>
      </c>
      <c r="R412" s="1315">
        <f>IF('App29'!L108="","",'App29'!L108)</f>
        <v>-8.9999999999999993E-3</v>
      </c>
      <c r="S412" s="1315"/>
      <c r="T412" s="1315"/>
      <c r="U412" s="1315"/>
      <c r="V412" s="1315"/>
      <c r="W412" s="1315"/>
      <c r="X412" s="1315"/>
    </row>
    <row r="413" spans="2:24">
      <c r="B413" s="1309" t="s">
        <v>1507</v>
      </c>
      <c r="C413" s="1315" t="s">
        <v>1869</v>
      </c>
      <c r="D413" s="1315" t="s">
        <v>43</v>
      </c>
      <c r="E413" s="1315" t="s">
        <v>1540</v>
      </c>
      <c r="F413" s="1315"/>
      <c r="G413" s="1315"/>
      <c r="H413" s="1315"/>
      <c r="I413" s="1315"/>
      <c r="J413" s="1315"/>
      <c r="K413" s="1315"/>
      <c r="L413" s="1315"/>
      <c r="M413" s="1315"/>
      <c r="N413" s="1315">
        <f>IF('App29'!H109="","",'App29'!H109)</f>
        <v>-0.123</v>
      </c>
      <c r="O413" s="1315">
        <f>IF('App29'!I109="","",'App29'!I109)</f>
        <v>-0.123</v>
      </c>
      <c r="P413" s="1315">
        <f>IF('App29'!J109="","",'App29'!J109)</f>
        <v>-0.123</v>
      </c>
      <c r="Q413" s="1315">
        <f>IF('App29'!K109="","",'App29'!K109)</f>
        <v>-0.123</v>
      </c>
      <c r="R413" s="1315">
        <f>IF('App29'!L109="","",'App29'!L109)</f>
        <v>-0.123</v>
      </c>
      <c r="S413" s="1315"/>
      <c r="T413" s="1315"/>
      <c r="U413" s="1315"/>
      <c r="V413" s="1315"/>
      <c r="W413" s="1315"/>
      <c r="X413" s="1315"/>
    </row>
    <row r="414" spans="2:24">
      <c r="B414" s="1309" t="s">
        <v>1508</v>
      </c>
      <c r="C414" s="1315" t="s">
        <v>1870</v>
      </c>
      <c r="D414" s="1315" t="s">
        <v>43</v>
      </c>
      <c r="E414" s="1315" t="s">
        <v>1540</v>
      </c>
      <c r="F414" s="1315"/>
      <c r="G414" s="1315"/>
      <c r="H414" s="1315"/>
      <c r="I414" s="1315"/>
      <c r="J414" s="1315"/>
      <c r="K414" s="1315"/>
      <c r="L414" s="1315"/>
      <c r="M414" s="1315"/>
      <c r="N414" s="1315">
        <f>IF('App29'!H110="","",'App29'!H110)</f>
        <v>-0.14000000000000001</v>
      </c>
      <c r="O414" s="1315">
        <f>IF('App29'!I110="","",'App29'!I110)</f>
        <v>-0.14000000000000001</v>
      </c>
      <c r="P414" s="1315">
        <f>IF('App29'!J110="","",'App29'!J110)</f>
        <v>-0.14000000000000001</v>
      </c>
      <c r="Q414" s="1315">
        <f>IF('App29'!K110="","",'App29'!K110)</f>
        <v>-0.14000000000000001</v>
      </c>
      <c r="R414" s="1315">
        <f>IF('App29'!L110="","",'App29'!L110)</f>
        <v>-0.14000000000000001</v>
      </c>
      <c r="S414" s="1315"/>
      <c r="T414" s="1315"/>
      <c r="U414" s="1315"/>
      <c r="V414" s="1315"/>
      <c r="W414" s="1315"/>
      <c r="X414" s="1315"/>
    </row>
    <row r="415" spans="2:24">
      <c r="B415" s="1309" t="s">
        <v>1230</v>
      </c>
      <c r="C415" s="1315" t="s">
        <v>1871</v>
      </c>
      <c r="D415" s="1315" t="s">
        <v>43</v>
      </c>
      <c r="E415" s="1315" t="s">
        <v>1540</v>
      </c>
      <c r="F415" s="1315"/>
      <c r="G415" s="1315"/>
      <c r="H415" s="1315"/>
      <c r="I415" s="1315"/>
      <c r="J415" s="1315"/>
      <c r="K415" s="1315"/>
      <c r="L415" s="1315"/>
      <c r="M415" s="1315"/>
      <c r="N415" s="1315">
        <f>IF('App29'!H111="","",'App29'!H111)</f>
        <v>-2.8000000000000001E-2</v>
      </c>
      <c r="O415" s="1315">
        <f>IF('App29'!I111="","",'App29'!I111)</f>
        <v>-2.8000000000000001E-2</v>
      </c>
      <c r="P415" s="1315">
        <f>IF('App29'!J111="","",'App29'!J111)</f>
        <v>-2.8000000000000001E-2</v>
      </c>
      <c r="Q415" s="1315">
        <f>IF('App29'!K111="","",'App29'!K111)</f>
        <v>-2.8000000000000001E-2</v>
      </c>
      <c r="R415" s="1315">
        <f>IF('App29'!L111="","",'App29'!L111)</f>
        <v>-2.8000000000000001E-2</v>
      </c>
      <c r="S415" s="1315"/>
      <c r="T415" s="1315"/>
      <c r="U415" s="1315"/>
      <c r="V415" s="1315"/>
      <c r="W415" s="1315"/>
      <c r="X415" s="1315"/>
    </row>
    <row r="416" spans="2:24">
      <c r="B416" s="1309" t="s">
        <v>1232</v>
      </c>
      <c r="C416" s="1315" t="s">
        <v>1872</v>
      </c>
      <c r="D416" s="1315" t="s">
        <v>43</v>
      </c>
      <c r="E416" s="1315" t="s">
        <v>1540</v>
      </c>
      <c r="F416" s="1315"/>
      <c r="G416" s="1315"/>
      <c r="H416" s="1315"/>
      <c r="I416" s="1315"/>
      <c r="J416" s="1315"/>
      <c r="K416" s="1315"/>
      <c r="L416" s="1315"/>
      <c r="M416" s="1315"/>
      <c r="N416" s="1315">
        <f>IF('App29'!H112="","",'App29'!H112)</f>
        <v>0</v>
      </c>
      <c r="O416" s="1315">
        <f>IF('App29'!I112="","",'App29'!I112)</f>
        <v>0</v>
      </c>
      <c r="P416" s="1315">
        <f>IF('App29'!J112="","",'App29'!J112)</f>
        <v>0</v>
      </c>
      <c r="Q416" s="1315">
        <f>IF('App29'!K112="","",'App29'!K112)</f>
        <v>0</v>
      </c>
      <c r="R416" s="1315">
        <f>IF('App29'!L112="","",'App29'!L112)</f>
        <v>0</v>
      </c>
      <c r="S416" s="1315"/>
      <c r="T416" s="1315"/>
      <c r="U416" s="1315"/>
      <c r="V416" s="1315"/>
      <c r="W416" s="1315"/>
      <c r="X416" s="1315"/>
    </row>
    <row r="417" spans="2:24">
      <c r="B417" s="1309" t="s">
        <v>1235</v>
      </c>
      <c r="C417" s="1315" t="s">
        <v>1873</v>
      </c>
      <c r="D417" s="1315" t="s">
        <v>43</v>
      </c>
      <c r="E417" s="1315" t="s">
        <v>1540</v>
      </c>
      <c r="F417" s="1315"/>
      <c r="G417" s="1315"/>
      <c r="H417" s="1315"/>
      <c r="I417" s="1315"/>
      <c r="J417" s="1315"/>
      <c r="K417" s="1315"/>
      <c r="L417" s="1315"/>
      <c r="M417" s="1315"/>
      <c r="N417" s="1315">
        <f>IF('App29'!H115="","",'App29'!H115)</f>
        <v>0</v>
      </c>
      <c r="O417" s="1315">
        <f>IF('App29'!I115="","",'App29'!I115)</f>
        <v>0</v>
      </c>
      <c r="P417" s="1315">
        <f>IF('App29'!J115="","",'App29'!J115)</f>
        <v>0</v>
      </c>
      <c r="Q417" s="1315">
        <f>IF('App29'!K115="","",'App29'!K115)</f>
        <v>0</v>
      </c>
      <c r="R417" s="1315">
        <f>IF('App29'!L115="","",'App29'!L115)</f>
        <v>0</v>
      </c>
      <c r="S417" s="1315"/>
      <c r="T417" s="1315"/>
      <c r="U417" s="1315"/>
      <c r="V417" s="1315"/>
      <c r="W417" s="1315"/>
      <c r="X417" s="1315"/>
    </row>
    <row r="418" spans="2:24">
      <c r="B418" s="1309" t="s">
        <v>1509</v>
      </c>
      <c r="C418" s="1315" t="s">
        <v>1874</v>
      </c>
      <c r="D418" s="1315" t="s">
        <v>43</v>
      </c>
      <c r="E418" s="1315" t="s">
        <v>1540</v>
      </c>
      <c r="F418" s="1315"/>
      <c r="G418" s="1315"/>
      <c r="H418" s="1315"/>
      <c r="I418" s="1315"/>
      <c r="J418" s="1315"/>
      <c r="K418" s="1315"/>
      <c r="L418" s="1315"/>
      <c r="M418" s="1315"/>
      <c r="N418" s="1315">
        <f>IF('App29'!H116="","",'App29'!H116)</f>
        <v>0</v>
      </c>
      <c r="O418" s="1315">
        <f>IF('App29'!I116="","",'App29'!I116)</f>
        <v>0</v>
      </c>
      <c r="P418" s="1315">
        <f>IF('App29'!J116="","",'App29'!J116)</f>
        <v>0</v>
      </c>
      <c r="Q418" s="1315">
        <f>IF('App29'!K116="","",'App29'!K116)</f>
        <v>0</v>
      </c>
      <c r="R418" s="1315">
        <f>IF('App29'!L116="","",'App29'!L116)</f>
        <v>0</v>
      </c>
      <c r="S418" s="1315"/>
      <c r="T418" s="1315"/>
      <c r="U418" s="1315"/>
      <c r="V418" s="1315"/>
      <c r="W418" s="1315"/>
      <c r="X418" s="1315"/>
    </row>
    <row r="419" spans="2:24">
      <c r="B419" s="1309" t="s">
        <v>1510</v>
      </c>
      <c r="C419" s="1315" t="s">
        <v>1875</v>
      </c>
      <c r="D419" s="1315" t="s">
        <v>43</v>
      </c>
      <c r="E419" s="1315" t="s">
        <v>1540</v>
      </c>
      <c r="F419" s="1315"/>
      <c r="G419" s="1315"/>
      <c r="H419" s="1315"/>
      <c r="I419" s="1315"/>
      <c r="J419" s="1315"/>
      <c r="K419" s="1315"/>
      <c r="L419" s="1315"/>
      <c r="M419" s="1315"/>
      <c r="N419" s="1315">
        <f>IF('App29'!H117="","",'App29'!H117)</f>
        <v>0</v>
      </c>
      <c r="O419" s="1315">
        <f>IF('App29'!I117="","",'App29'!I117)</f>
        <v>0</v>
      </c>
      <c r="P419" s="1315">
        <f>IF('App29'!J117="","",'App29'!J117)</f>
        <v>0</v>
      </c>
      <c r="Q419" s="1315">
        <f>IF('App29'!K117="","",'App29'!K117)</f>
        <v>0</v>
      </c>
      <c r="R419" s="1315">
        <f>IF('App29'!L117="","",'App29'!L117)</f>
        <v>0</v>
      </c>
      <c r="S419" s="1315"/>
      <c r="T419" s="1315"/>
      <c r="U419" s="1315"/>
      <c r="V419" s="1315"/>
      <c r="W419" s="1315"/>
      <c r="X419" s="1315"/>
    </row>
    <row r="420" spans="2:24">
      <c r="B420" s="1309" t="s">
        <v>1239</v>
      </c>
      <c r="C420" s="1315" t="s">
        <v>1876</v>
      </c>
      <c r="D420" s="1315" t="s">
        <v>43</v>
      </c>
      <c r="E420" s="1315" t="s">
        <v>1540</v>
      </c>
      <c r="F420" s="1315"/>
      <c r="G420" s="1315"/>
      <c r="H420" s="1315"/>
      <c r="I420" s="1315"/>
      <c r="J420" s="1315"/>
      <c r="K420" s="1315"/>
      <c r="L420" s="1315"/>
      <c r="M420" s="1315"/>
      <c r="N420" s="1315">
        <f>IF('App29'!H118="","",'App29'!H118)</f>
        <v>0</v>
      </c>
      <c r="O420" s="1315">
        <f>IF('App29'!I118="","",'App29'!I118)</f>
        <v>0</v>
      </c>
      <c r="P420" s="1315">
        <f>IF('App29'!J118="","",'App29'!J118)</f>
        <v>0</v>
      </c>
      <c r="Q420" s="1315">
        <f>IF('App29'!K118="","",'App29'!K118)</f>
        <v>0</v>
      </c>
      <c r="R420" s="1315">
        <f>IF('App29'!L118="","",'App29'!L118)</f>
        <v>0</v>
      </c>
      <c r="S420" s="1315"/>
      <c r="T420" s="1315"/>
      <c r="U420" s="1315"/>
      <c r="V420" s="1315"/>
      <c r="W420" s="1315"/>
      <c r="X420" s="1315"/>
    </row>
    <row r="421" spans="2:24">
      <c r="B421" s="1309" t="s">
        <v>1241</v>
      </c>
      <c r="C421" s="1315" t="s">
        <v>1877</v>
      </c>
      <c r="D421" s="1315" t="s">
        <v>43</v>
      </c>
      <c r="E421" s="1315" t="s">
        <v>1540</v>
      </c>
      <c r="F421" s="1315"/>
      <c r="G421" s="1315"/>
      <c r="H421" s="1315"/>
      <c r="I421" s="1315"/>
      <c r="J421" s="1315"/>
      <c r="K421" s="1315"/>
      <c r="L421" s="1315"/>
      <c r="M421" s="1315"/>
      <c r="N421" s="1315">
        <f>IF('App29'!H119="","",'App29'!H119)</f>
        <v>0</v>
      </c>
      <c r="O421" s="1315">
        <f>IF('App29'!I119="","",'App29'!I119)</f>
        <v>0</v>
      </c>
      <c r="P421" s="1315">
        <f>IF('App29'!J119="","",'App29'!J119)</f>
        <v>0</v>
      </c>
      <c r="Q421" s="1315">
        <f>IF('App29'!K119="","",'App29'!K119)</f>
        <v>0</v>
      </c>
      <c r="R421" s="1315">
        <f>IF('App29'!L119="","",'App29'!L119)</f>
        <v>0</v>
      </c>
      <c r="S421" s="1315"/>
      <c r="T421" s="1315"/>
      <c r="U421" s="1315"/>
      <c r="V421" s="1315"/>
      <c r="W421" s="1315"/>
      <c r="X421" s="1315"/>
    </row>
    <row r="422" spans="2:24">
      <c r="B422" s="1309" t="s">
        <v>1494</v>
      </c>
      <c r="C422" s="1315" t="s">
        <v>1878</v>
      </c>
      <c r="D422" s="1315" t="s">
        <v>28</v>
      </c>
      <c r="E422" s="1315" t="s">
        <v>1540</v>
      </c>
      <c r="F422" s="1315"/>
      <c r="G422" s="1315"/>
      <c r="H422" s="1315"/>
      <c r="I422" s="1315"/>
      <c r="J422" s="1315"/>
      <c r="K422" s="1315"/>
      <c r="L422" s="1315"/>
      <c r="M422" s="1315"/>
      <c r="N422" s="1315">
        <f>IF('App29'!H122="","",'App29'!H122)</f>
        <v>0.17</v>
      </c>
      <c r="O422" s="1315">
        <f>IF('App29'!I122="","",'App29'!I122)</f>
        <v>0.17</v>
      </c>
      <c r="P422" s="1315">
        <f>IF('App29'!J122="","",'App29'!J122)</f>
        <v>0.17</v>
      </c>
      <c r="Q422" s="1315">
        <f>IF('App29'!K122="","",'App29'!K122)</f>
        <v>0.17</v>
      </c>
      <c r="R422" s="1315">
        <f>IF('App29'!L122="","",'App29'!L122)</f>
        <v>0.17</v>
      </c>
      <c r="S422" s="1315"/>
      <c r="T422" s="1315"/>
      <c r="U422" s="1315"/>
      <c r="V422" s="1315"/>
      <c r="W422" s="1315"/>
      <c r="X422" s="1315"/>
    </row>
    <row r="423" spans="2:24">
      <c r="B423" s="1309" t="s">
        <v>1960</v>
      </c>
      <c r="C423" s="1315" t="s">
        <v>1970</v>
      </c>
      <c r="D423" s="1315" t="s">
        <v>43</v>
      </c>
      <c r="E423" s="1315" t="s">
        <v>1540</v>
      </c>
      <c r="F423" s="1315"/>
      <c r="G423" s="1315"/>
      <c r="H423" s="1315"/>
      <c r="I423" s="1315"/>
      <c r="J423" s="1315"/>
      <c r="K423" s="1315">
        <f>IF(WS1a!$G$9="","",WS1a!$G$9)</f>
        <v>0</v>
      </c>
      <c r="L423" s="1315">
        <f>IF(WS1a!$L$9="","",WS1a!$L$9)</f>
        <v>0</v>
      </c>
      <c r="M423" s="1315">
        <f>IF(WS1a!$Q$9="","",WS1a!$Q$9)</f>
        <v>0</v>
      </c>
      <c r="N423" s="1315">
        <f>IF(WS1a!$V$9="","",WS1a!$V$9)</f>
        <v>0</v>
      </c>
      <c r="O423" s="1315">
        <f>IF(WS1a!$AA$9="","",WS1a!$AA$9)</f>
        <v>0</v>
      </c>
      <c r="P423" s="1315">
        <f>IF(WS1a!$AF$9="","",WS1a!$AF$9)</f>
        <v>0</v>
      </c>
      <c r="Q423" s="1315">
        <f>IF(WS1a!$AK$9="","",WS1a!$AK$9)</f>
        <v>0</v>
      </c>
      <c r="R423" s="1315">
        <f>IF(WS1a!$AP$9="","",WS1a!$AP$9)</f>
        <v>0</v>
      </c>
      <c r="S423" s="1315"/>
      <c r="T423" s="1315"/>
      <c r="U423" s="1315"/>
      <c r="V423" s="1315"/>
      <c r="W423" s="1315"/>
      <c r="X423" s="1315"/>
    </row>
    <row r="424" spans="2:24">
      <c r="B424" s="1309" t="s">
        <v>1965</v>
      </c>
      <c r="C424" s="1315" t="s">
        <v>1568</v>
      </c>
      <c r="D424" s="1315" t="s">
        <v>43</v>
      </c>
      <c r="E424" s="1315" t="s">
        <v>1540</v>
      </c>
      <c r="F424" s="1315"/>
      <c r="G424" s="1315"/>
      <c r="H424" s="1315"/>
      <c r="I424" s="1315"/>
      <c r="J424" s="1315"/>
      <c r="K424" s="1315">
        <f>IF(WS1a!$G$10="","",WS1a!$G$10)</f>
        <v>0</v>
      </c>
      <c r="L424" s="1315">
        <f>IF(WS1a!$L$10="","",WS1a!$L$10)</f>
        <v>1.081</v>
      </c>
      <c r="M424" s="1315">
        <f>IF(WS1a!$Q$10="","",WS1a!$Q$10)</f>
        <v>0.85299999999999998</v>
      </c>
      <c r="N424" s="1315">
        <f>IF(WS1a!$V$10="","",WS1a!$V$10)</f>
        <v>0.13800000000000001</v>
      </c>
      <c r="O424" s="1315">
        <f>IF(WS1a!$AA$10="","",WS1a!$AA$10)</f>
        <v>1.2999999999999999E-2</v>
      </c>
      <c r="P424" s="1315">
        <f>IF(WS1a!$AF$10="","",WS1a!$AF$10)</f>
        <v>1.2999999999999999E-2</v>
      </c>
      <c r="Q424" s="1315">
        <f>IF(WS1a!$AK$10="","",WS1a!$AK$10)</f>
        <v>1.2999999999999999E-2</v>
      </c>
      <c r="R424" s="1315">
        <f>IF(WS1a!$AP$10="","",WS1a!$AP$10)</f>
        <v>0</v>
      </c>
      <c r="S424" s="1315"/>
      <c r="T424" s="1315"/>
      <c r="U424" s="1315"/>
      <c r="V424" s="1315"/>
      <c r="W424" s="1315"/>
      <c r="X424" s="1315"/>
    </row>
    <row r="425" spans="2:24">
      <c r="B425" s="1309" t="s">
        <v>1961</v>
      </c>
      <c r="C425" s="1315" t="s">
        <v>1957</v>
      </c>
      <c r="D425" s="1315" t="s">
        <v>43</v>
      </c>
      <c r="E425" s="1315" t="s">
        <v>1540</v>
      </c>
      <c r="F425" s="1315"/>
      <c r="G425" s="1315"/>
      <c r="H425" s="1315"/>
      <c r="I425" s="1315"/>
      <c r="J425" s="1315"/>
      <c r="K425" s="1315">
        <f>IF(WS1a!$H$9="","",WS1a!$H$9)</f>
        <v>0</v>
      </c>
      <c r="L425" s="1315">
        <f>IF(WS1a!$M$9="","",WS1a!$M$9)</f>
        <v>0</v>
      </c>
      <c r="M425" s="1315">
        <f>IF(WS1a!$R$9="","",WS1a!$R$9)</f>
        <v>0</v>
      </c>
      <c r="N425" s="1315">
        <f>IF(WS1a!$W$9="","",WS1a!$W$9)</f>
        <v>0</v>
      </c>
      <c r="O425" s="1315">
        <f>IF(WS1a!$AB$9="","",WS1a!$AB$9)</f>
        <v>0</v>
      </c>
      <c r="P425" s="1315">
        <f>IF(WS1a!$AG$9="","",WS1a!$AG$9)</f>
        <v>0</v>
      </c>
      <c r="Q425" s="1315">
        <f>IF(WS1a!$AL$9="","",WS1a!$AL$9)</f>
        <v>0</v>
      </c>
      <c r="R425" s="1315">
        <f>IF(WS1a!$AQ$9="","",WS1a!$AQ$9)</f>
        <v>0</v>
      </c>
      <c r="S425" s="1315"/>
      <c r="T425" s="1315"/>
      <c r="U425" s="1315"/>
      <c r="V425" s="1315"/>
      <c r="W425" s="1315"/>
      <c r="X425" s="1315"/>
    </row>
    <row r="426" spans="2:24">
      <c r="B426" s="1309" t="s">
        <v>1966</v>
      </c>
      <c r="C426" s="1315" t="s">
        <v>1569</v>
      </c>
      <c r="D426" s="1315" t="s">
        <v>43</v>
      </c>
      <c r="E426" s="1315" t="s">
        <v>1540</v>
      </c>
      <c r="F426" s="1315"/>
      <c r="G426" s="1315"/>
      <c r="H426" s="1315"/>
      <c r="I426" s="1315"/>
      <c r="J426" s="1315"/>
      <c r="K426" s="1315">
        <f>IF(WS1a!$H$10="","",WS1a!$H$10)</f>
        <v>0</v>
      </c>
      <c r="L426" s="1315">
        <f>IF(WS1a!$M$10="","",WS1a!$M$10)</f>
        <v>0</v>
      </c>
      <c r="M426" s="1315">
        <f>IF(WS1a!$R$10="","",WS1a!$R$10)</f>
        <v>0</v>
      </c>
      <c r="N426" s="1315">
        <f>IF(WS1a!$W$10="","",WS1a!$W$10)</f>
        <v>0</v>
      </c>
      <c r="O426" s="1315">
        <f>IF(WS1a!$AB$10="","",WS1a!$AB$10)</f>
        <v>0</v>
      </c>
      <c r="P426" s="1315">
        <f>IF(WS1a!$AG$10="","",WS1a!$AG$10)</f>
        <v>0</v>
      </c>
      <c r="Q426" s="1315">
        <f>IF(WS1a!$AL$10="","",WS1a!$AL$10)</f>
        <v>0</v>
      </c>
      <c r="R426" s="1315">
        <f>IF(WS1a!$AQ$10="","",WS1a!$AQ$10)</f>
        <v>0</v>
      </c>
      <c r="S426" s="1315"/>
      <c r="T426" s="1315"/>
      <c r="U426" s="1315"/>
      <c r="V426" s="1315"/>
      <c r="W426" s="1315"/>
      <c r="X426" s="1315"/>
    </row>
    <row r="427" spans="2:24">
      <c r="B427" s="1309" t="s">
        <v>1962</v>
      </c>
      <c r="C427" s="1315" t="s">
        <v>1958</v>
      </c>
      <c r="D427" s="1315" t="s">
        <v>43</v>
      </c>
      <c r="E427" s="1315" t="s">
        <v>1540</v>
      </c>
      <c r="F427" s="1315"/>
      <c r="G427" s="1315"/>
      <c r="H427" s="1315"/>
      <c r="I427" s="1315"/>
      <c r="J427" s="1315"/>
      <c r="K427" s="1315">
        <f>IF(WS1a!$I$9="","",WS1a!$I$9)</f>
        <v>0</v>
      </c>
      <c r="L427" s="1315">
        <f>IF(WS1a!$N$9="","",WS1a!$N$9)</f>
        <v>0</v>
      </c>
      <c r="M427" s="1315">
        <f>IF(WS1a!$S$9="","",WS1a!$S$9)</f>
        <v>0</v>
      </c>
      <c r="N427" s="1315">
        <f>IF(WS1a!$X$9="","",WS1a!$X$9)</f>
        <v>0</v>
      </c>
      <c r="O427" s="1315">
        <f>IF(WS1a!$AC$9="","",WS1a!$AC$9)</f>
        <v>0</v>
      </c>
      <c r="P427" s="1315">
        <f>IF(WS1a!$AH$9="","",WS1a!$AH$9)</f>
        <v>0</v>
      </c>
      <c r="Q427" s="1315">
        <f>IF(WS1a!$AM$9="","",WS1a!$AM$9)</f>
        <v>0</v>
      </c>
      <c r="R427" s="1315">
        <f>IF(WS1a!$AR$9="","",WS1a!$AR$9)</f>
        <v>0</v>
      </c>
      <c r="S427" s="1315"/>
      <c r="T427" s="1315"/>
      <c r="U427" s="1315"/>
      <c r="V427" s="1315"/>
      <c r="W427" s="1315"/>
      <c r="X427" s="1315"/>
    </row>
    <row r="428" spans="2:24">
      <c r="B428" s="1309" t="s">
        <v>1967</v>
      </c>
      <c r="C428" s="1315" t="s">
        <v>1570</v>
      </c>
      <c r="D428" s="1315" t="s">
        <v>43</v>
      </c>
      <c r="E428" s="1315" t="s">
        <v>1540</v>
      </c>
      <c r="F428" s="1315"/>
      <c r="G428" s="1315"/>
      <c r="H428" s="1315"/>
      <c r="I428" s="1315"/>
      <c r="J428" s="1315"/>
      <c r="K428" s="1315">
        <f>IF(WS1a!$I$10="","",WS1a!$I$10)</f>
        <v>0</v>
      </c>
      <c r="L428" s="1315">
        <f>IF(WS1a!$N$10="","",WS1a!$N$10)</f>
        <v>0</v>
      </c>
      <c r="M428" s="1315">
        <f>IF(WS1a!$S$10="","",WS1a!$S$10)</f>
        <v>0</v>
      </c>
      <c r="N428" s="1315">
        <f>IF(WS1a!$X$10="","",WS1a!$X$10)</f>
        <v>0</v>
      </c>
      <c r="O428" s="1315">
        <f>IF(WS1a!$AC$10="","",WS1a!$AC$10)</f>
        <v>0</v>
      </c>
      <c r="P428" s="1315">
        <f>IF(WS1a!$AH$10="","",WS1a!$AH$10)</f>
        <v>0</v>
      </c>
      <c r="Q428" s="1315">
        <f>IF(WS1a!$AM$10="","",WS1a!$AM$10)</f>
        <v>0</v>
      </c>
      <c r="R428" s="1315">
        <f>IF(WS1a!$AR$10="","",WS1a!$AR$10)</f>
        <v>0</v>
      </c>
      <c r="S428" s="1315"/>
      <c r="T428" s="1315"/>
      <c r="U428" s="1315"/>
      <c r="V428" s="1315"/>
      <c r="W428" s="1315"/>
      <c r="X428" s="1315"/>
    </row>
    <row r="429" spans="2:24">
      <c r="B429" s="1309" t="s">
        <v>1963</v>
      </c>
      <c r="C429" s="1315" t="s">
        <v>1959</v>
      </c>
      <c r="D429" s="1315" t="s">
        <v>43</v>
      </c>
      <c r="E429" s="1315" t="s">
        <v>1540</v>
      </c>
      <c r="F429" s="1315"/>
      <c r="G429" s="1315"/>
      <c r="H429" s="1315"/>
      <c r="I429" s="1315"/>
      <c r="J429" s="1315"/>
      <c r="K429" s="1315">
        <f>IF(WS1a!$J$9="","",WS1a!$J$9)</f>
        <v>8.468</v>
      </c>
      <c r="L429" s="1315">
        <f>IF(WS1a!$O$9="","",WS1a!$O$9)</f>
        <v>7.6379999999999999</v>
      </c>
      <c r="M429" s="1315">
        <f>IF(WS1a!$T$9="","",WS1a!$T$9)</f>
        <v>7.625</v>
      </c>
      <c r="N429" s="1315">
        <f>IF(WS1a!$Y$9="","",WS1a!$Y$9)</f>
        <v>4.1550000000000002</v>
      </c>
      <c r="O429" s="1315">
        <f>IF(WS1a!$AD$9="","",WS1a!$AD$9)</f>
        <v>4.1920000000000002</v>
      </c>
      <c r="P429" s="1315">
        <f>IF(WS1a!$AI$9="","",WS1a!$AI$9)</f>
        <v>4.0910000000000002</v>
      </c>
      <c r="Q429" s="1315">
        <f>IF(WS1a!$AN$9="","",WS1a!$AN$9)</f>
        <v>4.1550000000000002</v>
      </c>
      <c r="R429" s="1315">
        <f>IF(WS1a!$AS$9="","",WS1a!$AS$9)</f>
        <v>4.0819999999999999</v>
      </c>
      <c r="S429" s="1315"/>
      <c r="T429" s="1315"/>
      <c r="U429" s="1315"/>
      <c r="V429" s="1315"/>
      <c r="W429" s="1315"/>
      <c r="X429" s="1315"/>
    </row>
    <row r="430" spans="2:24">
      <c r="B430" s="1309" t="s">
        <v>1968</v>
      </c>
      <c r="C430" s="1315" t="s">
        <v>1571</v>
      </c>
      <c r="D430" s="1315" t="s">
        <v>43</v>
      </c>
      <c r="E430" s="1315" t="s">
        <v>1540</v>
      </c>
      <c r="F430" s="1315"/>
      <c r="G430" s="1315"/>
      <c r="H430" s="1315"/>
      <c r="I430" s="1315"/>
      <c r="J430" s="1315"/>
      <c r="K430" s="1315">
        <f>IF(WS1a!$J$10="","",WS1a!$J$10)</f>
        <v>0.751</v>
      </c>
      <c r="L430" s="1315">
        <f>IF(WS1a!$O$10="","",WS1a!$O$10)</f>
        <v>1.286</v>
      </c>
      <c r="M430" s="1315">
        <f>IF(WS1a!$T$10="","",WS1a!$T$10)</f>
        <v>1.7350000000000001</v>
      </c>
      <c r="N430" s="1315">
        <f>IF(WS1a!$Y$10="","",WS1a!$Y$10)</f>
        <v>3.2170000000000001</v>
      </c>
      <c r="O430" s="1315">
        <f>IF(WS1a!$AD$10="","",WS1a!$AD$10)</f>
        <v>4.54</v>
      </c>
      <c r="P430" s="1315">
        <f>IF(WS1a!$AI$10="","",WS1a!$AI$10)</f>
        <v>5.8639999999999999</v>
      </c>
      <c r="Q430" s="1315">
        <f>IF(WS1a!$AN$10="","",WS1a!$AN$10)</f>
        <v>5.8639999999999999</v>
      </c>
      <c r="R430" s="1315">
        <f>IF(WS1a!$AS$10="","",WS1a!$AS$10)</f>
        <v>5.6269999999999998</v>
      </c>
      <c r="S430" s="1315"/>
      <c r="T430" s="1315"/>
      <c r="U430" s="1315"/>
      <c r="V430" s="1315"/>
      <c r="W430" s="1315"/>
      <c r="X430" s="1315"/>
    </row>
    <row r="431" spans="2:24">
      <c r="B431" s="1309" t="s">
        <v>1964</v>
      </c>
      <c r="C431" s="1328" t="s">
        <v>2052</v>
      </c>
      <c r="D431" s="1328" t="s">
        <v>43</v>
      </c>
      <c r="E431" s="1328" t="s">
        <v>1540</v>
      </c>
      <c r="F431" s="1328"/>
      <c r="G431" s="1328"/>
      <c r="H431" s="1328"/>
      <c r="I431" s="1328"/>
      <c r="J431" s="1328"/>
      <c r="K431" s="1328">
        <f>IF(WS1a!$K$9="","",WS1a!$K$9)</f>
        <v>8.468</v>
      </c>
      <c r="L431" s="1328">
        <f>IF(WS1a!$P$9="","",WS1a!$P$9)</f>
        <v>7.6379999999999999</v>
      </c>
      <c r="M431" s="1328">
        <f>IF(WS1a!$U$9="","",WS1a!$U$9)</f>
        <v>7.625</v>
      </c>
      <c r="N431" s="1328">
        <f>IF(WS1a!$Z$9="","",WS1a!$Z$9)</f>
        <v>4.1550000000000002</v>
      </c>
      <c r="O431" s="1328">
        <f>IF(WS1a!$AE$9="","",WS1a!$AE$9)</f>
        <v>4.1920000000000002</v>
      </c>
      <c r="P431" s="1328">
        <f>IF(WS1a!$AJ$9="","",WS1a!$AJ$9)</f>
        <v>4.0910000000000002</v>
      </c>
      <c r="Q431" s="1328">
        <f>IF(WS1a!$AO$9="","",WS1a!$AO$9)</f>
        <v>4.1550000000000002</v>
      </c>
      <c r="R431" s="1328">
        <f>IF(WS1a!$AT$9="","",WS1a!$AT$9)</f>
        <v>4.0819999999999999</v>
      </c>
      <c r="S431" s="1315"/>
      <c r="T431" s="1315"/>
      <c r="U431" s="1315"/>
      <c r="V431" s="1315"/>
      <c r="W431" s="1315"/>
      <c r="X431" s="1315"/>
    </row>
    <row r="432" spans="2:24">
      <c r="B432" s="1309" t="s">
        <v>1969</v>
      </c>
      <c r="C432" s="1328" t="s">
        <v>2053</v>
      </c>
      <c r="D432" s="1328" t="s">
        <v>43</v>
      </c>
      <c r="E432" s="1328" t="s">
        <v>1540</v>
      </c>
      <c r="F432" s="1328"/>
      <c r="G432" s="1328"/>
      <c r="H432" s="1328"/>
      <c r="I432" s="1328"/>
      <c r="J432" s="1328"/>
      <c r="K432" s="1328">
        <f>IF(WS1a!$K$10="","",WS1a!$K$10)</f>
        <v>0.751</v>
      </c>
      <c r="L432" s="1328">
        <f>IF(WS1a!$P$10="","",WS1a!$P$10)</f>
        <v>2.367</v>
      </c>
      <c r="M432" s="1328">
        <f>IF(WS1a!$U$10="","",WS1a!$U$10)</f>
        <v>2.5880000000000001</v>
      </c>
      <c r="N432" s="1328">
        <f>IF(WS1a!$Z$10="","",WS1a!$Z$10)</f>
        <v>3.355</v>
      </c>
      <c r="O432" s="1328">
        <f>IF(WS1a!$AE$10="","",WS1a!$AE$10)</f>
        <v>4.5529999999999999</v>
      </c>
      <c r="P432" s="1328">
        <f>IF(WS1a!$AJ$10="","",WS1a!$AJ$10)</f>
        <v>5.8769999999999998</v>
      </c>
      <c r="Q432" s="1328">
        <f>IF(WS1a!$AO$10="","",WS1a!$AO$10)</f>
        <v>5.8769999999999998</v>
      </c>
      <c r="R432" s="1328">
        <f>IF(WS1a!$AT$10="","",WS1a!$AT$10)</f>
        <v>5.6269999999999998</v>
      </c>
      <c r="S432" s="1315"/>
      <c r="T432" s="1315"/>
      <c r="U432" s="1315"/>
      <c r="V432" s="1315"/>
      <c r="W432" s="1315"/>
      <c r="X432" s="1315"/>
    </row>
    <row r="433" spans="2:24">
      <c r="B433" s="1309" t="s">
        <v>1887</v>
      </c>
      <c r="C433" s="1315" t="s">
        <v>1889</v>
      </c>
      <c r="D433" s="1315" t="s">
        <v>43</v>
      </c>
      <c r="E433" s="1315" t="s">
        <v>1540</v>
      </c>
      <c r="F433" s="1315"/>
      <c r="G433" s="1315"/>
      <c r="H433" s="1315"/>
      <c r="I433" s="1315"/>
      <c r="J433" s="1315"/>
      <c r="K433" s="1315"/>
      <c r="L433" s="1315"/>
      <c r="M433" s="1315">
        <f>IF('Wr3'!G8="","",'Wr3'!G8)</f>
        <v>0</v>
      </c>
      <c r="N433" s="1315">
        <f>IF('Wr3'!H8="","",'Wr3'!H8)</f>
        <v>0</v>
      </c>
      <c r="O433" s="1315">
        <f>IF('Wr3'!I8="","",'Wr3'!I8)</f>
        <v>0</v>
      </c>
      <c r="P433" s="1315">
        <f>IF('Wr3'!J8="","",'Wr3'!J8)</f>
        <v>0</v>
      </c>
      <c r="Q433" s="1315">
        <f>IF('Wr3'!K8="","",'Wr3'!K8)</f>
        <v>0</v>
      </c>
      <c r="R433" s="1315">
        <f>IF('Wr3'!L8="","",'Wr3'!L8)</f>
        <v>0</v>
      </c>
      <c r="S433" s="1315"/>
      <c r="T433" s="1315"/>
      <c r="U433" s="1315"/>
      <c r="V433" s="1315"/>
      <c r="W433" s="1315"/>
      <c r="X433" s="1315">
        <f>IF('Wr3'!M8="","",'Wr3'!M8)</f>
        <v>0</v>
      </c>
    </row>
    <row r="434" spans="2:24">
      <c r="B434" s="1309" t="s">
        <v>1888</v>
      </c>
      <c r="C434" s="1315" t="s">
        <v>1890</v>
      </c>
      <c r="D434" s="1315" t="s">
        <v>43</v>
      </c>
      <c r="E434" s="1315" t="s">
        <v>1540</v>
      </c>
      <c r="F434" s="1315"/>
      <c r="G434" s="1315"/>
      <c r="H434" s="1315"/>
      <c r="I434" s="1315"/>
      <c r="J434" s="1315"/>
      <c r="K434" s="1315"/>
      <c r="L434" s="1315"/>
      <c r="M434" s="1315"/>
      <c r="N434" s="1315">
        <f>IF('Wr3'!H9="","",'Wr3'!H9)</f>
        <v>1.2999999999999999E-2</v>
      </c>
      <c r="O434" s="1315">
        <f>IF('Wr3'!I9="","",'Wr3'!I9)</f>
        <v>1.2999999999999999E-2</v>
      </c>
      <c r="P434" s="1315">
        <f>IF('Wr3'!J9="","",'Wr3'!J9)</f>
        <v>1.2999999999999999E-2</v>
      </c>
      <c r="Q434" s="1315">
        <f>IF('Wr3'!K9="","",'Wr3'!K9)</f>
        <v>1.2999999999999999E-2</v>
      </c>
      <c r="R434" s="1315">
        <f>IF('Wr3'!L9="","",'Wr3'!L9)</f>
        <v>0</v>
      </c>
      <c r="S434" s="1315"/>
      <c r="T434" s="1315"/>
      <c r="U434" s="1315"/>
      <c r="V434" s="1315"/>
      <c r="W434" s="1315"/>
      <c r="X434" s="1315">
        <f>IF('Wr3'!M9="","",'Wr3'!M9)</f>
        <v>5.1999999999999998E-2</v>
      </c>
    </row>
    <row r="435" spans="2:24">
      <c r="B435" s="1309" t="s">
        <v>2003</v>
      </c>
      <c r="C435" s="1315" t="s">
        <v>1891</v>
      </c>
      <c r="D435" s="1315" t="s">
        <v>43</v>
      </c>
      <c r="E435" s="1315" t="s">
        <v>1540</v>
      </c>
      <c r="F435" s="1315"/>
      <c r="G435" s="1315"/>
      <c r="H435" s="1315"/>
      <c r="I435" s="1315"/>
      <c r="J435" s="1315"/>
      <c r="K435" s="1315"/>
      <c r="L435" s="1315"/>
      <c r="M435" s="1315"/>
      <c r="N435" s="1315">
        <f>IF('Wr3'!H10="","",'Wr3'!H10)</f>
        <v>0</v>
      </c>
      <c r="O435" s="1315">
        <f>IF('Wr3'!I10="","",'Wr3'!I10)</f>
        <v>0</v>
      </c>
      <c r="P435" s="1315">
        <f>IF('Wr3'!J10="","",'Wr3'!J10)</f>
        <v>0</v>
      </c>
      <c r="Q435" s="1315">
        <f>IF('Wr3'!K10="","",'Wr3'!K10)</f>
        <v>0</v>
      </c>
      <c r="R435" s="1315">
        <f>IF('Wr3'!L10="","",'Wr3'!L10)</f>
        <v>0</v>
      </c>
      <c r="S435" s="1315"/>
      <c r="T435" s="1315"/>
      <c r="U435" s="1315"/>
      <c r="V435" s="1315"/>
      <c r="W435" s="1315"/>
      <c r="X435" s="1315">
        <f>IF('Wr3'!M10="","",'Wr3'!M10)</f>
        <v>0</v>
      </c>
    </row>
    <row r="436" spans="2:24">
      <c r="B436" s="1309" t="s">
        <v>2004</v>
      </c>
      <c r="C436" s="1315" t="s">
        <v>1892</v>
      </c>
      <c r="D436" s="1315" t="s">
        <v>43</v>
      </c>
      <c r="E436" s="1315" t="s">
        <v>1540</v>
      </c>
      <c r="F436" s="1315"/>
      <c r="G436" s="1315"/>
      <c r="H436" s="1315"/>
      <c r="I436" s="1315"/>
      <c r="J436" s="1315"/>
      <c r="K436" s="1315"/>
      <c r="L436" s="1315"/>
      <c r="M436" s="1315">
        <f>IF('Wr3'!G11="","",'Wr3'!G11)</f>
        <v>0.85299999999999998</v>
      </c>
      <c r="N436" s="1315">
        <f>IF('Wr3'!H11="","",'Wr3'!H11)</f>
        <v>0.125</v>
      </c>
      <c r="O436" s="1315">
        <f>IF('Wr3'!I11="","",'Wr3'!I11)</f>
        <v>0</v>
      </c>
      <c r="P436" s="1315">
        <f>IF('Wr3'!J11="","",'Wr3'!J11)</f>
        <v>0</v>
      </c>
      <c r="Q436" s="1315">
        <f>IF('Wr3'!K11="","",'Wr3'!K11)</f>
        <v>0</v>
      </c>
      <c r="R436" s="1315">
        <f>IF('Wr3'!L11="","",'Wr3'!L11)</f>
        <v>0</v>
      </c>
      <c r="S436" s="1315"/>
      <c r="T436" s="1315"/>
      <c r="U436" s="1315"/>
      <c r="V436" s="1315"/>
      <c r="W436" s="1315"/>
      <c r="X436" s="1315">
        <f>IF('Wr3'!M11="","",'Wr3'!M11)</f>
        <v>0.125</v>
      </c>
    </row>
    <row r="437" spans="2:24">
      <c r="B437" s="1309" t="s">
        <v>1900</v>
      </c>
      <c r="C437" s="1315" t="s">
        <v>1899</v>
      </c>
      <c r="D437" s="1315" t="s">
        <v>43</v>
      </c>
      <c r="E437" s="1315" t="s">
        <v>1540</v>
      </c>
      <c r="F437" s="1315"/>
      <c r="G437" s="1315"/>
      <c r="H437" s="1315"/>
      <c r="I437" s="1315"/>
      <c r="J437" s="1315"/>
      <c r="K437" s="1315"/>
      <c r="L437" s="1315"/>
      <c r="M437" s="1315">
        <f>IF('Wn3'!G8="","",'Wn3'!G8)</f>
        <v>7.625</v>
      </c>
      <c r="N437" s="1315">
        <f>IF('Wn3'!H8="","",'Wn3'!H8)</f>
        <v>4.1550000000000002</v>
      </c>
      <c r="O437" s="1315">
        <f>IF('Wn3'!I8="","",'Wn3'!I8)</f>
        <v>4.1920000000000002</v>
      </c>
      <c r="P437" s="1315">
        <f>IF('Wn3'!J8="","",'Wn3'!J8)</f>
        <v>4.0910000000000002</v>
      </c>
      <c r="Q437" s="1315">
        <f>IF('Wn3'!K8="","",'Wn3'!K8)</f>
        <v>4.1550000000000002</v>
      </c>
      <c r="R437" s="1315">
        <f>IF('Wn3'!L8="","",'Wn3'!L8)</f>
        <v>4.0819999999999999</v>
      </c>
      <c r="S437" s="1315"/>
      <c r="T437" s="1315"/>
      <c r="U437" s="1315"/>
      <c r="V437" s="1315"/>
      <c r="W437" s="1315"/>
      <c r="X437" s="1315">
        <f>IF('Wn3'!M8="","",'Wn3'!M8)</f>
        <v>20.675000000000004</v>
      </c>
    </row>
    <row r="438" spans="2:24">
      <c r="B438" s="1309" t="s">
        <v>1902</v>
      </c>
      <c r="C438" s="1315" t="s">
        <v>1901</v>
      </c>
      <c r="D438" s="1315" t="s">
        <v>43</v>
      </c>
      <c r="E438" s="1315" t="s">
        <v>1540</v>
      </c>
      <c r="F438" s="1315"/>
      <c r="G438" s="1315"/>
      <c r="H438" s="1315"/>
      <c r="I438" s="1315"/>
      <c r="J438" s="1315"/>
      <c r="K438" s="1315"/>
      <c r="L438" s="1315"/>
      <c r="M438" s="1315">
        <f>IF('Wn3'!G9="","",'Wn3'!G9)</f>
        <v>1.401</v>
      </c>
      <c r="N438" s="1315">
        <f>IF('Wn3'!H9="","",'Wn3'!H9)</f>
        <v>2.903</v>
      </c>
      <c r="O438" s="1315">
        <f>IF('Wn3'!I9="","",'Wn3'!I9)</f>
        <v>4.226</v>
      </c>
      <c r="P438" s="1315">
        <f>IF('Wn3'!J9="","",'Wn3'!J9)</f>
        <v>5.55</v>
      </c>
      <c r="Q438" s="1315">
        <f>IF('Wn3'!K9="","",'Wn3'!K9)</f>
        <v>5.55</v>
      </c>
      <c r="R438" s="1315">
        <f>IF('Wn3'!L9="","",'Wn3'!L9)</f>
        <v>5.3129999999999997</v>
      </c>
      <c r="S438" s="1315"/>
      <c r="T438" s="1315"/>
      <c r="U438" s="1315"/>
      <c r="V438" s="1315"/>
      <c r="W438" s="1315"/>
      <c r="X438" s="1315">
        <f>IF('Wn3'!M9="","",'Wn3'!M9)</f>
        <v>23.541999999999998</v>
      </c>
    </row>
    <row r="439" spans="2:24">
      <c r="B439" s="1309" t="s">
        <v>1904</v>
      </c>
      <c r="C439" s="1315" t="s">
        <v>1903</v>
      </c>
      <c r="D439" s="1315" t="s">
        <v>43</v>
      </c>
      <c r="E439" s="1315" t="s">
        <v>1540</v>
      </c>
      <c r="F439" s="1315"/>
      <c r="G439" s="1315"/>
      <c r="H439" s="1315"/>
      <c r="I439" s="1315"/>
      <c r="J439" s="1315"/>
      <c r="K439" s="1315"/>
      <c r="L439" s="1315"/>
      <c r="M439" s="1315">
        <f>IF('Wn3'!G10="","",'Wn3'!G10)</f>
        <v>0</v>
      </c>
      <c r="N439" s="1315">
        <f>IF('Wn3'!H10="","",'Wn3'!H10)</f>
        <v>0</v>
      </c>
      <c r="O439" s="1315">
        <f>IF('Wn3'!I10="","",'Wn3'!I10)</f>
        <v>0</v>
      </c>
      <c r="P439" s="1315">
        <f>IF('Wn3'!J10="","",'Wn3'!J10)</f>
        <v>0</v>
      </c>
      <c r="Q439" s="1315">
        <f>IF('Wn3'!K10="","",'Wn3'!K10)</f>
        <v>0</v>
      </c>
      <c r="R439" s="1315">
        <f>IF('Wn3'!L10="","",'Wn3'!L10)</f>
        <v>0</v>
      </c>
      <c r="S439" s="1315"/>
      <c r="T439" s="1315"/>
      <c r="U439" s="1315"/>
      <c r="V439" s="1315"/>
      <c r="W439" s="1315"/>
      <c r="X439" s="1315">
        <f>IF('Wn3'!M10="","",'Wn3'!M10)</f>
        <v>0</v>
      </c>
    </row>
    <row r="440" spans="2:24">
      <c r="B440" s="1309" t="s">
        <v>1906</v>
      </c>
      <c r="C440" s="1315" t="s">
        <v>1905</v>
      </c>
      <c r="D440" s="1315" t="s">
        <v>43</v>
      </c>
      <c r="E440" s="1315" t="s">
        <v>1540</v>
      </c>
      <c r="F440" s="1315"/>
      <c r="G440" s="1315"/>
      <c r="H440" s="1315"/>
      <c r="I440" s="1315"/>
      <c r="J440" s="1315"/>
      <c r="K440" s="1315"/>
      <c r="L440" s="1315"/>
      <c r="M440" s="1315">
        <f>IF('Wn3'!G11="","",'Wn3'!G11)</f>
        <v>0.33500000000000002</v>
      </c>
      <c r="N440" s="1315">
        <f>IF('Wn3'!H11="","",'Wn3'!H11)</f>
        <v>0.314</v>
      </c>
      <c r="O440" s="1315">
        <f>IF('Wn3'!I11="","",'Wn3'!I11)</f>
        <v>0.314</v>
      </c>
      <c r="P440" s="1315">
        <f>IF('Wn3'!J11="","",'Wn3'!J11)</f>
        <v>0.314</v>
      </c>
      <c r="Q440" s="1315">
        <f>IF('Wn3'!K11="","",'Wn3'!K11)</f>
        <v>0.314</v>
      </c>
      <c r="R440" s="1315">
        <f>IF('Wn3'!L11="","",'Wn3'!L11)</f>
        <v>0.314</v>
      </c>
      <c r="S440" s="1315"/>
      <c r="T440" s="1315"/>
      <c r="U440" s="1315"/>
      <c r="V440" s="1315"/>
      <c r="W440" s="1315"/>
      <c r="X440" s="1315">
        <f>IF('Wn3'!M11="","",'Wn3'!M11)</f>
        <v>1.57</v>
      </c>
    </row>
    <row r="441" spans="2:24">
      <c r="B441" s="1309" t="s">
        <v>1990</v>
      </c>
      <c r="C441" s="1315" t="s">
        <v>1985</v>
      </c>
      <c r="D441" s="1315" t="s">
        <v>43</v>
      </c>
      <c r="E441" s="1315" t="s">
        <v>1540</v>
      </c>
      <c r="F441" s="1315"/>
      <c r="G441" s="1315"/>
      <c r="H441" s="1315"/>
      <c r="I441" s="1315"/>
      <c r="J441" s="1315"/>
      <c r="K441" s="1315">
        <f>IF(WWS1a!$G$10="","",WWS1a!$G$10)</f>
        <v>5.0720000000000001</v>
      </c>
      <c r="L441" s="1315">
        <f>IF(WWS1a!$M$10="","",WWS1a!$M$10)</f>
        <v>6.0650000000000004</v>
      </c>
      <c r="M441" s="1315">
        <f>IF(WWS1a!$S$10="","",WWS1a!$S$10)</f>
        <v>6.0490000000000004</v>
      </c>
      <c r="N441" s="1315">
        <f>IF(WWS1a!$Y$10="","",WWS1a!$Y$10)</f>
        <v>4.742</v>
      </c>
      <c r="O441" s="1315">
        <f>IF(WWS1a!$AE$10="","",WWS1a!$AE$10)</f>
        <v>4.7809999999999997</v>
      </c>
      <c r="P441" s="1315">
        <f>IF(WWS1a!$AK$10="","",WWS1a!$AK$10)</f>
        <v>4.6849999999999996</v>
      </c>
      <c r="Q441" s="1315">
        <f>IF(WWS1a!$AQ$10="","",WWS1a!$AQ$10)</f>
        <v>4.7439999999999998</v>
      </c>
      <c r="R441" s="1315">
        <f>IF(WWS1a!$AW$10="","",WWS1a!$AW$10)</f>
        <v>4.673</v>
      </c>
      <c r="S441" s="1315"/>
      <c r="T441" s="1315"/>
      <c r="U441" s="1315"/>
      <c r="V441" s="1315"/>
      <c r="W441" s="1315"/>
      <c r="X441" s="1315"/>
    </row>
    <row r="442" spans="2:24">
      <c r="B442" s="1309" t="s">
        <v>1996</v>
      </c>
      <c r="C442" s="1315" t="s">
        <v>1572</v>
      </c>
      <c r="D442" s="1315" t="s">
        <v>43</v>
      </c>
      <c r="E442" s="1315" t="s">
        <v>1540</v>
      </c>
      <c r="F442" s="1315"/>
      <c r="G442" s="1315"/>
      <c r="H442" s="1315"/>
      <c r="I442" s="1315"/>
      <c r="J442" s="1315"/>
      <c r="K442" s="1315">
        <f>IF(WWS1a!$G$11="","",WWS1a!$G$11)</f>
        <v>2.8620000000000001</v>
      </c>
      <c r="L442" s="1315">
        <f>IF(WWS1a!$M$11="","",WWS1a!$M$11)</f>
        <v>4.3719999999999999</v>
      </c>
      <c r="M442" s="1315">
        <f>IF(WWS1a!$S$11="","",WWS1a!$S$11)</f>
        <v>5.8230000000000004</v>
      </c>
      <c r="N442" s="1315">
        <f>IF(WWS1a!$Y$11="","",WWS1a!$Y$11)</f>
        <v>3.5350000000000001</v>
      </c>
      <c r="O442" s="1315">
        <f>IF(WWS1a!$AE$11="","",WWS1a!$AE$11)</f>
        <v>4.7679999999999998</v>
      </c>
      <c r="P442" s="1315">
        <f>IF(WWS1a!$AK$11="","",WWS1a!$AK$11)</f>
        <v>6.0010000000000003</v>
      </c>
      <c r="Q442" s="1315">
        <f>IF(WWS1a!$AQ$11="","",WWS1a!$AQ$11)</f>
        <v>6</v>
      </c>
      <c r="R442" s="1315">
        <f>IF(WWS1a!$AW$11="","",WWS1a!$AW$11)</f>
        <v>6</v>
      </c>
      <c r="S442" s="1315"/>
      <c r="T442" s="1315"/>
      <c r="U442" s="1315"/>
      <c r="V442" s="1315"/>
      <c r="W442" s="1315"/>
      <c r="X442" s="1315"/>
    </row>
    <row r="443" spans="2:24">
      <c r="B443" s="1309" t="s">
        <v>1991</v>
      </c>
      <c r="C443" s="1315" t="s">
        <v>1986</v>
      </c>
      <c r="D443" s="1315" t="s">
        <v>43</v>
      </c>
      <c r="E443" s="1315" t="s">
        <v>1540</v>
      </c>
      <c r="F443" s="1315"/>
      <c r="G443" s="1315"/>
      <c r="H443" s="1315"/>
      <c r="I443" s="1315"/>
      <c r="J443" s="1315"/>
      <c r="K443" s="1315">
        <f>IF(WWS1a!$H$10="","",WWS1a!$H$10)</f>
        <v>0</v>
      </c>
      <c r="L443" s="1315">
        <f>IF(WWS1a!$N$10="","",WWS1a!$N$10)</f>
        <v>0</v>
      </c>
      <c r="M443" s="1315">
        <f>IF(WWS1a!$T$10="","",WWS1a!$T$10)</f>
        <v>0</v>
      </c>
      <c r="N443" s="1315">
        <f>IF(WWS1a!$Z$10="","",WWS1a!$Z$10)</f>
        <v>0</v>
      </c>
      <c r="O443" s="1315">
        <f>IF(WWS1a!$AF$10="","",WWS1a!$AF$10)</f>
        <v>0</v>
      </c>
      <c r="P443" s="1315">
        <f>IF(WWS1a!$AL$10="","",WWS1a!$AL$10)</f>
        <v>0</v>
      </c>
      <c r="Q443" s="1315">
        <f>IF(WWS1a!$AR$10="","",WWS1a!$AR$10)</f>
        <v>0</v>
      </c>
      <c r="R443" s="1315">
        <f>IF(WWS1a!$AX$10="","",WWS1a!$AX$10)</f>
        <v>0</v>
      </c>
      <c r="S443" s="1315"/>
      <c r="T443" s="1315"/>
      <c r="U443" s="1315"/>
      <c r="V443" s="1315"/>
      <c r="W443" s="1315"/>
      <c r="X443" s="1315"/>
    </row>
    <row r="444" spans="2:24">
      <c r="B444" s="1309" t="s">
        <v>1997</v>
      </c>
      <c r="C444" s="1315" t="s">
        <v>1573</v>
      </c>
      <c r="D444" s="1315" t="s">
        <v>43</v>
      </c>
      <c r="E444" s="1315" t="s">
        <v>1540</v>
      </c>
      <c r="F444" s="1315"/>
      <c r="G444" s="1315"/>
      <c r="H444" s="1315"/>
      <c r="I444" s="1315"/>
      <c r="J444" s="1315"/>
      <c r="K444" s="1315">
        <f>IF(WWS1a!$H$11="","",WWS1a!$H$11)</f>
        <v>0</v>
      </c>
      <c r="L444" s="1315">
        <f>IF(WWS1a!$N$11="","",WWS1a!$N$11)</f>
        <v>0</v>
      </c>
      <c r="M444" s="1315">
        <f>IF(WWS1a!$T$11="","",WWS1a!$T$11)</f>
        <v>0</v>
      </c>
      <c r="N444" s="1315">
        <f>IF(WWS1a!$Z$11="","",WWS1a!$Z$11)</f>
        <v>0</v>
      </c>
      <c r="O444" s="1315">
        <f>IF(WWS1a!$AF$11="","",WWS1a!$AF$11)</f>
        <v>0</v>
      </c>
      <c r="P444" s="1315">
        <f>IF(WWS1a!$AL$11="","",WWS1a!$AL$11)</f>
        <v>0</v>
      </c>
      <c r="Q444" s="1315">
        <f>IF(WWS1a!$AR$11="","",WWS1a!$AR$11)</f>
        <v>0</v>
      </c>
      <c r="R444" s="1315">
        <f>IF(WWS1a!$AX$11="","",WWS1a!$AX$11)</f>
        <v>0</v>
      </c>
      <c r="S444" s="1315"/>
      <c r="T444" s="1315"/>
      <c r="U444" s="1315"/>
      <c r="V444" s="1315"/>
      <c r="W444" s="1315"/>
      <c r="X444" s="1315"/>
    </row>
    <row r="445" spans="2:24">
      <c r="B445" s="1309" t="s">
        <v>1992</v>
      </c>
      <c r="C445" s="1315" t="s">
        <v>1987</v>
      </c>
      <c r="D445" s="1315" t="s">
        <v>43</v>
      </c>
      <c r="E445" s="1315" t="s">
        <v>1540</v>
      </c>
      <c r="F445" s="1315"/>
      <c r="G445" s="1315"/>
      <c r="H445" s="1315"/>
      <c r="I445" s="1315"/>
      <c r="J445" s="1315"/>
      <c r="K445" s="1315">
        <f>IF(WWS1a!$I$10="","",WWS1a!$I$10)</f>
        <v>0</v>
      </c>
      <c r="L445" s="1315">
        <f>IF(WWS1a!$O$10="","",WWS1a!$O$10)</f>
        <v>0</v>
      </c>
      <c r="M445" s="1315">
        <f>IF(WWS1a!$U$10="","",WWS1a!$U$10)</f>
        <v>0</v>
      </c>
      <c r="N445" s="1315">
        <f>IF(WWS1a!$AA$10="","",WWS1a!$AA$10)</f>
        <v>0</v>
      </c>
      <c r="O445" s="1315">
        <f>IF(WWS1a!$AG$10="","",WWS1a!$AG$10)</f>
        <v>0</v>
      </c>
      <c r="P445" s="1315">
        <f>IF(WWS1a!$AM$10="","",WWS1a!$AM$10)</f>
        <v>0</v>
      </c>
      <c r="Q445" s="1315">
        <f>IF(WWS1a!$AS$10="","",WWS1a!$AS$10)</f>
        <v>0</v>
      </c>
      <c r="R445" s="1315">
        <f>IF(WWS1a!$AY$10="","",WWS1a!$AY$10)</f>
        <v>0</v>
      </c>
      <c r="S445" s="1315"/>
      <c r="T445" s="1315"/>
      <c r="U445" s="1315"/>
      <c r="V445" s="1315"/>
      <c r="W445" s="1315"/>
      <c r="X445" s="1315"/>
    </row>
    <row r="446" spans="2:24">
      <c r="B446" s="1309" t="s">
        <v>1998</v>
      </c>
      <c r="C446" s="1315" t="s">
        <v>1574</v>
      </c>
      <c r="D446" s="1315" t="s">
        <v>43</v>
      </c>
      <c r="E446" s="1315" t="s">
        <v>1540</v>
      </c>
      <c r="F446" s="1315"/>
      <c r="G446" s="1315"/>
      <c r="H446" s="1315"/>
      <c r="I446" s="1315"/>
      <c r="J446" s="1315"/>
      <c r="K446" s="1315">
        <f>IF(WWS1a!$I$11="","",WWS1a!$I$11)</f>
        <v>0</v>
      </c>
      <c r="L446" s="1315">
        <f>IF(WWS1a!$O$11="","",WWS1a!$O$11)</f>
        <v>0</v>
      </c>
      <c r="M446" s="1315">
        <f>IF(WWS1a!$U$11="","",WWS1a!$U$11)</f>
        <v>0</v>
      </c>
      <c r="N446" s="1315">
        <f>IF(WWS1a!$AA$11="","",WWS1a!$AA$11)</f>
        <v>0</v>
      </c>
      <c r="O446" s="1315">
        <f>IF(WWS1a!$AG$11="","",WWS1a!$AG$11)</f>
        <v>0</v>
      </c>
      <c r="P446" s="1315">
        <f>IF(WWS1a!$AM$11="","",WWS1a!$AM$11)</f>
        <v>0</v>
      </c>
      <c r="Q446" s="1315">
        <f>IF(WWS1a!$AS$11="","",WWS1a!$AS$11)</f>
        <v>0</v>
      </c>
      <c r="R446" s="1315">
        <f>IF(WWS1a!$AY$11="","",WWS1a!$AY$11)</f>
        <v>0</v>
      </c>
      <c r="S446" s="1315"/>
      <c r="T446" s="1315"/>
      <c r="U446" s="1315"/>
      <c r="V446" s="1315"/>
      <c r="W446" s="1315"/>
      <c r="X446" s="1315"/>
    </row>
    <row r="447" spans="2:24">
      <c r="B447" s="1309" t="s">
        <v>1993</v>
      </c>
      <c r="C447" s="1315" t="s">
        <v>2087</v>
      </c>
      <c r="D447" s="1315" t="s">
        <v>43</v>
      </c>
      <c r="E447" s="1315" t="s">
        <v>1540</v>
      </c>
      <c r="F447" s="1315"/>
      <c r="G447" s="1315"/>
      <c r="H447" s="1315"/>
      <c r="I447" s="1315"/>
      <c r="J447" s="1315"/>
      <c r="K447" s="1315">
        <f>IF(WWS1a!$J$10="","",WWS1a!$J$10)</f>
        <v>0</v>
      </c>
      <c r="L447" s="1315">
        <f>IF(WWS1a!$P$10="","",WWS1a!$P$10)</f>
        <v>0</v>
      </c>
      <c r="M447" s="1315">
        <f>IF(WWS1a!$V$10="","",WWS1a!$V$10)</f>
        <v>0</v>
      </c>
      <c r="N447" s="1315">
        <f>IF(WWS1a!$AB$10="","",WWS1a!$AB$10)</f>
        <v>0</v>
      </c>
      <c r="O447" s="1315">
        <f>IF(WWS1a!$AH$10="","",WWS1a!$AH$10)</f>
        <v>0</v>
      </c>
      <c r="P447" s="1315">
        <f>IF(WWS1a!$AN$10="","",WWS1a!$AN$10)</f>
        <v>0</v>
      </c>
      <c r="Q447" s="1315">
        <f>IF(WWS1a!$AT$10="","",WWS1a!$AT$10)</f>
        <v>0</v>
      </c>
      <c r="R447" s="1315">
        <f>IF(WWS1a!$AZ$10="","",WWS1a!$AZ$10)</f>
        <v>0</v>
      </c>
      <c r="S447" s="1315"/>
      <c r="T447" s="1315"/>
      <c r="U447" s="1315"/>
      <c r="V447" s="1315"/>
      <c r="W447" s="1315"/>
      <c r="X447" s="1315"/>
    </row>
    <row r="448" spans="2:24">
      <c r="B448" s="1309" t="s">
        <v>1999</v>
      </c>
      <c r="C448" s="1315" t="s">
        <v>2088</v>
      </c>
      <c r="D448" s="1315" t="s">
        <v>43</v>
      </c>
      <c r="E448" s="1315" t="s">
        <v>1540</v>
      </c>
      <c r="F448" s="1315"/>
      <c r="G448" s="1315"/>
      <c r="H448" s="1315"/>
      <c r="I448" s="1315"/>
      <c r="J448" s="1315"/>
      <c r="K448" s="1315">
        <f>IF(WWS1a!$J$11="","",WWS1a!$J$11)</f>
        <v>0</v>
      </c>
      <c r="L448" s="1315">
        <f>IF(WWS1a!$P$11="","",WWS1a!$P$11)</f>
        <v>0</v>
      </c>
      <c r="M448" s="1315">
        <f>IF(WWS1a!$V$11="","",WWS1a!$V$11)</f>
        <v>0</v>
      </c>
      <c r="N448" s="1315">
        <f>IF(WWS1a!$AB$11="","",WWS1a!$AB$11)</f>
        <v>0</v>
      </c>
      <c r="O448" s="1315">
        <f>IF(WWS1a!$AH$11="","",WWS1a!$AH$11)</f>
        <v>0</v>
      </c>
      <c r="P448" s="1315">
        <f>IF(WWS1a!$AN$11="","",WWS1a!$AN$11)</f>
        <v>0</v>
      </c>
      <c r="Q448" s="1315">
        <f>IF(WWS1a!$AT$11="","",WWS1a!$AT$11)</f>
        <v>0</v>
      </c>
      <c r="R448" s="1315">
        <f>IF(WWS1a!$AZ$11="","",WWS1a!$AZ$11)</f>
        <v>0</v>
      </c>
      <c r="S448" s="1315"/>
      <c r="T448" s="1315"/>
      <c r="U448" s="1315"/>
      <c r="V448" s="1315"/>
      <c r="W448" s="1315"/>
      <c r="X448" s="1315"/>
    </row>
    <row r="449" spans="2:24">
      <c r="B449" s="1309" t="s">
        <v>1994</v>
      </c>
      <c r="C449" s="1315" t="s">
        <v>1989</v>
      </c>
      <c r="D449" s="1315" t="s">
        <v>43</v>
      </c>
      <c r="E449" s="1315" t="s">
        <v>1540</v>
      </c>
      <c r="F449" s="1315"/>
      <c r="G449" s="1315"/>
      <c r="H449" s="1315"/>
      <c r="I449" s="1315"/>
      <c r="J449" s="1315"/>
      <c r="K449" s="1315">
        <f>IF(WWS1a!$K$10="","",WWS1a!$K$10)</f>
        <v>0</v>
      </c>
      <c r="L449" s="1315">
        <f>IF(WWS1a!$Q$10="","",WWS1a!$Q$10)</f>
        <v>0</v>
      </c>
      <c r="M449" s="1315">
        <f>IF(WWS1a!$W$10="","",WWS1a!$W$10)</f>
        <v>0</v>
      </c>
      <c r="N449" s="1315">
        <f>IF(WWS1a!$AC$10="","",WWS1a!$AC$10)</f>
        <v>0</v>
      </c>
      <c r="O449" s="1315">
        <f>IF(WWS1a!$AI$10="","",WWS1a!$AI$10)</f>
        <v>0</v>
      </c>
      <c r="P449" s="1315">
        <f>IF(WWS1a!$AO$10="","",WWS1a!$AO$10)</f>
        <v>0</v>
      </c>
      <c r="Q449" s="1315">
        <f>IF(WWS1a!$AU$10="","",WWS1a!$AU$10)</f>
        <v>0</v>
      </c>
      <c r="R449" s="1315">
        <f>IF(WWS1a!$BA$10="","",WWS1a!$BA$10)</f>
        <v>0</v>
      </c>
      <c r="S449" s="1315"/>
      <c r="T449" s="1315"/>
      <c r="U449" s="1315"/>
      <c r="V449" s="1315"/>
      <c r="W449" s="1315"/>
      <c r="X449" s="1315"/>
    </row>
    <row r="450" spans="2:24">
      <c r="B450" s="1309" t="s">
        <v>2000</v>
      </c>
      <c r="C450" s="1315" t="s">
        <v>1576</v>
      </c>
      <c r="D450" s="1315" t="s">
        <v>43</v>
      </c>
      <c r="E450" s="1315" t="s">
        <v>1540</v>
      </c>
      <c r="F450" s="1315"/>
      <c r="G450" s="1315"/>
      <c r="H450" s="1315"/>
      <c r="I450" s="1315"/>
      <c r="J450" s="1315"/>
      <c r="K450" s="1315">
        <f>IF(WWS1a!$K$11="","",WWS1a!$K$11)</f>
        <v>0</v>
      </c>
      <c r="L450" s="1315">
        <f>IF(WWS1a!$Q$11="","",WWS1a!$Q$11)</f>
        <v>0</v>
      </c>
      <c r="M450" s="1315">
        <f>IF(WWS1a!$W$11="","",WWS1a!$W$11)</f>
        <v>0</v>
      </c>
      <c r="N450" s="1315">
        <f>IF(WWS1a!$AC$11="","",WWS1a!$AC$11)</f>
        <v>0</v>
      </c>
      <c r="O450" s="1315">
        <f>IF(WWS1a!$AI$11="","",WWS1a!$AI$11)</f>
        <v>0</v>
      </c>
      <c r="P450" s="1315">
        <f>IF(WWS1a!$AO$11="","",WWS1a!$AO$11)</f>
        <v>0</v>
      </c>
      <c r="Q450" s="1315">
        <f>IF(WWS1a!$AU$11="","",WWS1a!$AU$11)</f>
        <v>0</v>
      </c>
      <c r="R450" s="1315">
        <f>IF(WWS1a!$BA$11="","",WWS1a!$BA$11)</f>
        <v>0</v>
      </c>
      <c r="S450" s="1315"/>
      <c r="T450" s="1315"/>
      <c r="U450" s="1315"/>
      <c r="V450" s="1315"/>
      <c r="W450" s="1315"/>
      <c r="X450" s="1315"/>
    </row>
    <row r="451" spans="2:24">
      <c r="B451" s="1309" t="s">
        <v>1995</v>
      </c>
      <c r="C451" s="1328" t="s">
        <v>2054</v>
      </c>
      <c r="D451" s="1328" t="s">
        <v>43</v>
      </c>
      <c r="E451" s="1328" t="s">
        <v>1540</v>
      </c>
      <c r="F451" s="1328"/>
      <c r="G451" s="1328"/>
      <c r="H451" s="1328"/>
      <c r="I451" s="1328"/>
      <c r="J451" s="1328"/>
      <c r="K451" s="1328">
        <f>IF(WWS1a!$L$10="","",WWS1a!$L$10)</f>
        <v>5.0720000000000001</v>
      </c>
      <c r="L451" s="1328">
        <f>IF(WWS1a!$R$10="","",WWS1a!$R$10)</f>
        <v>6.0650000000000004</v>
      </c>
      <c r="M451" s="1328">
        <f>IF(WWS1a!$X$10="","",WWS1a!$X$10)</f>
        <v>6.0490000000000004</v>
      </c>
      <c r="N451" s="1328">
        <f>IF(WWS1a!$AD$10="","",WWS1a!$AD$10)</f>
        <v>4.742</v>
      </c>
      <c r="O451" s="1328">
        <f>IF(WWS1a!$AJ$10="","",WWS1a!$AJ$10)</f>
        <v>4.7809999999999997</v>
      </c>
      <c r="P451" s="1328">
        <f>IF(WWS1a!$AP$10="","",WWS1a!$AP$10)</f>
        <v>4.6849999999999996</v>
      </c>
      <c r="Q451" s="1328">
        <f>IF(WWS1a!$AV$10="","",WWS1a!$AV$10)</f>
        <v>4.7439999999999998</v>
      </c>
      <c r="R451" s="1328">
        <f>IF(WWS1a!$BB$10="","",WWS1a!$BB$10)</f>
        <v>4.673</v>
      </c>
      <c r="S451" s="1315"/>
      <c r="T451" s="1315"/>
      <c r="U451" s="1315"/>
      <c r="V451" s="1315"/>
      <c r="W451" s="1315"/>
      <c r="X451" s="1315"/>
    </row>
    <row r="452" spans="2:24">
      <c r="B452" s="1309" t="s">
        <v>2001</v>
      </c>
      <c r="C452" s="1328" t="s">
        <v>2055</v>
      </c>
      <c r="D452" s="1328" t="s">
        <v>43</v>
      </c>
      <c r="E452" s="1328" t="s">
        <v>1540</v>
      </c>
      <c r="F452" s="1328"/>
      <c r="G452" s="1328"/>
      <c r="H452" s="1328"/>
      <c r="I452" s="1328"/>
      <c r="J452" s="1328"/>
      <c r="K452" s="1328">
        <f>IF(WWS1a!$L$11="","",WWS1a!$L$11)</f>
        <v>2.8620000000000001</v>
      </c>
      <c r="L452" s="1328">
        <f>IF(WWS1a!$R$11="","",WWS1a!$R$11)</f>
        <v>4.3719999999999999</v>
      </c>
      <c r="M452" s="1328">
        <f>IF(WWS1a!$X$11="","",WWS1a!$X$11)</f>
        <v>5.8230000000000004</v>
      </c>
      <c r="N452" s="1328">
        <f>IF(WWS1a!$AD$11="","",WWS1a!$AD$11)</f>
        <v>3.5350000000000001</v>
      </c>
      <c r="O452" s="1328">
        <f>IF(WWS1a!$AJ$11="","",WWS1a!$AJ$11)</f>
        <v>4.7679999999999998</v>
      </c>
      <c r="P452" s="1328">
        <f>IF(WWS1a!$AP$11="","",WWS1a!$AP$11)</f>
        <v>6.0010000000000003</v>
      </c>
      <c r="Q452" s="1328">
        <f>IF(WWS1a!$AV$11="","",WWS1a!$AV$11)</f>
        <v>6</v>
      </c>
      <c r="R452" s="1328">
        <f>IF(WWS1a!$BB$11="","",WWS1a!$BB$11)</f>
        <v>6</v>
      </c>
      <c r="S452" s="1315"/>
      <c r="T452" s="1315"/>
      <c r="U452" s="1315"/>
      <c r="V452" s="1315"/>
      <c r="W452" s="1315"/>
      <c r="X452" s="1315"/>
    </row>
    <row r="453" spans="2:24">
      <c r="B453" s="1309" t="s">
        <v>1912</v>
      </c>
      <c r="C453" s="1315" t="s">
        <v>1911</v>
      </c>
      <c r="D453" s="1315" t="s">
        <v>43</v>
      </c>
      <c r="E453" s="1315" t="s">
        <v>1540</v>
      </c>
      <c r="F453" s="1315"/>
      <c r="G453" s="1315"/>
      <c r="H453" s="1315"/>
      <c r="I453" s="1315"/>
      <c r="J453" s="1315"/>
      <c r="K453" s="1315"/>
      <c r="L453" s="1315"/>
      <c r="M453" s="1315">
        <f>IF('WWn5'!G8="","",'WWn5'!G8)</f>
        <v>6.048</v>
      </c>
      <c r="N453" s="1315">
        <f>IF('WWn5'!H8="","",'WWn5'!H8)</f>
        <v>4.742</v>
      </c>
      <c r="O453" s="1315">
        <f>IF('WWn5'!I8="","",'WWn5'!I8)</f>
        <v>4.7809999999999997</v>
      </c>
      <c r="P453" s="1315">
        <f>IF('WWn5'!J8="","",'WWn5'!J8)</f>
        <v>4.6849999999999996</v>
      </c>
      <c r="Q453" s="1315">
        <f>IF('WWn5'!K8="","",'WWn5'!K8)</f>
        <v>4.7439999999999998</v>
      </c>
      <c r="R453" s="1315">
        <f>IF('WWn5'!L8="","",'WWn5'!L8)</f>
        <v>4.673</v>
      </c>
      <c r="S453" s="1315"/>
      <c r="T453" s="1315"/>
      <c r="U453" s="1315"/>
      <c r="V453" s="1315"/>
      <c r="W453" s="1315"/>
      <c r="X453" s="1315">
        <f>IF('WWn5'!M8="","",'WWn5'!M8)</f>
        <v>23.625</v>
      </c>
    </row>
    <row r="454" spans="2:24">
      <c r="B454" s="1309" t="s">
        <v>1914</v>
      </c>
      <c r="C454" s="1315" t="s">
        <v>1913</v>
      </c>
      <c r="D454" s="1315" t="s">
        <v>43</v>
      </c>
      <c r="E454" s="1315" t="s">
        <v>1540</v>
      </c>
      <c r="F454" s="1315"/>
      <c r="G454" s="1315"/>
      <c r="H454" s="1315"/>
      <c r="I454" s="1315"/>
      <c r="J454" s="1315"/>
      <c r="K454" s="1315"/>
      <c r="L454" s="1315"/>
      <c r="M454" s="1315">
        <f>IF('WWn5'!G9="","",'WWn5'!G9)</f>
        <v>4.8230000000000004</v>
      </c>
      <c r="N454" s="1315">
        <f>IF('WWn5'!H9="","",'WWn5'!H9)</f>
        <v>2.597</v>
      </c>
      <c r="O454" s="1315">
        <f>IF('WWn5'!I9="","",'WWn5'!I9)</f>
        <v>3.83</v>
      </c>
      <c r="P454" s="1315">
        <f>IF('WWn5'!J9="","",'WWn5'!J9)</f>
        <v>5.0629999999999997</v>
      </c>
      <c r="Q454" s="1315">
        <f>IF('WWn5'!K9="","",'WWn5'!K9)</f>
        <v>5.0620000000000003</v>
      </c>
      <c r="R454" s="1315">
        <f>IF('WWn5'!L9="","",'WWn5'!L9)</f>
        <v>5.0620000000000003</v>
      </c>
      <c r="S454" s="1315"/>
      <c r="T454" s="1315"/>
      <c r="U454" s="1315"/>
      <c r="V454" s="1315"/>
      <c r="W454" s="1315"/>
      <c r="X454" s="1315">
        <f>IF('WWn5'!M9="","",'WWn5'!M9)</f>
        <v>21.614000000000001</v>
      </c>
    </row>
    <row r="455" spans="2:24">
      <c r="B455" s="1309" t="s">
        <v>1916</v>
      </c>
      <c r="C455" s="1315" t="s">
        <v>1915</v>
      </c>
      <c r="D455" s="1315" t="s">
        <v>43</v>
      </c>
      <c r="E455" s="1315" t="s">
        <v>1540</v>
      </c>
      <c r="F455" s="1315"/>
      <c r="G455" s="1315"/>
      <c r="H455" s="1315"/>
      <c r="I455" s="1315"/>
      <c r="J455" s="1315"/>
      <c r="K455" s="1315"/>
      <c r="L455" s="1315"/>
      <c r="M455" s="1315">
        <f>IF('WWn5'!G10="","",'WWn5'!G10)</f>
        <v>0</v>
      </c>
      <c r="N455" s="1315">
        <f>IF('WWn5'!H10="","",'WWn5'!H10)</f>
        <v>0</v>
      </c>
      <c r="O455" s="1315">
        <f>IF('WWn5'!I10="","",'WWn5'!I10)</f>
        <v>0</v>
      </c>
      <c r="P455" s="1315">
        <f>IF('WWn5'!J10="","",'WWn5'!J10)</f>
        <v>0</v>
      </c>
      <c r="Q455" s="1315">
        <f>IF('WWn5'!K10="","",'WWn5'!K10)</f>
        <v>0</v>
      </c>
      <c r="R455" s="1315">
        <f>IF('WWn5'!L10="","",'WWn5'!L10)</f>
        <v>0</v>
      </c>
      <c r="S455" s="1315"/>
      <c r="T455" s="1315"/>
      <c r="U455" s="1315"/>
      <c r="V455" s="1315"/>
      <c r="W455" s="1315"/>
      <c r="X455" s="1315">
        <f>IF('WWn5'!M10="","",'WWn5'!M10)</f>
        <v>0</v>
      </c>
    </row>
    <row r="456" spans="2:24">
      <c r="B456" s="1309" t="s">
        <v>1918</v>
      </c>
      <c r="C456" s="1315" t="s">
        <v>1917</v>
      </c>
      <c r="D456" s="1315" t="s">
        <v>43</v>
      </c>
      <c r="E456" s="1315" t="s">
        <v>1540</v>
      </c>
      <c r="F456" s="1315"/>
      <c r="G456" s="1315"/>
      <c r="H456" s="1315"/>
      <c r="I456" s="1315"/>
      <c r="J456" s="1315"/>
      <c r="K456" s="1315"/>
      <c r="L456" s="1315"/>
      <c r="M456" s="1315">
        <f>IF('WWn5'!G11="","",'WWn5'!G11)</f>
        <v>1</v>
      </c>
      <c r="N456" s="1315">
        <f>IF('WWn5'!H11="","",'WWn5'!H11)</f>
        <v>0.93799999999999994</v>
      </c>
      <c r="O456" s="1315">
        <f>IF('WWn5'!I11="","",'WWn5'!I11)</f>
        <v>0.93799999999999994</v>
      </c>
      <c r="P456" s="1315">
        <f>IF('WWn5'!J11="","",'WWn5'!J11)</f>
        <v>0.93799999999999994</v>
      </c>
      <c r="Q456" s="1315">
        <f>IF('WWn5'!K11="","",'WWn5'!K11)</f>
        <v>0.93799999999999994</v>
      </c>
      <c r="R456" s="1315">
        <f>IF('WWn5'!L11="","",'WWn5'!L11)</f>
        <v>0.93799999999999994</v>
      </c>
      <c r="S456" s="1315"/>
      <c r="T456" s="1315"/>
      <c r="U456" s="1315"/>
      <c r="V456" s="1315"/>
      <c r="W456" s="1315"/>
      <c r="X456" s="1315">
        <f>IF('WWn5'!M11="","",'WWn5'!M11)</f>
        <v>4.6899999999999995</v>
      </c>
    </row>
    <row r="457" spans="2:24">
      <c r="B457" s="1309" t="s">
        <v>2092</v>
      </c>
      <c r="C457" s="1315" t="s">
        <v>2090</v>
      </c>
      <c r="D457" s="1315" t="s">
        <v>43</v>
      </c>
      <c r="E457" s="1315" t="s">
        <v>1540</v>
      </c>
      <c r="F457" s="1315"/>
      <c r="G457" s="1315"/>
      <c r="H457" s="1315"/>
      <c r="I457" s="1315"/>
      <c r="J457" s="1315"/>
      <c r="K457" s="1315"/>
      <c r="L457" s="1315"/>
      <c r="M457" s="1315"/>
      <c r="N457" s="1315" t="str">
        <f>IF(Dmmy1!G8="","",Dmmy1!G8)</f>
        <v/>
      </c>
      <c r="O457" s="1315" t="str">
        <f>IF(Dmmy1!H8="","",Dmmy1!H8)</f>
        <v/>
      </c>
      <c r="P457" s="1315" t="str">
        <f>IF(Dmmy1!I8="","",Dmmy1!I8)</f>
        <v/>
      </c>
      <c r="Q457" s="1315" t="str">
        <f>IF(Dmmy1!J8="","",Dmmy1!J8)</f>
        <v/>
      </c>
      <c r="R457" s="1315" t="str">
        <f>IF(Dmmy1!K8="","",Dmmy1!K8)</f>
        <v/>
      </c>
      <c r="S457" s="1315"/>
      <c r="T457" s="1315"/>
      <c r="U457" s="1315"/>
      <c r="V457" s="1315"/>
      <c r="W457" s="1315"/>
      <c r="X457" s="1315">
        <f>IF(Dmmy1!L8="","",Dmmy1!L8)</f>
        <v>0</v>
      </c>
    </row>
    <row r="458" spans="2:24">
      <c r="B458" s="1309" t="s">
        <v>2093</v>
      </c>
      <c r="C458" s="1315" t="s">
        <v>2091</v>
      </c>
      <c r="D458" s="1315" t="s">
        <v>43</v>
      </c>
      <c r="E458" s="1315" t="s">
        <v>1540</v>
      </c>
      <c r="F458" s="1315"/>
      <c r="G458" s="1315"/>
      <c r="H458" s="1315"/>
      <c r="I458" s="1315"/>
      <c r="J458" s="1315"/>
      <c r="K458" s="1315"/>
      <c r="L458" s="1315"/>
      <c r="M458" s="1315"/>
      <c r="N458" s="1315" t="str">
        <f>IF(Dmmy1!G9="","",Dmmy1!G9)</f>
        <v/>
      </c>
      <c r="O458" s="1315" t="str">
        <f>IF(Dmmy1!H9="","",Dmmy1!H9)</f>
        <v/>
      </c>
      <c r="P458" s="1315" t="str">
        <f>IF(Dmmy1!I9="","",Dmmy1!I9)</f>
        <v/>
      </c>
      <c r="Q458" s="1315" t="str">
        <f>IF(Dmmy1!J9="","",Dmmy1!J9)</f>
        <v/>
      </c>
      <c r="R458" s="1315" t="str">
        <f>IF(Dmmy1!K9="","",Dmmy1!K9)</f>
        <v/>
      </c>
      <c r="S458" s="1315"/>
      <c r="T458" s="1315"/>
      <c r="U458" s="1315"/>
      <c r="V458" s="1315"/>
      <c r="W458" s="1315"/>
      <c r="X458" s="1315">
        <f>IF(Dmmy1!L9="","",Dmmy1!L9)</f>
        <v>0</v>
      </c>
    </row>
    <row r="459" spans="2:24">
      <c r="B459" s="1309" t="s">
        <v>1925</v>
      </c>
      <c r="C459" s="1315" t="s">
        <v>1924</v>
      </c>
      <c r="D459" s="1315" t="s">
        <v>43</v>
      </c>
      <c r="E459" s="1315" t="s">
        <v>1540</v>
      </c>
      <c r="F459" s="1315"/>
      <c r="G459" s="1315"/>
      <c r="H459" s="1315"/>
      <c r="I459" s="1315"/>
      <c r="J459" s="1315"/>
      <c r="K459" s="1315"/>
      <c r="L459" s="1315"/>
      <c r="M459" s="1315" t="str">
        <f>IF(Dmmy7!G8="","",Dmmy7!G8)</f>
        <v/>
      </c>
      <c r="N459" s="1315" t="str">
        <f>IF(Dmmy7!H8="","",Dmmy7!H8)</f>
        <v/>
      </c>
      <c r="O459" s="1315" t="str">
        <f>IF(Dmmy7!I8="","",Dmmy7!I8)</f>
        <v/>
      </c>
      <c r="P459" s="1315" t="str">
        <f>IF(Dmmy7!J8="","",Dmmy7!J8)</f>
        <v/>
      </c>
      <c r="Q459" s="1315" t="str">
        <f>IF(Dmmy7!K8="","",Dmmy7!K8)</f>
        <v/>
      </c>
      <c r="R459" s="1315" t="str">
        <f>IF(Dmmy7!L8="","",Dmmy7!L8)</f>
        <v/>
      </c>
      <c r="S459" s="1315"/>
      <c r="T459" s="1315"/>
      <c r="U459" s="1315"/>
      <c r="V459" s="1315"/>
      <c r="W459" s="1315"/>
      <c r="X459" s="1315">
        <f>IF(Dmmy7!M8="","",Dmmy7!M8)</f>
        <v>0</v>
      </c>
    </row>
    <row r="460" spans="2:24">
      <c r="B460" s="1309" t="s">
        <v>1927</v>
      </c>
      <c r="C460" s="1315" t="s">
        <v>1926</v>
      </c>
      <c r="D460" s="1315" t="s">
        <v>43</v>
      </c>
      <c r="E460" s="1315" t="s">
        <v>1540</v>
      </c>
      <c r="F460" s="1315"/>
      <c r="G460" s="1315"/>
      <c r="H460" s="1315"/>
      <c r="I460" s="1315"/>
      <c r="J460" s="1315"/>
      <c r="K460" s="1315"/>
      <c r="L460" s="1315"/>
      <c r="M460" s="1315" t="str">
        <f>IF(Dmmy7!G9="","",Dmmy7!G9)</f>
        <v/>
      </c>
      <c r="N460" s="1315" t="str">
        <f>IF(Dmmy7!H9="","",Dmmy7!H9)</f>
        <v/>
      </c>
      <c r="O460" s="1315" t="str">
        <f>IF(Dmmy7!I9="","",Dmmy7!I9)</f>
        <v/>
      </c>
      <c r="P460" s="1315" t="str">
        <f>IF(Dmmy7!J9="","",Dmmy7!J9)</f>
        <v/>
      </c>
      <c r="Q460" s="1315" t="str">
        <f>IF(Dmmy7!K9="","",Dmmy7!K9)</f>
        <v/>
      </c>
      <c r="R460" s="1315" t="str">
        <f>IF(Dmmy7!L9="","",Dmmy7!L9)</f>
        <v/>
      </c>
      <c r="S460" s="1315"/>
      <c r="T460" s="1315"/>
      <c r="U460" s="1315"/>
      <c r="V460" s="1315"/>
      <c r="W460" s="1315"/>
      <c r="X460" s="1315">
        <f>IF(Dmmy7!M9="","",Dmmy7!M9)</f>
        <v>0</v>
      </c>
    </row>
    <row r="461" spans="2:24">
      <c r="B461" s="1309" t="s">
        <v>1929</v>
      </c>
      <c r="C461" s="1315" t="s">
        <v>1928</v>
      </c>
      <c r="D461" s="1315" t="s">
        <v>43</v>
      </c>
      <c r="E461" s="1315" t="s">
        <v>1540</v>
      </c>
      <c r="F461" s="1315"/>
      <c r="G461" s="1315"/>
      <c r="H461" s="1315"/>
      <c r="I461" s="1315"/>
      <c r="J461" s="1315"/>
      <c r="K461" s="1315"/>
      <c r="L461" s="1315"/>
      <c r="M461" s="1315" t="str">
        <f>IF(Dmmy7!G10="","",Dmmy7!G10)</f>
        <v/>
      </c>
      <c r="N461" s="1315" t="str">
        <f>IF(Dmmy7!H10="","",Dmmy7!H10)</f>
        <v/>
      </c>
      <c r="O461" s="1315" t="str">
        <f>IF(Dmmy7!I10="","",Dmmy7!I10)</f>
        <v/>
      </c>
      <c r="P461" s="1315" t="str">
        <f>IF(Dmmy7!J10="","",Dmmy7!J10)</f>
        <v/>
      </c>
      <c r="Q461" s="1315" t="str">
        <f>IF(Dmmy7!K10="","",Dmmy7!K10)</f>
        <v/>
      </c>
      <c r="R461" s="1315" t="str">
        <f>IF(Dmmy7!L10="","",Dmmy7!L10)</f>
        <v/>
      </c>
      <c r="S461" s="1315"/>
      <c r="T461" s="1315"/>
      <c r="U461" s="1315"/>
      <c r="V461" s="1315"/>
      <c r="W461" s="1315"/>
      <c r="X461" s="1315">
        <f>IF(Dmmy7!M10="","",Dmmy7!M10)</f>
        <v>0</v>
      </c>
    </row>
    <row r="462" spans="2:24">
      <c r="B462" s="1309" t="s">
        <v>1931</v>
      </c>
      <c r="C462" s="1315" t="s">
        <v>1930</v>
      </c>
      <c r="D462" s="1315" t="s">
        <v>43</v>
      </c>
      <c r="E462" s="1315" t="s">
        <v>1540</v>
      </c>
      <c r="F462" s="1315"/>
      <c r="G462" s="1315"/>
      <c r="H462" s="1315"/>
      <c r="I462" s="1315"/>
      <c r="J462" s="1315"/>
      <c r="K462" s="1315"/>
      <c r="L462" s="1315"/>
      <c r="M462" s="1315" t="str">
        <f>IF(Dmmy7!G11="","",Dmmy7!G11)</f>
        <v/>
      </c>
      <c r="N462" s="1315" t="str">
        <f>IF(Dmmy7!H11="","",Dmmy7!H11)</f>
        <v/>
      </c>
      <c r="O462" s="1315" t="str">
        <f>IF(Dmmy7!I11="","",Dmmy7!I11)</f>
        <v/>
      </c>
      <c r="P462" s="1315" t="str">
        <f>IF(Dmmy7!J11="","",Dmmy7!J11)</f>
        <v/>
      </c>
      <c r="Q462" s="1315" t="str">
        <f>IF(Dmmy7!K11="","",Dmmy7!K11)</f>
        <v/>
      </c>
      <c r="R462" s="1315" t="str">
        <f>IF(Dmmy7!L11="","",Dmmy7!L11)</f>
        <v/>
      </c>
      <c r="S462" s="1315"/>
      <c r="T462" s="1315"/>
      <c r="U462" s="1315"/>
      <c r="V462" s="1315"/>
      <c r="W462" s="1315"/>
      <c r="X462" s="1315">
        <f>IF(Dmmy7!M11="","",Dmmy7!M11)</f>
        <v>0</v>
      </c>
    </row>
    <row r="463" spans="2:24">
      <c r="B463" s="1314" t="s">
        <v>1577</v>
      </c>
      <c r="C463" s="1314" t="s">
        <v>1578</v>
      </c>
      <c r="D463" s="1307" t="s">
        <v>546</v>
      </c>
      <c r="E463" s="1309" t="s">
        <v>1540</v>
      </c>
      <c r="F463" s="1677" t="str">
        <f ca="1">CONCATENATE("[…]", TEXT(NOW(),"dd/mm/yyy hh:mm:ss"))</f>
        <v>[…]25/02/2019 19:24:51</v>
      </c>
    </row>
    <row r="464" spans="2:24" ht="16.5" customHeight="1">
      <c r="B464" s="1314" t="s">
        <v>1579</v>
      </c>
      <c r="C464" s="1314" t="s">
        <v>1580</v>
      </c>
      <c r="D464" s="1307" t="s">
        <v>546</v>
      </c>
      <c r="E464" s="1309" t="s">
        <v>1540</v>
      </c>
      <c r="F464" s="1307" t="str">
        <f ca="1">MID(CELL("filename"),SEARCH("[",CELL("filename"))+1,SEARCH("]",CELL("filename"))-SEARCH("[",CELL("filename"))-1)</f>
        <v>PR19-Business-plan-data-tables-Jan2019 (South West - fast track)vweb.xlsx</v>
      </c>
    </row>
  </sheetData>
  <sheetProtection autoFilter="0"/>
  <conditionalFormatting sqref="B6">
    <cfRule type="duplicateValues" dxfId="323" priority="108"/>
  </conditionalFormatting>
  <conditionalFormatting sqref="B6">
    <cfRule type="duplicateValues" dxfId="322" priority="109"/>
  </conditionalFormatting>
  <conditionalFormatting sqref="B8">
    <cfRule type="duplicateValues" dxfId="321" priority="106"/>
  </conditionalFormatting>
  <conditionalFormatting sqref="B8">
    <cfRule type="duplicateValues" dxfId="320" priority="107"/>
  </conditionalFormatting>
  <conditionalFormatting sqref="B10">
    <cfRule type="duplicateValues" dxfId="319" priority="104"/>
  </conditionalFormatting>
  <conditionalFormatting sqref="B10">
    <cfRule type="duplicateValues" dxfId="318" priority="105"/>
  </conditionalFormatting>
  <conditionalFormatting sqref="B423">
    <cfRule type="duplicateValues" dxfId="317" priority="101"/>
  </conditionalFormatting>
  <conditionalFormatting sqref="B423">
    <cfRule type="duplicateValues" dxfId="316" priority="102"/>
  </conditionalFormatting>
  <conditionalFormatting sqref="B423">
    <cfRule type="duplicateValues" dxfId="315" priority="103"/>
  </conditionalFormatting>
  <conditionalFormatting sqref="B425">
    <cfRule type="duplicateValues" dxfId="314" priority="98"/>
  </conditionalFormatting>
  <conditionalFormatting sqref="B425">
    <cfRule type="duplicateValues" dxfId="313" priority="99"/>
  </conditionalFormatting>
  <conditionalFormatting sqref="B425">
    <cfRule type="duplicateValues" dxfId="312" priority="100"/>
  </conditionalFormatting>
  <conditionalFormatting sqref="B427">
    <cfRule type="duplicateValues" dxfId="311" priority="95"/>
  </conditionalFormatting>
  <conditionalFormatting sqref="B427">
    <cfRule type="duplicateValues" dxfId="310" priority="96"/>
  </conditionalFormatting>
  <conditionalFormatting sqref="B427">
    <cfRule type="duplicateValues" dxfId="309" priority="97"/>
  </conditionalFormatting>
  <conditionalFormatting sqref="B429">
    <cfRule type="duplicateValues" dxfId="308" priority="92"/>
  </conditionalFormatting>
  <conditionalFormatting sqref="B429">
    <cfRule type="duplicateValues" dxfId="307" priority="93"/>
  </conditionalFormatting>
  <conditionalFormatting sqref="B429">
    <cfRule type="duplicateValues" dxfId="306" priority="94"/>
  </conditionalFormatting>
  <conditionalFormatting sqref="B14">
    <cfRule type="duplicateValues" dxfId="305" priority="90"/>
  </conditionalFormatting>
  <conditionalFormatting sqref="B14">
    <cfRule type="duplicateValues" dxfId="304" priority="91"/>
  </conditionalFormatting>
  <conditionalFormatting sqref="B16">
    <cfRule type="duplicateValues" dxfId="303" priority="88"/>
  </conditionalFormatting>
  <conditionalFormatting sqref="B16">
    <cfRule type="duplicateValues" dxfId="302" priority="89"/>
  </conditionalFormatting>
  <conditionalFormatting sqref="B18">
    <cfRule type="duplicateValues" dxfId="301" priority="86"/>
  </conditionalFormatting>
  <conditionalFormatting sqref="B18">
    <cfRule type="duplicateValues" dxfId="300" priority="87"/>
  </conditionalFormatting>
  <conditionalFormatting sqref="B20">
    <cfRule type="duplicateValues" dxfId="299" priority="84"/>
  </conditionalFormatting>
  <conditionalFormatting sqref="B20">
    <cfRule type="duplicateValues" dxfId="298" priority="85"/>
  </conditionalFormatting>
  <conditionalFormatting sqref="B22">
    <cfRule type="duplicateValues" dxfId="297" priority="82"/>
  </conditionalFormatting>
  <conditionalFormatting sqref="B22">
    <cfRule type="duplicateValues" dxfId="296" priority="83"/>
  </conditionalFormatting>
  <conditionalFormatting sqref="B441">
    <cfRule type="duplicateValues" dxfId="295" priority="79"/>
  </conditionalFormatting>
  <conditionalFormatting sqref="B441">
    <cfRule type="duplicateValues" dxfId="294" priority="80"/>
  </conditionalFormatting>
  <conditionalFormatting sqref="B441">
    <cfRule type="duplicateValues" dxfId="293" priority="81"/>
  </conditionalFormatting>
  <conditionalFormatting sqref="B443">
    <cfRule type="duplicateValues" dxfId="292" priority="76"/>
  </conditionalFormatting>
  <conditionalFormatting sqref="B443">
    <cfRule type="duplicateValues" dxfId="291" priority="77"/>
  </conditionalFormatting>
  <conditionalFormatting sqref="B443">
    <cfRule type="duplicateValues" dxfId="290" priority="78"/>
  </conditionalFormatting>
  <conditionalFormatting sqref="B445">
    <cfRule type="duplicateValues" dxfId="289" priority="73"/>
  </conditionalFormatting>
  <conditionalFormatting sqref="B445">
    <cfRule type="duplicateValues" dxfId="288" priority="74"/>
  </conditionalFormatting>
  <conditionalFormatting sqref="B445">
    <cfRule type="duplicateValues" dxfId="287" priority="75"/>
  </conditionalFormatting>
  <conditionalFormatting sqref="B447">
    <cfRule type="duplicateValues" dxfId="286" priority="70"/>
  </conditionalFormatting>
  <conditionalFormatting sqref="B447">
    <cfRule type="duplicateValues" dxfId="285" priority="71"/>
  </conditionalFormatting>
  <conditionalFormatting sqref="B447">
    <cfRule type="duplicateValues" dxfId="284" priority="72"/>
  </conditionalFormatting>
  <conditionalFormatting sqref="B449">
    <cfRule type="duplicateValues" dxfId="283" priority="67"/>
  </conditionalFormatting>
  <conditionalFormatting sqref="B449">
    <cfRule type="duplicateValues" dxfId="282" priority="68"/>
  </conditionalFormatting>
  <conditionalFormatting sqref="B449">
    <cfRule type="duplicateValues" dxfId="281" priority="69"/>
  </conditionalFormatting>
  <conditionalFormatting sqref="B438">
    <cfRule type="duplicateValues" dxfId="280" priority="64"/>
  </conditionalFormatting>
  <conditionalFormatting sqref="B438">
    <cfRule type="duplicateValues" dxfId="279" priority="65"/>
  </conditionalFormatting>
  <conditionalFormatting sqref="B438">
    <cfRule type="duplicateValues" dxfId="278" priority="66"/>
  </conditionalFormatting>
  <conditionalFormatting sqref="B439">
    <cfRule type="duplicateValues" dxfId="277" priority="61"/>
  </conditionalFormatting>
  <conditionalFormatting sqref="B439">
    <cfRule type="duplicateValues" dxfId="276" priority="62"/>
  </conditionalFormatting>
  <conditionalFormatting sqref="B439">
    <cfRule type="duplicateValues" dxfId="275" priority="63"/>
  </conditionalFormatting>
  <conditionalFormatting sqref="B372">
    <cfRule type="duplicateValues" dxfId="274" priority="58"/>
  </conditionalFormatting>
  <conditionalFormatting sqref="B372">
    <cfRule type="duplicateValues" dxfId="273" priority="59"/>
  </conditionalFormatting>
  <conditionalFormatting sqref="B372">
    <cfRule type="duplicateValues" dxfId="272" priority="60"/>
  </conditionalFormatting>
  <conditionalFormatting sqref="B365">
    <cfRule type="duplicateValues" dxfId="271" priority="55"/>
  </conditionalFormatting>
  <conditionalFormatting sqref="B365">
    <cfRule type="duplicateValues" dxfId="270" priority="56"/>
  </conditionalFormatting>
  <conditionalFormatting sqref="B365">
    <cfRule type="duplicateValues" dxfId="269" priority="57"/>
  </conditionalFormatting>
  <conditionalFormatting sqref="B358">
    <cfRule type="duplicateValues" dxfId="268" priority="52"/>
  </conditionalFormatting>
  <conditionalFormatting sqref="B358">
    <cfRule type="duplicateValues" dxfId="267" priority="53"/>
  </conditionalFormatting>
  <conditionalFormatting sqref="B358">
    <cfRule type="duplicateValues" dxfId="266" priority="54"/>
  </conditionalFormatting>
  <conditionalFormatting sqref="B351">
    <cfRule type="duplicateValues" dxfId="265" priority="49"/>
  </conditionalFormatting>
  <conditionalFormatting sqref="B351">
    <cfRule type="duplicateValues" dxfId="264" priority="50"/>
  </conditionalFormatting>
  <conditionalFormatting sqref="B351">
    <cfRule type="duplicateValues" dxfId="263" priority="51"/>
  </conditionalFormatting>
  <conditionalFormatting sqref="B344">
    <cfRule type="duplicateValues" dxfId="262" priority="46"/>
  </conditionalFormatting>
  <conditionalFormatting sqref="B344">
    <cfRule type="duplicateValues" dxfId="261" priority="47"/>
  </conditionalFormatting>
  <conditionalFormatting sqref="B344">
    <cfRule type="duplicateValues" dxfId="260" priority="48"/>
  </conditionalFormatting>
  <conditionalFormatting sqref="D33">
    <cfRule type="duplicateValues" dxfId="259" priority="31"/>
  </conditionalFormatting>
  <conditionalFormatting sqref="D34">
    <cfRule type="duplicateValues" dxfId="258" priority="30"/>
  </conditionalFormatting>
  <conditionalFormatting sqref="D42">
    <cfRule type="duplicateValues" dxfId="257" priority="23"/>
  </conditionalFormatting>
  <conditionalFormatting sqref="D43">
    <cfRule type="duplicateValues" dxfId="256" priority="22"/>
  </conditionalFormatting>
  <conditionalFormatting sqref="D51">
    <cfRule type="duplicateValues" dxfId="255" priority="21"/>
  </conditionalFormatting>
  <conditionalFormatting sqref="D52">
    <cfRule type="duplicateValues" dxfId="254" priority="20"/>
  </conditionalFormatting>
  <conditionalFormatting sqref="D60">
    <cfRule type="duplicateValues" dxfId="253" priority="19"/>
  </conditionalFormatting>
  <conditionalFormatting sqref="D61">
    <cfRule type="duplicateValues" dxfId="252" priority="18"/>
  </conditionalFormatting>
  <conditionalFormatting sqref="C42">
    <cfRule type="duplicateValues" dxfId="251" priority="17"/>
  </conditionalFormatting>
  <conditionalFormatting sqref="C43">
    <cfRule type="duplicateValues" dxfId="250" priority="16"/>
  </conditionalFormatting>
  <conditionalFormatting sqref="C51">
    <cfRule type="duplicateValues" dxfId="249" priority="15"/>
  </conditionalFormatting>
  <conditionalFormatting sqref="C52">
    <cfRule type="duplicateValues" dxfId="248" priority="14"/>
  </conditionalFormatting>
  <conditionalFormatting sqref="C60">
    <cfRule type="duplicateValues" dxfId="247" priority="13"/>
  </conditionalFormatting>
  <conditionalFormatting sqref="C61">
    <cfRule type="duplicateValues" dxfId="246" priority="12"/>
  </conditionalFormatting>
  <conditionalFormatting sqref="B104:B134">
    <cfRule type="duplicateValues" dxfId="245" priority="6"/>
  </conditionalFormatting>
  <conditionalFormatting sqref="C104:C134">
    <cfRule type="duplicateValues" dxfId="244" priority="7"/>
  </conditionalFormatting>
  <conditionalFormatting sqref="B104:B134">
    <cfRule type="duplicateValues" dxfId="243" priority="8"/>
  </conditionalFormatting>
  <conditionalFormatting sqref="B104:B134">
    <cfRule type="duplicateValues" dxfId="242" priority="9"/>
  </conditionalFormatting>
  <conditionalFormatting sqref="B104:B134">
    <cfRule type="duplicateValues" dxfId="241" priority="10"/>
  </conditionalFormatting>
  <conditionalFormatting sqref="B451:B452 B431:B432 B1:B5 B7 B9 B15 B17 B19 B21 B11:B13 B23:B25">
    <cfRule type="duplicateValues" dxfId="240" priority="721"/>
  </conditionalFormatting>
  <conditionalFormatting sqref="B451:B452">
    <cfRule type="duplicateValues" dxfId="239" priority="733"/>
  </conditionalFormatting>
  <conditionalFormatting sqref="B465:B1048576 B1:B462">
    <cfRule type="duplicateValues" dxfId="238" priority="5"/>
  </conditionalFormatting>
  <conditionalFormatting sqref="B463:B464">
    <cfRule type="duplicateValues" dxfId="237" priority="3"/>
  </conditionalFormatting>
  <conditionalFormatting sqref="C463:C464">
    <cfRule type="duplicateValues" dxfId="236" priority="4"/>
  </conditionalFormatting>
  <conditionalFormatting sqref="B463:B464">
    <cfRule type="duplicateValues" dxfId="235" priority="2"/>
  </conditionalFormatting>
  <conditionalFormatting sqref="B1:B1048576">
    <cfRule type="duplicateValues" dxfId="234" priority="1"/>
  </conditionalFormatting>
  <conditionalFormatting sqref="B440 B437">
    <cfRule type="duplicateValues" dxfId="233" priority="23037"/>
  </conditionalFormatting>
  <conditionalFormatting sqref="B450 B442 B444 B446 B448">
    <cfRule type="duplicateValues" dxfId="232" priority="46288"/>
  </conditionalFormatting>
  <conditionalFormatting sqref="B442">
    <cfRule type="duplicateValues" dxfId="231" priority="46461"/>
  </conditionalFormatting>
  <conditionalFormatting sqref="B430 B424 B426 B428">
    <cfRule type="duplicateValues" dxfId="230" priority="46635"/>
  </conditionalFormatting>
  <conditionalFormatting sqref="B433:B436 B342:B343 B373:B422 B366:B371 B359:B364 B352:B357 B345:B350 B135:B335 B26:B103">
    <cfRule type="duplicateValues" dxfId="229" priority="48732"/>
  </conditionalFormatting>
  <conditionalFormatting sqref="B459:B462">
    <cfRule type="duplicateValues" dxfId="228" priority="48878"/>
  </conditionalFormatting>
  <conditionalFormatting sqref="B457:B458">
    <cfRule type="duplicateValues" dxfId="227" priority="48940"/>
  </conditionalFormatting>
  <conditionalFormatting sqref="B453:B456">
    <cfRule type="duplicateValues" dxfId="226" priority="48971"/>
  </conditionalFormatting>
  <conditionalFormatting sqref="B453:B462 B442 B424 B426 B428 B430 B444 B446 B448 B440 B450 B342:B343 B373:B422 B366:B371 B359:B364 B352:B357 B345:B350 B433:B437 B135:B335 B26:B103">
    <cfRule type="duplicateValues" dxfId="225" priority="49001"/>
  </conditionalFormatting>
  <conditionalFormatting sqref="B135:B462 B1:B103">
    <cfRule type="duplicateValues" dxfId="224" priority="49022"/>
  </conditionalFormatting>
  <conditionalFormatting sqref="C44:C50 C53:C59 C1:C41 C62:C103 C135:C462">
    <cfRule type="duplicateValues" dxfId="223" priority="49025"/>
  </conditionalFormatting>
  <conditionalFormatting sqref="A4:A25">
    <cfRule type="duplicateValues" dxfId="222" priority="49049"/>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0.xml><?xml version="1.0" encoding="utf-8"?>
<worksheet xmlns="http://schemas.openxmlformats.org/spreadsheetml/2006/main" xmlns:r="http://schemas.openxmlformats.org/officeDocument/2006/relationships">
  <sheetPr codeName="Sheet46">
    <tabColor rgb="FF0078C9"/>
  </sheetPr>
  <dimension ref="A1:EV105"/>
  <sheetViews>
    <sheetView topLeftCell="AK1" zoomScaleNormal="100" workbookViewId="0">
      <selection activeCell="AP9" sqref="AP9:AS10"/>
    </sheetView>
  </sheetViews>
  <sheetFormatPr defaultColWidth="0" defaultRowHeight="14.25" zeroHeight="1"/>
  <cols>
    <col min="1" max="1" width="1.625" style="99" customWidth="1"/>
    <col min="2" max="2" width="6.625" style="99" customWidth="1"/>
    <col min="3" max="3" width="45.625" style="99" customWidth="1"/>
    <col min="4" max="4" width="8.625" style="99" customWidth="1"/>
    <col min="5" max="6" width="5.625" style="99" customWidth="1"/>
    <col min="7" max="46" width="9.625" style="99" customWidth="1"/>
    <col min="47" max="47" width="2.625" style="99" customWidth="1"/>
    <col min="48" max="48" width="28.625" style="99" customWidth="1"/>
    <col min="49" max="49" width="69.625" style="99" customWidth="1"/>
    <col min="50" max="50" width="3.125" style="855" customWidth="1"/>
    <col min="51" max="51" width="49.625" style="855" customWidth="1"/>
    <col min="52" max="52" width="54.5" style="855" customWidth="1"/>
    <col min="53" max="53" width="9.625" style="1014" customWidth="1"/>
    <col min="54" max="54" width="6.625" style="99" customWidth="1"/>
    <col min="55" max="55" width="45.625" style="99" customWidth="1"/>
    <col min="56" max="57" width="5.625" style="99" customWidth="1"/>
    <col min="58" max="62" width="12.625" style="99" customWidth="1"/>
    <col min="63" max="63" width="9.625" style="99" customWidth="1"/>
    <col min="64" max="64" width="1.625" style="1014" hidden="1" customWidth="1"/>
    <col min="65" max="65" width="34.5" style="1014" hidden="1" customWidth="1"/>
    <col min="66" max="66" width="2.5" style="990" hidden="1" customWidth="1"/>
    <col min="67" max="67" width="19.875" style="990" hidden="1" customWidth="1"/>
    <col min="68" max="70" width="1.75" style="990" hidden="1" customWidth="1"/>
    <col min="71" max="71" width="3.5" style="990" hidden="1" customWidth="1"/>
    <col min="72" max="75" width="1.75" style="990" hidden="1" customWidth="1"/>
    <col min="76" max="76" width="3.5" style="990" hidden="1" customWidth="1"/>
    <col min="77" max="80" width="1.75" style="990" hidden="1" customWidth="1"/>
    <col min="81" max="81" width="3.5" style="990" hidden="1" customWidth="1"/>
    <col min="82" max="85" width="1.75" style="990" hidden="1" customWidth="1"/>
    <col min="86" max="86" width="3.5" style="990" hidden="1" customWidth="1"/>
    <col min="87" max="90" width="1.75" style="990" hidden="1" customWidth="1"/>
    <col min="91" max="91" width="3.5" style="990" hidden="1" customWidth="1"/>
    <col min="92" max="95" width="1.75" style="990" hidden="1" customWidth="1"/>
    <col min="96" max="96" width="3.5" style="990" hidden="1" customWidth="1"/>
    <col min="97" max="100" width="1.75" style="990" hidden="1" customWidth="1"/>
    <col min="101" max="101" width="3.5" style="990" hidden="1" customWidth="1"/>
    <col min="102" max="105" width="1.75" style="990" hidden="1" customWidth="1"/>
    <col min="106" max="106" width="3.125" style="990" hidden="1" customWidth="1"/>
    <col min="107" max="107" width="1.625" style="1014" hidden="1" customWidth="1"/>
    <col min="108" max="109" width="3.125" style="44" hidden="1" customWidth="1"/>
    <col min="110" max="110" width="1.625" style="1014" hidden="1" customWidth="1"/>
    <col min="111" max="111" width="3.5" style="990" hidden="1" customWidth="1"/>
    <col min="112" max="150" width="4" style="990" hidden="1" customWidth="1"/>
    <col min="151" max="151" width="3.5" style="990" hidden="1" customWidth="1"/>
    <col min="152" max="152" width="1.625" style="1014" hidden="1" customWidth="1"/>
    <col min="153" max="16384" width="9" style="99" hidden="1"/>
  </cols>
  <sheetData>
    <row r="1" spans="2:152" ht="18.75">
      <c r="B1" s="203" t="s">
        <v>1372</v>
      </c>
      <c r="C1" s="203"/>
      <c r="D1" s="204"/>
      <c r="E1" s="203"/>
      <c r="F1" s="203"/>
      <c r="G1" s="203"/>
      <c r="H1" s="203"/>
      <c r="I1" s="203"/>
      <c r="J1" s="203"/>
      <c r="K1" s="203"/>
      <c r="L1" s="203"/>
      <c r="M1" s="203"/>
      <c r="N1" s="203"/>
      <c r="O1" s="203"/>
      <c r="P1" s="203"/>
      <c r="Q1" s="203"/>
      <c r="R1" s="203"/>
      <c r="S1" s="203"/>
      <c r="T1" s="203"/>
      <c r="U1" s="205"/>
      <c r="V1" s="205"/>
      <c r="W1" s="205"/>
      <c r="X1" s="205"/>
      <c r="Y1" s="205"/>
      <c r="Z1" s="205"/>
      <c r="AA1" s="205"/>
      <c r="AB1" s="205"/>
      <c r="AC1" s="205"/>
      <c r="AD1" s="205"/>
      <c r="AE1" s="205"/>
      <c r="AF1" s="205"/>
      <c r="AG1" s="205"/>
      <c r="AH1" s="205"/>
      <c r="AI1" s="205"/>
      <c r="AJ1" s="205"/>
      <c r="AK1" s="203"/>
      <c r="AL1" s="203"/>
      <c r="AM1" s="203"/>
      <c r="AN1" s="203"/>
      <c r="AO1" s="203"/>
      <c r="AP1" s="203"/>
      <c r="AQ1" s="203"/>
      <c r="AR1" s="203"/>
      <c r="AS1" s="203"/>
      <c r="AT1" s="836" t="str">
        <f>AppValidation!$D$2</f>
        <v>South West Water</v>
      </c>
      <c r="AU1" s="206"/>
      <c r="AV1" s="1902" t="s">
        <v>377</v>
      </c>
      <c r="AW1" s="1902"/>
      <c r="AX1" s="1902"/>
      <c r="AY1" s="1902"/>
      <c r="AZ1" s="1902"/>
      <c r="BA1" s="855"/>
      <c r="BB1" s="203" t="s">
        <v>545</v>
      </c>
      <c r="BC1" s="203"/>
      <c r="BD1" s="203"/>
      <c r="BE1" s="203"/>
      <c r="BF1" s="203"/>
      <c r="BG1" s="203"/>
      <c r="BH1" s="203"/>
      <c r="BI1" s="203"/>
      <c r="BJ1" s="205" t="str">
        <f>LEFT($B$1,3)</f>
        <v>WS1</v>
      </c>
      <c r="BL1" s="1005"/>
      <c r="BN1" s="963"/>
      <c r="BO1" s="963"/>
      <c r="BP1" s="963"/>
      <c r="BQ1" s="963"/>
      <c r="BR1" s="963"/>
      <c r="BS1" s="963"/>
      <c r="BT1" s="963"/>
      <c r="BU1" s="963"/>
      <c r="BV1" s="963"/>
      <c r="BW1" s="963"/>
      <c r="BX1" s="963"/>
      <c r="BY1" s="963"/>
      <c r="BZ1" s="963"/>
      <c r="CA1" s="963"/>
      <c r="CB1" s="963"/>
      <c r="CC1" s="963"/>
      <c r="CD1" s="963"/>
      <c r="CE1" s="963"/>
      <c r="CF1" s="963"/>
      <c r="CG1" s="963"/>
      <c r="CH1" s="963"/>
      <c r="CI1" s="963"/>
      <c r="CJ1" s="963"/>
      <c r="CK1" s="963"/>
      <c r="CL1" s="963"/>
      <c r="CM1" s="963"/>
      <c r="CN1" s="963"/>
      <c r="CO1" s="963"/>
      <c r="CP1" s="963"/>
      <c r="CQ1" s="963"/>
      <c r="CR1" s="963"/>
      <c r="CS1" s="963"/>
      <c r="CT1" s="963"/>
      <c r="CU1" s="963"/>
      <c r="CV1" s="963"/>
      <c r="CW1" s="963"/>
      <c r="CX1" s="963"/>
      <c r="CY1" s="963"/>
      <c r="CZ1" s="963"/>
      <c r="DA1" s="963"/>
      <c r="DB1" s="963"/>
      <c r="DC1" s="1005"/>
      <c r="DD1" s="855"/>
      <c r="DE1" s="855"/>
      <c r="DF1" s="1005"/>
      <c r="DG1" s="1004"/>
      <c r="DH1" s="1004"/>
      <c r="DI1" s="1004"/>
      <c r="DJ1" s="1004"/>
      <c r="DK1" s="1004"/>
      <c r="DL1" s="1004"/>
      <c r="DM1" s="1004"/>
      <c r="DN1" s="1004"/>
      <c r="DO1" s="1004"/>
      <c r="DP1" s="1004"/>
      <c r="DQ1" s="1004"/>
      <c r="DR1" s="1004"/>
      <c r="DS1" s="1004"/>
      <c r="DT1" s="1004"/>
      <c r="DU1" s="1004"/>
      <c r="DV1" s="1004"/>
      <c r="DW1" s="1004"/>
      <c r="DX1" s="1004"/>
      <c r="DY1" s="1004"/>
      <c r="DZ1" s="1004"/>
      <c r="EA1" s="1004"/>
      <c r="EB1" s="1004"/>
      <c r="EC1" s="1004"/>
      <c r="ED1" s="1004"/>
      <c r="EE1" s="1004"/>
      <c r="EF1" s="1004"/>
      <c r="EG1" s="1004"/>
      <c r="EH1" s="1004"/>
      <c r="EI1" s="1004"/>
      <c r="EJ1" s="1004"/>
      <c r="EK1" s="1004"/>
      <c r="EL1" s="1004"/>
      <c r="EM1" s="1004"/>
      <c r="EN1" s="1004"/>
      <c r="EO1" s="1004"/>
      <c r="EP1" s="1004"/>
      <c r="EQ1" s="1004"/>
      <c r="ER1" s="1004"/>
      <c r="ES1" s="1004"/>
      <c r="ET1" s="1004"/>
      <c r="EU1" s="1004"/>
      <c r="EV1" s="1005"/>
    </row>
    <row r="2" spans="2:152" ht="19.5" thickBot="1">
      <c r="B2" s="207"/>
      <c r="C2" s="208"/>
      <c r="D2" s="209"/>
      <c r="E2" s="208"/>
      <c r="F2" s="208"/>
      <c r="G2" s="208"/>
      <c r="H2" s="208"/>
      <c r="I2" s="208"/>
      <c r="J2" s="208"/>
      <c r="K2" s="208"/>
      <c r="L2" s="208"/>
      <c r="M2" s="208"/>
      <c r="N2" s="208"/>
      <c r="O2" s="208"/>
      <c r="P2" s="208"/>
      <c r="Q2" s="208"/>
      <c r="R2" s="208"/>
      <c r="S2" s="208"/>
      <c r="T2" s="208"/>
      <c r="U2" s="210"/>
      <c r="V2" s="210"/>
      <c r="W2" s="210"/>
      <c r="X2" s="210"/>
      <c r="Y2" s="210"/>
      <c r="Z2" s="210"/>
      <c r="AA2" s="210"/>
      <c r="AB2" s="210"/>
      <c r="AC2" s="210"/>
      <c r="AD2" s="210"/>
      <c r="AE2" s="210"/>
      <c r="AF2" s="210"/>
      <c r="AG2" s="210"/>
      <c r="AH2" s="210"/>
      <c r="AI2" s="210"/>
      <c r="AJ2" s="210"/>
      <c r="AK2" s="208"/>
      <c r="AL2" s="211"/>
      <c r="AM2" s="211"/>
      <c r="AN2" s="211"/>
      <c r="AO2" s="211"/>
      <c r="AP2" s="211"/>
      <c r="AQ2" s="211"/>
      <c r="AR2" s="211"/>
      <c r="AS2" s="211"/>
      <c r="AT2" s="211"/>
      <c r="AU2" s="211"/>
      <c r="AV2" s="211"/>
      <c r="AW2" s="211"/>
      <c r="AX2" s="211"/>
      <c r="AY2" s="211"/>
      <c r="AZ2" s="211"/>
      <c r="BA2" s="855"/>
      <c r="BB2" s="207"/>
      <c r="BC2" s="208"/>
      <c r="BD2" s="208"/>
      <c r="BE2" s="208"/>
      <c r="BF2" s="208"/>
      <c r="BG2" s="208"/>
      <c r="BH2" s="208"/>
      <c r="BI2" s="208"/>
      <c r="BJ2" s="208"/>
      <c r="BL2" s="1005"/>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1005"/>
      <c r="DD2" s="855"/>
      <c r="DE2" s="855"/>
      <c r="DF2" s="1005"/>
      <c r="DG2" s="987"/>
      <c r="DH2" s="987"/>
      <c r="DI2" s="987"/>
      <c r="DJ2" s="987"/>
      <c r="DK2" s="987"/>
      <c r="DL2" s="987"/>
      <c r="DM2" s="987"/>
      <c r="DN2" s="987"/>
      <c r="DO2" s="987"/>
      <c r="DP2" s="987"/>
      <c r="DQ2" s="987"/>
      <c r="DR2" s="987"/>
      <c r="DS2" s="987"/>
      <c r="DT2" s="987"/>
      <c r="DU2" s="987"/>
      <c r="DV2" s="987"/>
      <c r="DW2" s="987"/>
      <c r="DX2" s="987"/>
      <c r="DY2" s="987"/>
      <c r="DZ2" s="987"/>
      <c r="EA2" s="987"/>
      <c r="EB2" s="987"/>
      <c r="EC2" s="987"/>
      <c r="ED2" s="987"/>
      <c r="EE2" s="987"/>
      <c r="EF2" s="987"/>
      <c r="EG2" s="987"/>
      <c r="EH2" s="987"/>
      <c r="EI2" s="987"/>
      <c r="EJ2" s="987"/>
      <c r="EK2" s="987"/>
      <c r="EL2" s="987"/>
      <c r="EM2" s="987"/>
      <c r="EN2" s="987"/>
      <c r="EO2" s="987"/>
      <c r="EP2" s="987"/>
      <c r="EQ2" s="987"/>
      <c r="ER2" s="987"/>
      <c r="ES2" s="987"/>
      <c r="ET2" s="987"/>
      <c r="EU2" s="987"/>
      <c r="EV2" s="1005"/>
    </row>
    <row r="3" spans="2:152" ht="15" thickBot="1">
      <c r="B3" s="212"/>
      <c r="C3" s="211"/>
      <c r="D3" s="213"/>
      <c r="E3" s="211"/>
      <c r="F3" s="211"/>
      <c r="G3" s="1921" t="s">
        <v>1363</v>
      </c>
      <c r="H3" s="1922"/>
      <c r="I3" s="1922"/>
      <c r="J3" s="1922"/>
      <c r="K3" s="1923"/>
      <c r="L3" s="1921" t="s">
        <v>1364</v>
      </c>
      <c r="M3" s="1922"/>
      <c r="N3" s="1922"/>
      <c r="O3" s="1922"/>
      <c r="P3" s="1923"/>
      <c r="Q3" s="1921" t="s">
        <v>1365</v>
      </c>
      <c r="R3" s="1922"/>
      <c r="S3" s="1922"/>
      <c r="T3" s="1922"/>
      <c r="U3" s="1923"/>
      <c r="V3" s="1921" t="s">
        <v>1366</v>
      </c>
      <c r="W3" s="1922"/>
      <c r="X3" s="1922"/>
      <c r="Y3" s="1922"/>
      <c r="Z3" s="1923"/>
      <c r="AA3" s="1921" t="s">
        <v>1367</v>
      </c>
      <c r="AB3" s="1922"/>
      <c r="AC3" s="1922"/>
      <c r="AD3" s="1922"/>
      <c r="AE3" s="1923"/>
      <c r="AF3" s="1921" t="s">
        <v>1368</v>
      </c>
      <c r="AG3" s="1937"/>
      <c r="AH3" s="1937"/>
      <c r="AI3" s="1937"/>
      <c r="AJ3" s="1938"/>
      <c r="AK3" s="1921" t="s">
        <v>1369</v>
      </c>
      <c r="AL3" s="1937"/>
      <c r="AM3" s="1937"/>
      <c r="AN3" s="1937"/>
      <c r="AO3" s="1938"/>
      <c r="AP3" s="1921" t="s">
        <v>1370</v>
      </c>
      <c r="AQ3" s="1937"/>
      <c r="AR3" s="1937"/>
      <c r="AS3" s="1937"/>
      <c r="AT3" s="1938"/>
      <c r="AU3" s="211"/>
      <c r="AV3" s="211"/>
      <c r="AW3" s="211"/>
      <c r="AX3" s="211"/>
      <c r="AY3" s="211"/>
      <c r="AZ3" s="211"/>
      <c r="BA3" s="855"/>
      <c r="BB3" s="212"/>
      <c r="BC3" s="211"/>
      <c r="BD3" s="211"/>
      <c r="BE3" s="211"/>
      <c r="BF3" s="1921" t="s">
        <v>1371</v>
      </c>
      <c r="BG3" s="1922"/>
      <c r="BH3" s="1922"/>
      <c r="BI3" s="1922"/>
      <c r="BJ3" s="1923"/>
      <c r="BL3" s="1005"/>
      <c r="BM3" s="1151"/>
      <c r="BN3" s="1151"/>
      <c r="BO3" s="988" t="s">
        <v>1430</v>
      </c>
      <c r="BP3" s="988"/>
      <c r="BQ3" s="988"/>
      <c r="BR3" s="988"/>
      <c r="BS3" s="988"/>
      <c r="BT3" s="988"/>
      <c r="BU3" s="988"/>
      <c r="BV3" s="988"/>
      <c r="BW3" s="988"/>
      <c r="BX3" s="988"/>
      <c r="BY3" s="988"/>
      <c r="BZ3" s="988"/>
      <c r="CA3" s="988"/>
      <c r="CB3" s="988"/>
      <c r="CC3" s="988"/>
      <c r="CD3" s="988"/>
      <c r="CE3" s="988"/>
      <c r="CF3" s="988"/>
      <c r="CG3" s="988"/>
      <c r="CH3" s="988"/>
      <c r="CI3" s="988"/>
      <c r="CJ3" s="988"/>
      <c r="CK3" s="988"/>
      <c r="CL3" s="988"/>
      <c r="CM3" s="988"/>
      <c r="CN3" s="988"/>
      <c r="CO3" s="988"/>
      <c r="CP3" s="988"/>
      <c r="CQ3" s="988"/>
      <c r="CR3" s="988"/>
      <c r="CS3" s="988"/>
      <c r="CT3" s="988"/>
      <c r="CU3" s="988"/>
      <c r="CV3" s="988"/>
      <c r="CW3" s="988"/>
      <c r="CX3" s="988"/>
      <c r="CY3" s="988"/>
      <c r="CZ3" s="988"/>
      <c r="DA3" s="988"/>
      <c r="DB3" s="988"/>
      <c r="DC3" s="1005"/>
      <c r="DD3" s="855"/>
      <c r="DE3" s="855"/>
      <c r="DF3" s="1005"/>
      <c r="DG3" s="1004"/>
      <c r="DH3" s="988" t="s">
        <v>314</v>
      </c>
      <c r="DI3" s="988"/>
      <c r="DJ3" s="988"/>
      <c r="DK3" s="988"/>
      <c r="DL3" s="988"/>
      <c r="DM3" s="988"/>
      <c r="DN3" s="988"/>
      <c r="DO3" s="988"/>
      <c r="DP3" s="988"/>
      <c r="DQ3" s="988"/>
      <c r="DR3" s="988"/>
      <c r="DS3" s="988"/>
      <c r="DT3" s="988"/>
      <c r="DU3" s="988"/>
      <c r="DV3" s="988"/>
      <c r="DW3" s="988"/>
      <c r="DX3" s="988"/>
      <c r="DY3" s="988"/>
      <c r="DZ3" s="988"/>
      <c r="EA3" s="988"/>
      <c r="EB3" s="988"/>
      <c r="EC3" s="988"/>
      <c r="ED3" s="988"/>
      <c r="EE3" s="988"/>
      <c r="EF3" s="988"/>
      <c r="EG3" s="988"/>
      <c r="EH3" s="988"/>
      <c r="EI3" s="988"/>
      <c r="EJ3" s="988"/>
      <c r="EK3" s="988"/>
      <c r="EL3" s="988"/>
      <c r="EM3" s="988"/>
      <c r="EN3" s="988"/>
      <c r="EO3" s="988"/>
      <c r="EP3" s="988"/>
      <c r="EQ3" s="988"/>
      <c r="ER3" s="988"/>
      <c r="ES3" s="988"/>
      <c r="ET3" s="988"/>
      <c r="EU3" s="988"/>
      <c r="EV3" s="1005"/>
    </row>
    <row r="4" spans="2:152" ht="39" thickBot="1">
      <c r="B4" s="1924" t="s">
        <v>379</v>
      </c>
      <c r="C4" s="1925"/>
      <c r="D4" s="214" t="s">
        <v>380</v>
      </c>
      <c r="E4" s="215" t="s">
        <v>381</v>
      </c>
      <c r="F4" s="216" t="s">
        <v>382</v>
      </c>
      <c r="G4" s="217" t="s">
        <v>23</v>
      </c>
      <c r="H4" s="214" t="s">
        <v>1373</v>
      </c>
      <c r="I4" s="214" t="s">
        <v>1374</v>
      </c>
      <c r="J4" s="218" t="s">
        <v>1375</v>
      </c>
      <c r="K4" s="929" t="s">
        <v>173</v>
      </c>
      <c r="L4" s="217" t="s">
        <v>23</v>
      </c>
      <c r="M4" s="214" t="s">
        <v>1373</v>
      </c>
      <c r="N4" s="214" t="s">
        <v>1374</v>
      </c>
      <c r="O4" s="218" t="s">
        <v>1375</v>
      </c>
      <c r="P4" s="929" t="s">
        <v>173</v>
      </c>
      <c r="Q4" s="217" t="s">
        <v>23</v>
      </c>
      <c r="R4" s="214" t="s">
        <v>1373</v>
      </c>
      <c r="S4" s="214" t="s">
        <v>1374</v>
      </c>
      <c r="T4" s="218" t="s">
        <v>1375</v>
      </c>
      <c r="U4" s="929" t="s">
        <v>173</v>
      </c>
      <c r="V4" s="217" t="s">
        <v>23</v>
      </c>
      <c r="W4" s="214" t="s">
        <v>1373</v>
      </c>
      <c r="X4" s="214" t="s">
        <v>1374</v>
      </c>
      <c r="Y4" s="218" t="s">
        <v>1375</v>
      </c>
      <c r="Z4" s="929" t="s">
        <v>173</v>
      </c>
      <c r="AA4" s="217" t="s">
        <v>23</v>
      </c>
      <c r="AB4" s="214" t="s">
        <v>1373</v>
      </c>
      <c r="AC4" s="214" t="s">
        <v>1374</v>
      </c>
      <c r="AD4" s="218" t="s">
        <v>1375</v>
      </c>
      <c r="AE4" s="929" t="s">
        <v>173</v>
      </c>
      <c r="AF4" s="217" t="s">
        <v>23</v>
      </c>
      <c r="AG4" s="214" t="s">
        <v>1373</v>
      </c>
      <c r="AH4" s="214" t="s">
        <v>1374</v>
      </c>
      <c r="AI4" s="218" t="s">
        <v>1375</v>
      </c>
      <c r="AJ4" s="929" t="s">
        <v>173</v>
      </c>
      <c r="AK4" s="217" t="s">
        <v>23</v>
      </c>
      <c r="AL4" s="214" t="s">
        <v>1373</v>
      </c>
      <c r="AM4" s="214" t="s">
        <v>1374</v>
      </c>
      <c r="AN4" s="218" t="s">
        <v>1375</v>
      </c>
      <c r="AO4" s="929" t="s">
        <v>173</v>
      </c>
      <c r="AP4" s="217" t="s">
        <v>23</v>
      </c>
      <c r="AQ4" s="214" t="s">
        <v>1373</v>
      </c>
      <c r="AR4" s="214" t="s">
        <v>1374</v>
      </c>
      <c r="AS4" s="218" t="s">
        <v>1375</v>
      </c>
      <c r="AT4" s="929" t="s">
        <v>173</v>
      </c>
      <c r="AU4" s="211"/>
      <c r="AV4" s="8" t="s">
        <v>391</v>
      </c>
      <c r="AW4" s="79" t="s">
        <v>392</v>
      </c>
      <c r="AX4" s="147"/>
      <c r="AY4" s="8" t="s">
        <v>1429</v>
      </c>
      <c r="AZ4" s="9" t="s">
        <v>314</v>
      </c>
      <c r="BA4" s="855"/>
      <c r="BB4" s="1924" t="s">
        <v>379</v>
      </c>
      <c r="BC4" s="1925"/>
      <c r="BD4" s="215" t="s">
        <v>381</v>
      </c>
      <c r="BE4" s="216" t="s">
        <v>382</v>
      </c>
      <c r="BF4" s="217" t="s">
        <v>23</v>
      </c>
      <c r="BG4" s="214" t="s">
        <v>1373</v>
      </c>
      <c r="BH4" s="214" t="s">
        <v>1374</v>
      </c>
      <c r="BI4" s="218" t="s">
        <v>1375</v>
      </c>
      <c r="BJ4" s="929" t="s">
        <v>173</v>
      </c>
      <c r="BL4" s="1005"/>
      <c r="BM4" s="1205" t="s">
        <v>1517</v>
      </c>
      <c r="BN4" s="1206"/>
      <c r="BO4" s="1205" t="s">
        <v>1431</v>
      </c>
      <c r="BQ4" s="984"/>
      <c r="BR4" s="984"/>
      <c r="BS4" s="984"/>
      <c r="BT4" s="984"/>
      <c r="BU4" s="984"/>
      <c r="BV4" s="984"/>
      <c r="BW4" s="984"/>
      <c r="BX4" s="984"/>
      <c r="BY4" s="984"/>
      <c r="BZ4" s="984"/>
      <c r="CA4" s="984"/>
      <c r="CB4" s="984"/>
      <c r="CC4" s="984"/>
      <c r="CD4" s="984"/>
      <c r="CE4" s="984"/>
      <c r="CF4" s="984"/>
      <c r="CG4" s="984"/>
      <c r="CH4" s="984"/>
      <c r="CI4" s="984"/>
      <c r="CJ4" s="984"/>
      <c r="CK4" s="984"/>
      <c r="CL4" s="984"/>
      <c r="CM4" s="984"/>
      <c r="CN4" s="984"/>
      <c r="CO4" s="984"/>
      <c r="CP4" s="984"/>
      <c r="CQ4" s="984"/>
      <c r="CR4" s="984"/>
      <c r="CS4" s="984"/>
      <c r="CT4" s="984"/>
      <c r="CU4" s="984"/>
      <c r="CV4" s="984"/>
      <c r="CW4" s="984"/>
      <c r="CX4" s="984"/>
      <c r="CY4" s="984"/>
      <c r="CZ4" s="984"/>
      <c r="DA4" s="984"/>
      <c r="DB4" s="984"/>
      <c r="DC4" s="1005"/>
      <c r="DD4" s="855"/>
      <c r="DE4" s="855"/>
      <c r="DF4" s="1005"/>
      <c r="DG4" s="1004"/>
      <c r="DH4" s="1014"/>
      <c r="DI4" s="1014"/>
      <c r="DJ4" s="1014"/>
      <c r="DK4" s="1014"/>
      <c r="DL4" s="1014"/>
      <c r="DM4" s="1014"/>
      <c r="DN4" s="1014"/>
      <c r="DO4" s="1014"/>
      <c r="DP4" s="1014"/>
      <c r="DQ4" s="1014"/>
      <c r="DR4" s="1014"/>
      <c r="DS4" s="1014"/>
      <c r="DT4" s="1014"/>
      <c r="DU4" s="1014"/>
      <c r="DV4" s="1014"/>
      <c r="DW4" s="1014"/>
      <c r="DX4" s="1014"/>
      <c r="DY4" s="1014"/>
      <c r="DZ4" s="1014"/>
      <c r="EA4" s="1014"/>
      <c r="EB4" s="1014"/>
      <c r="EC4" s="1014"/>
      <c r="ED4" s="1014"/>
      <c r="EE4" s="1014"/>
      <c r="EF4" s="1014"/>
      <c r="EG4" s="1014"/>
      <c r="EH4" s="1014"/>
      <c r="EI4" s="1014"/>
      <c r="EJ4" s="1014"/>
      <c r="EK4" s="1014"/>
      <c r="EL4" s="1014"/>
      <c r="EM4" s="1014"/>
      <c r="EN4" s="1014"/>
      <c r="EO4" s="1014"/>
      <c r="EP4" s="1014"/>
      <c r="EQ4" s="1014"/>
      <c r="ER4" s="1014"/>
      <c r="ES4" s="1014"/>
      <c r="ET4" s="1014"/>
      <c r="EU4" s="1014"/>
      <c r="EV4" s="1005"/>
    </row>
    <row r="5" spans="2:152" ht="15" customHeight="1" thickBot="1">
      <c r="B5" s="219"/>
      <c r="C5" s="219"/>
      <c r="D5" s="220"/>
      <c r="E5" s="220"/>
      <c r="F5" s="220"/>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11"/>
      <c r="AV5" s="849"/>
      <c r="AW5" s="849"/>
      <c r="AX5" s="991"/>
      <c r="AY5" s="991"/>
      <c r="AZ5" s="1018"/>
      <c r="BA5" s="855"/>
      <c r="BB5" s="219"/>
      <c r="BC5" s="219"/>
      <c r="BD5" s="220"/>
      <c r="BE5" s="220"/>
      <c r="BF5" s="221"/>
      <c r="BG5" s="221"/>
      <c r="BH5" s="221"/>
      <c r="BI5" s="221"/>
      <c r="BJ5" s="221"/>
      <c r="BL5" s="1005"/>
      <c r="BN5" s="963"/>
      <c r="BQ5" s="977"/>
      <c r="BR5" s="977"/>
      <c r="BS5" s="977"/>
      <c r="BT5" s="977"/>
      <c r="BU5" s="977"/>
      <c r="BV5" s="977"/>
      <c r="BW5" s="977"/>
      <c r="BX5" s="977"/>
      <c r="BY5" s="977"/>
      <c r="BZ5" s="977"/>
      <c r="CA5" s="977"/>
      <c r="CB5" s="977"/>
      <c r="CC5" s="977"/>
      <c r="CD5" s="977"/>
      <c r="CE5" s="977"/>
      <c r="CF5" s="977"/>
      <c r="CG5" s="977"/>
      <c r="CH5" s="977"/>
      <c r="CI5" s="977"/>
      <c r="CJ5" s="977"/>
      <c r="CK5" s="977"/>
      <c r="CL5" s="977"/>
      <c r="CM5" s="977"/>
      <c r="CN5" s="977"/>
      <c r="CO5" s="977"/>
      <c r="CP5" s="977"/>
      <c r="CQ5" s="977"/>
      <c r="CR5" s="977"/>
      <c r="CS5" s="977"/>
      <c r="CT5" s="977"/>
      <c r="CU5" s="977"/>
      <c r="CV5" s="977"/>
      <c r="CW5" s="977"/>
      <c r="CX5" s="977"/>
      <c r="CY5" s="977"/>
      <c r="CZ5" s="977"/>
      <c r="DA5" s="977"/>
      <c r="DB5" s="977"/>
      <c r="DC5" s="1005"/>
      <c r="DD5" s="855"/>
      <c r="DE5" s="855"/>
      <c r="DF5" s="1005"/>
      <c r="DG5" s="1004"/>
      <c r="DH5" s="67" t="s">
        <v>1519</v>
      </c>
      <c r="DI5" s="977"/>
      <c r="DJ5" s="977"/>
      <c r="DK5" s="977"/>
      <c r="DL5" s="977"/>
      <c r="DM5" s="977"/>
      <c r="DN5" s="977"/>
      <c r="DO5" s="977"/>
      <c r="DP5" s="977"/>
      <c r="DQ5" s="977"/>
      <c r="DR5" s="977"/>
      <c r="DS5" s="977"/>
      <c r="DT5" s="977"/>
      <c r="DU5" s="977"/>
      <c r="DV5" s="977"/>
      <c r="DW5" s="977" t="s">
        <v>1471</v>
      </c>
      <c r="DX5" s="977"/>
      <c r="DY5" s="977"/>
      <c r="DZ5" s="977"/>
      <c r="EA5" s="977"/>
      <c r="EB5" s="977"/>
      <c r="EC5" s="977"/>
      <c r="ED5" s="977"/>
      <c r="EE5" s="977"/>
      <c r="EF5" s="977"/>
      <c r="EG5" s="977"/>
      <c r="EH5" s="977"/>
      <c r="EI5" s="977"/>
      <c r="EJ5" s="977"/>
      <c r="EK5" s="977"/>
      <c r="EL5" s="977"/>
      <c r="EM5" s="977"/>
      <c r="EN5" s="977"/>
      <c r="EO5" s="977"/>
      <c r="EP5" s="977"/>
      <c r="EQ5" s="977"/>
      <c r="ER5" s="977"/>
      <c r="ES5" s="977"/>
      <c r="ET5" s="977"/>
      <c r="EU5" s="977"/>
      <c r="EV5" s="1005"/>
    </row>
    <row r="6" spans="2:152" ht="15" customHeight="1" thickBot="1">
      <c r="B6" s="1926" t="s">
        <v>529</v>
      </c>
      <c r="C6" s="1927"/>
      <c r="D6" s="1927"/>
      <c r="E6" s="1927"/>
      <c r="F6" s="1928"/>
      <c r="G6" s="1929" t="s">
        <v>530</v>
      </c>
      <c r="H6" s="1930"/>
      <c r="I6" s="1930"/>
      <c r="J6" s="1930"/>
      <c r="K6" s="1931"/>
      <c r="L6" s="1929" t="s">
        <v>530</v>
      </c>
      <c r="M6" s="1930"/>
      <c r="N6" s="1930"/>
      <c r="O6" s="1930"/>
      <c r="P6" s="1931"/>
      <c r="Q6" s="1929" t="s">
        <v>530</v>
      </c>
      <c r="R6" s="1930"/>
      <c r="S6" s="1930"/>
      <c r="T6" s="1930"/>
      <c r="U6" s="1931"/>
      <c r="V6" s="1929" t="s">
        <v>531</v>
      </c>
      <c r="W6" s="1930"/>
      <c r="X6" s="1930"/>
      <c r="Y6" s="1930"/>
      <c r="Z6" s="1931"/>
      <c r="AA6" s="1929" t="s">
        <v>531</v>
      </c>
      <c r="AB6" s="1930"/>
      <c r="AC6" s="1930"/>
      <c r="AD6" s="1930"/>
      <c r="AE6" s="1931"/>
      <c r="AF6" s="1929" t="s">
        <v>531</v>
      </c>
      <c r="AG6" s="1930"/>
      <c r="AH6" s="1930"/>
      <c r="AI6" s="1930"/>
      <c r="AJ6" s="1931"/>
      <c r="AK6" s="1929" t="s">
        <v>531</v>
      </c>
      <c r="AL6" s="1930"/>
      <c r="AM6" s="1930"/>
      <c r="AN6" s="1930"/>
      <c r="AO6" s="1931"/>
      <c r="AP6" s="1929" t="s">
        <v>531</v>
      </c>
      <c r="AQ6" s="1930"/>
      <c r="AR6" s="1930"/>
      <c r="AS6" s="1930"/>
      <c r="AT6" s="1931"/>
      <c r="AU6" s="211"/>
      <c r="AV6" s="849"/>
      <c r="AW6" s="849"/>
      <c r="AX6" s="991"/>
      <c r="AY6" s="991"/>
      <c r="AZ6" s="1018"/>
      <c r="BA6" s="855"/>
      <c r="BB6" s="1926" t="s">
        <v>529</v>
      </c>
      <c r="BC6" s="1927"/>
      <c r="BD6" s="1927"/>
      <c r="BE6" s="1928"/>
      <c r="BF6" s="1929" t="s">
        <v>1376</v>
      </c>
      <c r="BG6" s="1930"/>
      <c r="BH6" s="1930"/>
      <c r="BI6" s="1930"/>
      <c r="BJ6" s="1931"/>
      <c r="BL6" s="1005"/>
      <c r="BN6" s="963"/>
      <c r="BO6" s="977"/>
      <c r="BP6" s="977"/>
      <c r="BQ6" s="977"/>
      <c r="BR6" s="977"/>
      <c r="BS6" s="977"/>
      <c r="BT6" s="977"/>
      <c r="BU6" s="977"/>
      <c r="BV6" s="977"/>
      <c r="BW6" s="977"/>
      <c r="BX6" s="977"/>
      <c r="BY6" s="977"/>
      <c r="BZ6" s="977"/>
      <c r="CA6" s="977"/>
      <c r="CB6" s="977"/>
      <c r="CC6" s="977"/>
      <c r="CD6" s="977"/>
      <c r="CE6" s="977"/>
      <c r="CF6" s="977"/>
      <c r="CG6" s="977"/>
      <c r="CH6" s="977"/>
      <c r="CI6" s="977"/>
      <c r="CJ6" s="977"/>
      <c r="CK6" s="977"/>
      <c r="CL6" s="977"/>
      <c r="CM6" s="977"/>
      <c r="CN6" s="977"/>
      <c r="CO6" s="977"/>
      <c r="CP6" s="977"/>
      <c r="CQ6" s="977"/>
      <c r="CR6" s="977"/>
      <c r="CS6" s="977"/>
      <c r="CT6" s="977"/>
      <c r="CU6" s="977"/>
      <c r="CV6" s="977"/>
      <c r="CW6" s="977"/>
      <c r="CX6" s="977"/>
      <c r="CY6" s="977"/>
      <c r="CZ6" s="977"/>
      <c r="DA6" s="977"/>
      <c r="DB6" s="1006"/>
      <c r="DC6" s="1005"/>
      <c r="DD6" s="855"/>
      <c r="DE6" s="855"/>
      <c r="DF6" s="1005"/>
      <c r="DG6" s="1004"/>
      <c r="DH6" s="81" t="s">
        <v>1525</v>
      </c>
      <c r="DI6" s="977"/>
      <c r="DJ6" s="977"/>
      <c r="DK6" s="977"/>
      <c r="DL6" s="977"/>
      <c r="DM6" s="977"/>
      <c r="DN6" s="977"/>
      <c r="DO6" s="977"/>
      <c r="DP6" s="977"/>
      <c r="DQ6" s="977"/>
      <c r="DR6" s="977"/>
      <c r="DS6" s="977"/>
      <c r="DT6" s="977"/>
      <c r="DU6" s="977"/>
      <c r="DV6" s="977"/>
      <c r="DW6" s="977"/>
      <c r="DX6" s="977"/>
      <c r="DY6" s="977"/>
      <c r="DZ6" s="977"/>
      <c r="EA6" s="977"/>
      <c r="EB6" s="977"/>
      <c r="EC6" s="977"/>
      <c r="ED6" s="977"/>
      <c r="EE6" s="977"/>
      <c r="EF6" s="977"/>
      <c r="EG6" s="977"/>
      <c r="EH6" s="977"/>
      <c r="EI6" s="977"/>
      <c r="EJ6" s="977"/>
      <c r="EK6" s="977"/>
      <c r="EL6" s="977"/>
      <c r="EM6" s="977"/>
      <c r="EN6" s="977"/>
      <c r="EO6" s="977"/>
      <c r="EP6" s="977"/>
      <c r="EQ6" s="977"/>
      <c r="ER6" s="977"/>
      <c r="ES6" s="977"/>
      <c r="ET6" s="977"/>
      <c r="EU6" s="977"/>
      <c r="EV6" s="1005"/>
    </row>
    <row r="7" spans="2:152" ht="15" thickBot="1">
      <c r="B7" s="219"/>
      <c r="C7" s="219"/>
      <c r="D7" s="220"/>
      <c r="E7" s="220"/>
      <c r="F7" s="220"/>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11"/>
      <c r="AV7" s="849"/>
      <c r="AW7" s="849"/>
      <c r="AX7" s="991"/>
      <c r="AY7" s="991"/>
      <c r="AZ7" s="1018"/>
      <c r="BA7" s="855"/>
      <c r="BB7" s="219"/>
      <c r="BC7" s="219"/>
      <c r="BD7" s="220"/>
      <c r="BE7" s="220"/>
      <c r="BF7" s="221"/>
      <c r="BG7" s="221"/>
      <c r="BH7" s="221"/>
      <c r="BI7" s="221"/>
      <c r="BJ7" s="221"/>
      <c r="BL7" s="1005"/>
      <c r="BN7" s="963"/>
      <c r="BO7" s="977"/>
      <c r="BP7" s="977"/>
      <c r="BQ7" s="977"/>
      <c r="BR7" s="977"/>
      <c r="BS7" s="977"/>
      <c r="BT7" s="977"/>
      <c r="BU7" s="977"/>
      <c r="BV7" s="977"/>
      <c r="BW7" s="977"/>
      <c r="BX7" s="977"/>
      <c r="BY7" s="977"/>
      <c r="BZ7" s="977"/>
      <c r="CA7" s="977"/>
      <c r="CB7" s="977"/>
      <c r="CC7" s="977"/>
      <c r="CD7" s="977"/>
      <c r="CE7" s="977"/>
      <c r="CF7" s="977"/>
      <c r="CG7" s="977"/>
      <c r="CH7" s="977"/>
      <c r="CI7" s="977"/>
      <c r="CJ7" s="977"/>
      <c r="CK7" s="977"/>
      <c r="CL7" s="977"/>
      <c r="CM7" s="977"/>
      <c r="CN7" s="977"/>
      <c r="CO7" s="977"/>
      <c r="CP7" s="977"/>
      <c r="CQ7" s="977"/>
      <c r="CR7" s="977"/>
      <c r="CS7" s="977"/>
      <c r="CT7" s="977"/>
      <c r="CU7" s="977"/>
      <c r="CV7" s="977"/>
      <c r="CW7" s="1006"/>
      <c r="CX7" s="977"/>
      <c r="CY7" s="977"/>
      <c r="CZ7" s="977"/>
      <c r="DA7" s="977"/>
      <c r="DB7" s="1006"/>
      <c r="DC7" s="1005"/>
      <c r="DD7" s="855"/>
      <c r="DE7" s="855"/>
      <c r="DF7" s="1005"/>
      <c r="DG7" s="1004"/>
      <c r="DH7" s="67" t="s">
        <v>1432</v>
      </c>
      <c r="DI7" s="977"/>
      <c r="DJ7" s="977"/>
      <c r="DK7" s="977"/>
      <c r="DL7" s="977"/>
      <c r="DM7" s="977"/>
      <c r="DN7" s="977"/>
      <c r="DO7" s="977"/>
      <c r="DP7" s="977"/>
      <c r="DQ7" s="977"/>
      <c r="DR7" s="977"/>
      <c r="DS7" s="977"/>
      <c r="DT7" s="977"/>
      <c r="DU7" s="977"/>
      <c r="DV7" s="977"/>
      <c r="DW7" s="977"/>
      <c r="DX7" s="977"/>
      <c r="DY7" s="977"/>
      <c r="DZ7" s="977"/>
      <c r="EA7" s="977"/>
      <c r="EB7" s="977"/>
      <c r="EC7" s="977"/>
      <c r="ED7" s="977"/>
      <c r="EE7" s="977"/>
      <c r="EF7" s="977"/>
      <c r="EG7" s="977"/>
      <c r="EH7" s="977"/>
      <c r="EI7" s="977"/>
      <c r="EJ7" s="977"/>
      <c r="EK7" s="977"/>
      <c r="EL7" s="977"/>
      <c r="EM7" s="977"/>
      <c r="EN7" s="977"/>
      <c r="EO7" s="977"/>
      <c r="EP7" s="977"/>
      <c r="EQ7" s="977"/>
      <c r="ER7" s="977"/>
      <c r="ES7" s="977"/>
      <c r="ET7" s="977"/>
      <c r="EU7" s="977"/>
      <c r="EV7" s="1005"/>
    </row>
    <row r="8" spans="2:152" s="855" customFormat="1" ht="15" thickBot="1">
      <c r="B8" s="222" t="s">
        <v>532</v>
      </c>
      <c r="C8" s="223" t="s">
        <v>1380</v>
      </c>
      <c r="D8" s="220"/>
      <c r="E8" s="224"/>
      <c r="F8" s="224"/>
      <c r="G8" s="647"/>
      <c r="H8" s="647"/>
      <c r="I8" s="647"/>
      <c r="J8" s="647"/>
      <c r="K8" s="647"/>
      <c r="L8" s="647"/>
      <c r="M8" s="647"/>
      <c r="N8" s="647"/>
      <c r="O8" s="647"/>
      <c r="P8" s="647"/>
      <c r="Q8" s="647"/>
      <c r="R8" s="647"/>
      <c r="S8" s="647"/>
      <c r="T8" s="647"/>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c r="AT8" s="647"/>
      <c r="AU8" s="211"/>
      <c r="AV8" s="240"/>
      <c r="AW8" s="240"/>
      <c r="AX8" s="240"/>
      <c r="AY8" s="1301"/>
      <c r="AZ8" s="1301"/>
      <c r="BB8" s="222" t="s">
        <v>532</v>
      </c>
      <c r="BC8" s="223" t="s">
        <v>1380</v>
      </c>
      <c r="BD8" s="224"/>
      <c r="BE8" s="224"/>
      <c r="BF8" s="1112"/>
      <c r="BG8" s="1112"/>
      <c r="BH8" s="1112"/>
      <c r="BI8" s="1112"/>
      <c r="BJ8" s="1112"/>
      <c r="BL8" s="1011"/>
      <c r="BM8" s="1108"/>
      <c r="BN8" s="1108"/>
      <c r="BO8" s="977"/>
      <c r="BP8" s="977"/>
      <c r="BQ8" s="977"/>
      <c r="BR8" s="977"/>
      <c r="BS8" s="1006"/>
      <c r="BT8" s="977"/>
      <c r="BU8" s="977"/>
      <c r="BV8" s="977"/>
      <c r="BW8" s="977"/>
      <c r="BX8" s="1006"/>
      <c r="BY8" s="977"/>
      <c r="BZ8" s="977"/>
      <c r="CA8" s="977"/>
      <c r="CB8" s="977"/>
      <c r="CC8" s="1006"/>
      <c r="CD8" s="977"/>
      <c r="CE8" s="977"/>
      <c r="CF8" s="977"/>
      <c r="CG8" s="977"/>
      <c r="CH8" s="1006"/>
      <c r="CI8" s="977"/>
      <c r="CJ8" s="977"/>
      <c r="CK8" s="977"/>
      <c r="CL8" s="977"/>
      <c r="CM8" s="1006"/>
      <c r="CN8" s="977"/>
      <c r="CO8" s="977"/>
      <c r="CP8" s="977"/>
      <c r="CQ8" s="977"/>
      <c r="CR8" s="1006"/>
      <c r="CS8" s="977"/>
      <c r="CT8" s="977"/>
      <c r="CU8" s="977"/>
      <c r="CV8" s="977"/>
      <c r="CW8" s="1006"/>
      <c r="CX8" s="977"/>
      <c r="CY8" s="977"/>
      <c r="CZ8" s="977"/>
      <c r="DA8" s="977"/>
      <c r="DB8" s="1300"/>
      <c r="DC8" s="1011"/>
      <c r="DF8" s="1011"/>
      <c r="DG8" s="1298"/>
      <c r="DH8" s="1300"/>
      <c r="DI8" s="1300"/>
      <c r="DJ8" s="1300"/>
      <c r="DK8" s="1300"/>
      <c r="DL8" s="1300"/>
      <c r="DM8" s="1300"/>
      <c r="DN8" s="1300"/>
      <c r="DO8" s="1300"/>
      <c r="DP8" s="1300"/>
      <c r="DQ8" s="1300"/>
      <c r="DR8" s="1300"/>
      <c r="DS8" s="1300"/>
      <c r="DT8" s="1300"/>
      <c r="DU8" s="1300"/>
      <c r="DV8" s="1300"/>
      <c r="DW8" s="1300"/>
      <c r="DX8" s="1300"/>
      <c r="DY8" s="1300"/>
      <c r="DZ8" s="1300"/>
      <c r="EA8" s="1300"/>
      <c r="EB8" s="1300"/>
      <c r="EC8" s="1300"/>
      <c r="ED8" s="1300"/>
      <c r="EE8" s="1300"/>
      <c r="EF8" s="1300"/>
      <c r="EG8" s="1300"/>
      <c r="EH8" s="1300"/>
      <c r="EI8" s="1300"/>
      <c r="EJ8" s="1300"/>
      <c r="EK8" s="1300"/>
      <c r="EL8" s="1300"/>
      <c r="EM8" s="1300"/>
      <c r="EN8" s="1300"/>
      <c r="EO8" s="1300"/>
      <c r="EP8" s="1300"/>
      <c r="EQ8" s="1300"/>
      <c r="ER8" s="1300"/>
      <c r="ES8" s="1300"/>
      <c r="ET8" s="1300"/>
      <c r="EU8" s="1019"/>
      <c r="EV8" s="1011"/>
    </row>
    <row r="9" spans="2:152" s="855" customFormat="1">
      <c r="B9" s="225">
        <v>20</v>
      </c>
      <c r="C9" s="226" t="s">
        <v>1942</v>
      </c>
      <c r="D9" s="227"/>
      <c r="E9" s="227" t="s">
        <v>43</v>
      </c>
      <c r="F9" s="228">
        <v>3</v>
      </c>
      <c r="G9" s="643">
        <v>0</v>
      </c>
      <c r="H9" s="644">
        <v>0</v>
      </c>
      <c r="I9" s="644">
        <v>0</v>
      </c>
      <c r="J9" s="645">
        <v>8.468</v>
      </c>
      <c r="K9" s="648">
        <f>SUM(G9:J9)</f>
        <v>8.468</v>
      </c>
      <c r="L9" s="643">
        <v>0</v>
      </c>
      <c r="M9" s="644">
        <v>0</v>
      </c>
      <c r="N9" s="644">
        <v>0</v>
      </c>
      <c r="O9" s="645">
        <v>7.6379999999999999</v>
      </c>
      <c r="P9" s="648">
        <f>SUM(L9:O9)</f>
        <v>7.6379999999999999</v>
      </c>
      <c r="Q9" s="643">
        <v>0</v>
      </c>
      <c r="R9" s="644">
        <v>0</v>
      </c>
      <c r="S9" s="644">
        <v>0</v>
      </c>
      <c r="T9" s="645">
        <v>7.625</v>
      </c>
      <c r="U9" s="648">
        <f>SUM(Q9:T9)</f>
        <v>7.625</v>
      </c>
      <c r="V9" s="643">
        <v>0</v>
      </c>
      <c r="W9" s="644">
        <v>0</v>
      </c>
      <c r="X9" s="644">
        <v>0</v>
      </c>
      <c r="Y9" s="645">
        <v>4.1550000000000002</v>
      </c>
      <c r="Z9" s="648">
        <f>SUM(V9:Y9)</f>
        <v>4.1550000000000002</v>
      </c>
      <c r="AA9" s="643">
        <v>0</v>
      </c>
      <c r="AB9" s="644">
        <v>0</v>
      </c>
      <c r="AC9" s="644">
        <v>0</v>
      </c>
      <c r="AD9" s="645">
        <v>4.1920000000000002</v>
      </c>
      <c r="AE9" s="648">
        <f>SUM(AA9:AD9)</f>
        <v>4.1920000000000002</v>
      </c>
      <c r="AF9" s="643">
        <v>0</v>
      </c>
      <c r="AG9" s="644">
        <v>0</v>
      </c>
      <c r="AH9" s="644">
        <v>0</v>
      </c>
      <c r="AI9" s="645">
        <v>4.0910000000000002</v>
      </c>
      <c r="AJ9" s="648">
        <f>SUM(AF9:AI9)</f>
        <v>4.0910000000000002</v>
      </c>
      <c r="AK9" s="643">
        <v>0</v>
      </c>
      <c r="AL9" s="644">
        <v>0</v>
      </c>
      <c r="AM9" s="644">
        <v>0</v>
      </c>
      <c r="AN9" s="645">
        <v>4.1550000000000002</v>
      </c>
      <c r="AO9" s="648">
        <f>SUM(AK9:AN9)</f>
        <v>4.1550000000000002</v>
      </c>
      <c r="AP9" s="643">
        <v>0</v>
      </c>
      <c r="AQ9" s="644">
        <v>0</v>
      </c>
      <c r="AR9" s="644">
        <v>0</v>
      </c>
      <c r="AS9" s="645">
        <v>4.0819999999999999</v>
      </c>
      <c r="AT9" s="648">
        <f>SUM(AP9:AS9)</f>
        <v>4.0819999999999999</v>
      </c>
      <c r="AU9" s="54"/>
      <c r="AV9" s="80"/>
      <c r="AW9" s="81"/>
      <c r="AX9" s="133"/>
      <c r="AY9" s="1301">
        <f>IF(SUM(BO9:DA9)=0,0,$BO$4)</f>
        <v>0</v>
      </c>
      <c r="AZ9" s="1301"/>
      <c r="BB9" s="225">
        <v>20</v>
      </c>
      <c r="BC9" s="226" t="s">
        <v>1942</v>
      </c>
      <c r="BD9" s="227" t="s">
        <v>43</v>
      </c>
      <c r="BE9" s="228">
        <v>3</v>
      </c>
      <c r="BF9" s="1090" t="s">
        <v>1946</v>
      </c>
      <c r="BG9" s="1091" t="s">
        <v>1947</v>
      </c>
      <c r="BH9" s="1091" t="s">
        <v>1948</v>
      </c>
      <c r="BI9" s="1110" t="s">
        <v>1949</v>
      </c>
      <c r="BJ9" s="1113" t="s">
        <v>1950</v>
      </c>
      <c r="BL9" s="1011"/>
      <c r="BM9" s="1108"/>
      <c r="BN9" s="1108"/>
      <c r="BO9" s="1022">
        <f t="shared" ref="BO9:BR10" si="0">IF(ISNUMBER(G9),0,1)</f>
        <v>0</v>
      </c>
      <c r="BP9" s="1022">
        <f t="shared" si="0"/>
        <v>0</v>
      </c>
      <c r="BQ9" s="1022">
        <f t="shared" si="0"/>
        <v>0</v>
      </c>
      <c r="BR9" s="1022">
        <f t="shared" si="0"/>
        <v>0</v>
      </c>
      <c r="BS9" s="1300"/>
      <c r="BT9" s="1022">
        <f t="shared" ref="BT9:BW10" si="1">IF(ISNUMBER(L9),0,1)</f>
        <v>0</v>
      </c>
      <c r="BU9" s="1022">
        <f t="shared" si="1"/>
        <v>0</v>
      </c>
      <c r="BV9" s="1022">
        <f t="shared" si="1"/>
        <v>0</v>
      </c>
      <c r="BW9" s="1022">
        <f t="shared" si="1"/>
        <v>0</v>
      </c>
      <c r="BX9" s="1300"/>
      <c r="BY9" s="1022">
        <f t="shared" ref="BY9:CB10" si="2">IF(ISNUMBER(Q9),0,1)</f>
        <v>0</v>
      </c>
      <c r="BZ9" s="1022">
        <f t="shared" si="2"/>
        <v>0</v>
      </c>
      <c r="CA9" s="1022">
        <f t="shared" si="2"/>
        <v>0</v>
      </c>
      <c r="CB9" s="1022">
        <f t="shared" si="2"/>
        <v>0</v>
      </c>
      <c r="CC9" s="1300"/>
      <c r="CD9" s="1022">
        <f t="shared" ref="CD9:CG10" si="3">IF(ISNUMBER(V9),0,1)</f>
        <v>0</v>
      </c>
      <c r="CE9" s="1022">
        <f t="shared" si="3"/>
        <v>0</v>
      </c>
      <c r="CF9" s="1022">
        <f t="shared" si="3"/>
        <v>0</v>
      </c>
      <c r="CG9" s="1022">
        <f t="shared" si="3"/>
        <v>0</v>
      </c>
      <c r="CH9" s="1300"/>
      <c r="CI9" s="1022">
        <f t="shared" ref="CI9:CL10" si="4">IF(ISNUMBER(AA9),0,1)</f>
        <v>0</v>
      </c>
      <c r="CJ9" s="1022">
        <f t="shared" si="4"/>
        <v>0</v>
      </c>
      <c r="CK9" s="1022">
        <f t="shared" si="4"/>
        <v>0</v>
      </c>
      <c r="CL9" s="1022">
        <f t="shared" si="4"/>
        <v>0</v>
      </c>
      <c r="CM9" s="1300"/>
      <c r="CN9" s="1022">
        <f t="shared" ref="CN9:CQ10" si="5">IF(ISNUMBER(AF9),0,1)</f>
        <v>0</v>
      </c>
      <c r="CO9" s="1022">
        <f t="shared" si="5"/>
        <v>0</v>
      </c>
      <c r="CP9" s="1022">
        <f t="shared" si="5"/>
        <v>0</v>
      </c>
      <c r="CQ9" s="1022">
        <f t="shared" si="5"/>
        <v>0</v>
      </c>
      <c r="CR9" s="1300"/>
      <c r="CS9" s="1022">
        <f t="shared" ref="CS9:CV10" si="6">IF(ISNUMBER(AK9),0,1)</f>
        <v>0</v>
      </c>
      <c r="CT9" s="1022">
        <f t="shared" si="6"/>
        <v>0</v>
      </c>
      <c r="CU9" s="1022">
        <f t="shared" si="6"/>
        <v>0</v>
      </c>
      <c r="CV9" s="1022">
        <f t="shared" si="6"/>
        <v>0</v>
      </c>
      <c r="CW9" s="1300"/>
      <c r="CX9" s="1022">
        <f t="shared" ref="CX9:DA10" si="7">IF(ISNUMBER(AP9),0,1)</f>
        <v>0</v>
      </c>
      <c r="CY9" s="1022">
        <f t="shared" si="7"/>
        <v>0</v>
      </c>
      <c r="CZ9" s="1022">
        <f t="shared" si="7"/>
        <v>0</v>
      </c>
      <c r="DA9" s="1022">
        <f t="shared" si="7"/>
        <v>0</v>
      </c>
      <c r="DB9" s="1300"/>
      <c r="DC9" s="1011"/>
      <c r="DF9" s="1011"/>
      <c r="DG9" s="1298"/>
      <c r="DH9" s="1300"/>
      <c r="DI9" s="1300"/>
      <c r="DJ9" s="1300"/>
      <c r="DK9" s="1300"/>
      <c r="DL9" s="1300"/>
      <c r="DM9" s="1300"/>
      <c r="DN9" s="1300"/>
      <c r="DO9" s="1300"/>
      <c r="DP9" s="1300"/>
      <c r="DQ9" s="1300"/>
      <c r="DR9" s="1300"/>
      <c r="DS9" s="1300"/>
      <c r="DT9" s="1300"/>
      <c r="DU9" s="1300"/>
      <c r="DV9" s="1300"/>
      <c r="DW9" s="1300"/>
      <c r="DX9" s="1300"/>
      <c r="DY9" s="1300"/>
      <c r="DZ9" s="1300"/>
      <c r="EA9" s="1300"/>
      <c r="EB9" s="1300"/>
      <c r="EC9" s="1300"/>
      <c r="ED9" s="1300"/>
      <c r="EE9" s="1300"/>
      <c r="EF9" s="1300"/>
      <c r="EG9" s="1300"/>
      <c r="EH9" s="1300"/>
      <c r="EI9" s="1300"/>
      <c r="EJ9" s="1300"/>
      <c r="EK9" s="1300"/>
      <c r="EL9" s="1300"/>
      <c r="EM9" s="1300"/>
      <c r="EN9" s="1300"/>
      <c r="EO9" s="1300"/>
      <c r="EP9" s="1300"/>
      <c r="EQ9" s="1300"/>
      <c r="ER9" s="1300"/>
      <c r="ES9" s="1300"/>
      <c r="ET9" s="1300"/>
      <c r="EU9" s="1300"/>
      <c r="EV9" s="1011"/>
    </row>
    <row r="10" spans="2:152" ht="15" thickBot="1">
      <c r="B10" s="236">
        <v>21</v>
      </c>
      <c r="C10" s="237" t="s">
        <v>1943</v>
      </c>
      <c r="D10" s="238"/>
      <c r="E10" s="238" t="s">
        <v>43</v>
      </c>
      <c r="F10" s="239">
        <v>3</v>
      </c>
      <c r="G10" s="1678">
        <v>0</v>
      </c>
      <c r="H10" s="1679">
        <v>0</v>
      </c>
      <c r="I10" s="1679">
        <v>0</v>
      </c>
      <c r="J10" s="1680">
        <v>0.751</v>
      </c>
      <c r="K10" s="1681">
        <f>SUM(G10:J10)</f>
        <v>0.751</v>
      </c>
      <c r="L10" s="1678">
        <v>1.081</v>
      </c>
      <c r="M10" s="1679">
        <v>0</v>
      </c>
      <c r="N10" s="1679">
        <v>0</v>
      </c>
      <c r="O10" s="1680">
        <v>1.286</v>
      </c>
      <c r="P10" s="1681">
        <f>SUM(L10:O10)</f>
        <v>2.367</v>
      </c>
      <c r="Q10" s="1678">
        <v>0.85299999999999998</v>
      </c>
      <c r="R10" s="1679">
        <v>0</v>
      </c>
      <c r="S10" s="1679">
        <v>0</v>
      </c>
      <c r="T10" s="1680">
        <v>1.7350000000000001</v>
      </c>
      <c r="U10" s="1681">
        <f>SUM(Q10:T10)</f>
        <v>2.5880000000000001</v>
      </c>
      <c r="V10" s="1678">
        <v>0.13800000000000001</v>
      </c>
      <c r="W10" s="1679">
        <v>0</v>
      </c>
      <c r="X10" s="1679">
        <v>0</v>
      </c>
      <c r="Y10" s="1680">
        <v>3.2170000000000001</v>
      </c>
      <c r="Z10" s="1681">
        <f>SUM(V10:Y10)</f>
        <v>3.355</v>
      </c>
      <c r="AA10" s="1678">
        <v>1.2999999999999999E-2</v>
      </c>
      <c r="AB10" s="1679">
        <v>0</v>
      </c>
      <c r="AC10" s="1679">
        <v>0</v>
      </c>
      <c r="AD10" s="1680">
        <v>4.54</v>
      </c>
      <c r="AE10" s="1681">
        <f>SUM(AA10:AD10)</f>
        <v>4.5529999999999999</v>
      </c>
      <c r="AF10" s="1678">
        <v>1.2999999999999999E-2</v>
      </c>
      <c r="AG10" s="1679">
        <v>0</v>
      </c>
      <c r="AH10" s="1679">
        <v>0</v>
      </c>
      <c r="AI10" s="1680">
        <v>5.8639999999999999</v>
      </c>
      <c r="AJ10" s="1681">
        <f>SUM(AF10:AI10)</f>
        <v>5.8769999999999998</v>
      </c>
      <c r="AK10" s="1678">
        <v>1.2999999999999999E-2</v>
      </c>
      <c r="AL10" s="1679">
        <v>0</v>
      </c>
      <c r="AM10" s="1679">
        <v>0</v>
      </c>
      <c r="AN10" s="1680">
        <v>5.8639999999999999</v>
      </c>
      <c r="AO10" s="1681">
        <f>SUM(AK10:AN10)</f>
        <v>5.8769999999999998</v>
      </c>
      <c r="AP10" s="1678">
        <v>0</v>
      </c>
      <c r="AQ10" s="1679">
        <v>0</v>
      </c>
      <c r="AR10" s="1679">
        <v>0</v>
      </c>
      <c r="AS10" s="1680">
        <v>5.6269999999999998</v>
      </c>
      <c r="AT10" s="1681">
        <f>SUM(AP10:AS10)</f>
        <v>5.6269999999999998</v>
      </c>
      <c r="AU10" s="54"/>
      <c r="AV10" s="234"/>
      <c r="AW10" s="235"/>
      <c r="AX10" s="992"/>
      <c r="AY10" s="1008">
        <f>IF(SUM(BO10:DA10)=0,0,$BO$4)</f>
        <v>0</v>
      </c>
      <c r="AZ10" s="1008"/>
      <c r="BA10" s="855"/>
      <c r="BB10" s="229">
        <v>21</v>
      </c>
      <c r="BC10" s="230" t="s">
        <v>1943</v>
      </c>
      <c r="BD10" s="231" t="s">
        <v>43</v>
      </c>
      <c r="BE10" s="232">
        <v>3</v>
      </c>
      <c r="BF10" s="1092" t="s">
        <v>1951</v>
      </c>
      <c r="BG10" s="1093" t="s">
        <v>1952</v>
      </c>
      <c r="BH10" s="1093" t="s">
        <v>1953</v>
      </c>
      <c r="BI10" s="1111" t="s">
        <v>1954</v>
      </c>
      <c r="BJ10" s="1114" t="s">
        <v>1955</v>
      </c>
      <c r="BL10" s="1011"/>
      <c r="BM10" s="1108"/>
      <c r="BN10" s="1108"/>
      <c r="BO10" s="1022">
        <f t="shared" si="0"/>
        <v>0</v>
      </c>
      <c r="BP10" s="1022">
        <f t="shared" si="0"/>
        <v>0</v>
      </c>
      <c r="BQ10" s="1022">
        <f t="shared" si="0"/>
        <v>0</v>
      </c>
      <c r="BR10" s="1022">
        <f t="shared" si="0"/>
        <v>0</v>
      </c>
      <c r="BS10" s="1007"/>
      <c r="BT10" s="1022">
        <f t="shared" si="1"/>
        <v>0</v>
      </c>
      <c r="BU10" s="1022">
        <f t="shared" si="1"/>
        <v>0</v>
      </c>
      <c r="BV10" s="1022">
        <f t="shared" si="1"/>
        <v>0</v>
      </c>
      <c r="BW10" s="1022">
        <f t="shared" si="1"/>
        <v>0</v>
      </c>
      <c r="BX10" s="1007"/>
      <c r="BY10" s="1022">
        <f t="shared" si="2"/>
        <v>0</v>
      </c>
      <c r="BZ10" s="1022">
        <f t="shared" si="2"/>
        <v>0</v>
      </c>
      <c r="CA10" s="1022">
        <f t="shared" si="2"/>
        <v>0</v>
      </c>
      <c r="CB10" s="1022">
        <f t="shared" si="2"/>
        <v>0</v>
      </c>
      <c r="CC10" s="1007"/>
      <c r="CD10" s="1022">
        <f t="shared" si="3"/>
        <v>0</v>
      </c>
      <c r="CE10" s="1022">
        <f t="shared" si="3"/>
        <v>0</v>
      </c>
      <c r="CF10" s="1022">
        <f t="shared" si="3"/>
        <v>0</v>
      </c>
      <c r="CG10" s="1022">
        <f t="shared" si="3"/>
        <v>0</v>
      </c>
      <c r="CH10" s="1007"/>
      <c r="CI10" s="1022">
        <f t="shared" si="4"/>
        <v>0</v>
      </c>
      <c r="CJ10" s="1022">
        <f t="shared" si="4"/>
        <v>0</v>
      </c>
      <c r="CK10" s="1022">
        <f t="shared" si="4"/>
        <v>0</v>
      </c>
      <c r="CL10" s="1022">
        <f t="shared" si="4"/>
        <v>0</v>
      </c>
      <c r="CM10" s="1007"/>
      <c r="CN10" s="1022">
        <f t="shared" si="5"/>
        <v>0</v>
      </c>
      <c r="CO10" s="1022">
        <f t="shared" si="5"/>
        <v>0</v>
      </c>
      <c r="CP10" s="1022">
        <f t="shared" si="5"/>
        <v>0</v>
      </c>
      <c r="CQ10" s="1022">
        <f t="shared" si="5"/>
        <v>0</v>
      </c>
      <c r="CR10" s="1007"/>
      <c r="CS10" s="1022">
        <f t="shared" si="6"/>
        <v>0</v>
      </c>
      <c r="CT10" s="1022">
        <f t="shared" si="6"/>
        <v>0</v>
      </c>
      <c r="CU10" s="1022">
        <f t="shared" si="6"/>
        <v>0</v>
      </c>
      <c r="CV10" s="1022">
        <f t="shared" si="6"/>
        <v>0</v>
      </c>
      <c r="CW10" s="1007"/>
      <c r="CX10" s="1022">
        <f t="shared" si="7"/>
        <v>0</v>
      </c>
      <c r="CY10" s="1022">
        <f t="shared" si="7"/>
        <v>0</v>
      </c>
      <c r="CZ10" s="1022">
        <f t="shared" si="7"/>
        <v>0</v>
      </c>
      <c r="DA10" s="1022">
        <f t="shared" si="7"/>
        <v>0</v>
      </c>
      <c r="DB10" s="1007"/>
      <c r="DC10" s="1011"/>
      <c r="DD10" s="855"/>
      <c r="DE10" s="855"/>
      <c r="DF10" s="1011"/>
      <c r="DG10" s="994"/>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11"/>
    </row>
    <row r="11" spans="2:152">
      <c r="B11" s="54"/>
      <c r="C11" s="54"/>
      <c r="D11" s="220"/>
      <c r="E11" s="220"/>
      <c r="F11" s="220"/>
      <c r="G11" s="646"/>
      <c r="H11" s="646"/>
      <c r="I11" s="646"/>
      <c r="J11" s="646"/>
      <c r="K11" s="646"/>
      <c r="L11" s="646"/>
      <c r="M11" s="646"/>
      <c r="N11" s="646"/>
      <c r="O11" s="646"/>
      <c r="P11" s="646"/>
      <c r="Q11" s="646"/>
      <c r="R11" s="646"/>
      <c r="S11" s="646"/>
      <c r="T11" s="646"/>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c r="AT11" s="646"/>
      <c r="AU11" s="211"/>
      <c r="AV11" s="87"/>
      <c r="AW11" s="87"/>
      <c r="AX11" s="87"/>
      <c r="AY11" s="1008"/>
      <c r="AZ11" s="1008"/>
      <c r="BA11" s="855"/>
      <c r="BB11" s="54"/>
      <c r="BC11" s="54"/>
      <c r="BD11" s="220"/>
      <c r="BE11" s="220"/>
      <c r="BF11" s="1115"/>
      <c r="BG11" s="1115"/>
      <c r="BH11" s="1115"/>
      <c r="BI11" s="1115"/>
      <c r="BJ11" s="1115"/>
      <c r="BL11" s="1005"/>
      <c r="BN11" s="1014"/>
      <c r="BO11" s="977"/>
      <c r="BP11" s="977"/>
      <c r="BQ11" s="977"/>
      <c r="BR11" s="977"/>
      <c r="BS11" s="1006"/>
      <c r="BT11" s="977"/>
      <c r="BU11" s="977"/>
      <c r="BV11" s="977"/>
      <c r="BW11" s="977"/>
      <c r="BX11" s="1006"/>
      <c r="BY11" s="977"/>
      <c r="BZ11" s="977"/>
      <c r="CA11" s="977"/>
      <c r="CB11" s="977"/>
      <c r="CC11" s="1006"/>
      <c r="CD11" s="977"/>
      <c r="CE11" s="977"/>
      <c r="CF11" s="977"/>
      <c r="CG11" s="977"/>
      <c r="CH11" s="1006"/>
      <c r="CI11" s="977"/>
      <c r="CJ11" s="977"/>
      <c r="CK11" s="977"/>
      <c r="CL11" s="977"/>
      <c r="CM11" s="1006"/>
      <c r="CN11" s="977"/>
      <c r="CO11" s="977"/>
      <c r="CP11" s="977"/>
      <c r="CQ11" s="977"/>
      <c r="CR11" s="1006"/>
      <c r="CS11" s="977"/>
      <c r="CT11" s="977"/>
      <c r="CU11" s="977"/>
      <c r="CV11" s="977"/>
      <c r="CW11" s="1006"/>
      <c r="CX11" s="977"/>
      <c r="CY11" s="977"/>
      <c r="CZ11" s="977"/>
      <c r="DA11" s="977"/>
      <c r="DB11" s="1007"/>
      <c r="DC11" s="1005"/>
      <c r="DD11" s="855"/>
      <c r="DE11" s="855"/>
      <c r="DF11" s="1005"/>
      <c r="DG11" s="994"/>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19"/>
      <c r="EV11" s="1005"/>
    </row>
    <row r="12" spans="2:152" ht="15" customHeight="1">
      <c r="B12" s="41" t="s">
        <v>305</v>
      </c>
      <c r="C12" s="42"/>
      <c r="D12" s="88"/>
      <c r="E12" s="88"/>
      <c r="F12" s="88"/>
      <c r="G12" s="849"/>
      <c r="H12" s="848"/>
      <c r="I12" s="848"/>
      <c r="J12" s="848"/>
      <c r="K12" s="848"/>
      <c r="L12" s="848"/>
      <c r="M12" s="848"/>
      <c r="N12" s="848"/>
      <c r="O12" s="848"/>
      <c r="P12" s="848"/>
      <c r="Q12" s="848"/>
      <c r="R12" s="54"/>
      <c r="S12" s="54"/>
      <c r="T12" s="54"/>
      <c r="U12" s="54"/>
      <c r="V12" s="54"/>
      <c r="W12" s="54"/>
      <c r="X12" s="54"/>
      <c r="Y12" s="54"/>
      <c r="Z12" s="54"/>
      <c r="AA12" s="54"/>
      <c r="AB12" s="54"/>
      <c r="AC12" s="54"/>
      <c r="AD12" s="54"/>
      <c r="AE12" s="54"/>
      <c r="AF12" s="54"/>
      <c r="AG12" s="54"/>
      <c r="AH12" s="54"/>
      <c r="AI12" s="54"/>
      <c r="AJ12" s="54"/>
      <c r="AK12" s="246"/>
      <c r="AL12" s="211"/>
      <c r="AM12" s="54"/>
      <c r="AN12" s="54"/>
      <c r="AO12" s="54"/>
      <c r="AP12" s="54"/>
      <c r="AQ12" s="54"/>
      <c r="AR12" s="54"/>
      <c r="AS12" s="54"/>
      <c r="AT12" s="54"/>
      <c r="AU12" s="54"/>
      <c r="AV12" s="245"/>
      <c r="AW12" s="128"/>
      <c r="AX12" s="128"/>
      <c r="AY12" s="128"/>
      <c r="AZ12" s="128"/>
      <c r="BA12" s="855"/>
      <c r="BB12" s="855"/>
      <c r="BC12" s="855"/>
      <c r="BD12" s="855"/>
      <c r="BE12" s="855"/>
      <c r="BF12" s="855"/>
      <c r="BG12" s="855"/>
      <c r="BH12" s="855"/>
      <c r="BI12" s="855"/>
      <c r="BJ12" s="855"/>
    </row>
    <row r="13" spans="2:152" ht="15" customHeight="1">
      <c r="B13" s="45"/>
      <c r="C13" s="46" t="s">
        <v>306</v>
      </c>
      <c r="D13" s="88"/>
      <c r="E13" s="88"/>
      <c r="F13" s="88"/>
      <c r="G13" s="849"/>
      <c r="H13" s="848"/>
      <c r="I13" s="848"/>
      <c r="J13" s="848"/>
      <c r="K13" s="848"/>
      <c r="L13" s="848"/>
      <c r="M13" s="848"/>
      <c r="N13" s="848"/>
      <c r="O13" s="848"/>
      <c r="P13" s="848"/>
      <c r="Q13" s="848"/>
      <c r="R13" s="54"/>
      <c r="S13" s="54"/>
      <c r="T13" s="54"/>
      <c r="U13" s="54"/>
      <c r="V13" s="54"/>
      <c r="W13" s="54"/>
      <c r="X13" s="54"/>
      <c r="Y13" s="54"/>
      <c r="Z13" s="54"/>
      <c r="AA13" s="54"/>
      <c r="AB13" s="54"/>
      <c r="AC13" s="54"/>
      <c r="AD13" s="54"/>
      <c r="AE13" s="54"/>
      <c r="AF13" s="54"/>
      <c r="AG13" s="54"/>
      <c r="AH13" s="54"/>
      <c r="AI13" s="54"/>
      <c r="AJ13" s="54"/>
      <c r="AK13" s="246"/>
      <c r="AL13" s="211"/>
      <c r="AM13" s="54"/>
      <c r="AN13" s="54"/>
      <c r="AO13" s="54"/>
      <c r="AP13" s="54"/>
      <c r="AQ13" s="54"/>
      <c r="AR13" s="54"/>
      <c r="AS13" s="54"/>
      <c r="AT13" s="54"/>
      <c r="AU13" s="54"/>
      <c r="AV13" s="245"/>
      <c r="AW13" s="128"/>
      <c r="AX13" s="128"/>
      <c r="AY13" s="128"/>
      <c r="AZ13" s="128"/>
      <c r="BA13" s="855"/>
      <c r="BB13" s="855"/>
      <c r="BC13" s="855"/>
      <c r="BD13" s="855"/>
      <c r="BE13" s="855"/>
      <c r="BF13" s="855"/>
      <c r="BG13" s="855"/>
      <c r="BH13" s="855"/>
      <c r="BI13" s="855"/>
      <c r="BJ13" s="855"/>
    </row>
    <row r="14" spans="2:152" ht="15" customHeight="1">
      <c r="B14" s="47"/>
      <c r="C14" s="46" t="s">
        <v>307</v>
      </c>
      <c r="D14" s="88"/>
      <c r="E14" s="88"/>
      <c r="F14" s="88"/>
      <c r="G14" s="849"/>
      <c r="H14" s="848"/>
      <c r="I14" s="848"/>
      <c r="J14" s="848"/>
      <c r="K14" s="848"/>
      <c r="L14" s="848"/>
      <c r="M14" s="848"/>
      <c r="N14" s="848"/>
      <c r="O14" s="848"/>
      <c r="P14" s="848"/>
      <c r="Q14" s="848"/>
      <c r="R14" s="54"/>
      <c r="S14" s="54"/>
      <c r="T14" s="54"/>
      <c r="U14" s="54"/>
      <c r="V14" s="54"/>
      <c r="W14" s="54"/>
      <c r="X14" s="54"/>
      <c r="Y14" s="54"/>
      <c r="Z14" s="54"/>
      <c r="AA14" s="54"/>
      <c r="AB14" s="54"/>
      <c r="AC14" s="54"/>
      <c r="AD14" s="54"/>
      <c r="AE14" s="54"/>
      <c r="AF14" s="54"/>
      <c r="AG14" s="54"/>
      <c r="AH14" s="54"/>
      <c r="AI14" s="54"/>
      <c r="AJ14" s="54"/>
      <c r="AK14" s="246"/>
      <c r="AL14" s="211"/>
      <c r="AM14" s="54"/>
      <c r="AN14" s="54"/>
      <c r="AO14" s="54"/>
      <c r="AP14" s="54"/>
      <c r="AQ14" s="54"/>
      <c r="AR14" s="54"/>
      <c r="AS14" s="54"/>
      <c r="AT14" s="54"/>
      <c r="AU14" s="54"/>
      <c r="AV14" s="245"/>
      <c r="AW14" s="128"/>
      <c r="AX14" s="128"/>
      <c r="AY14" s="128"/>
      <c r="AZ14" s="128"/>
      <c r="BA14" s="855"/>
      <c r="BB14" s="855"/>
      <c r="BC14" s="855"/>
      <c r="BD14" s="855"/>
      <c r="BE14" s="855"/>
      <c r="BF14" s="855"/>
      <c r="BG14" s="855"/>
      <c r="BH14" s="855"/>
      <c r="BI14" s="855"/>
      <c r="BJ14" s="855"/>
    </row>
    <row r="15" spans="2:152" ht="15" customHeight="1">
      <c r="B15" s="48"/>
      <c r="C15" s="46" t="s">
        <v>308</v>
      </c>
      <c r="D15" s="88"/>
      <c r="E15" s="88"/>
      <c r="F15" s="88"/>
      <c r="G15" s="849"/>
      <c r="H15" s="848"/>
      <c r="I15" s="848"/>
      <c r="J15" s="848"/>
      <c r="K15" s="848"/>
      <c r="L15" s="848"/>
      <c r="M15" s="848"/>
      <c r="N15" s="848"/>
      <c r="O15" s="848"/>
      <c r="P15" s="848"/>
      <c r="Q15" s="848"/>
      <c r="R15" s="54"/>
      <c r="S15" s="54"/>
      <c r="T15" s="54"/>
      <c r="U15" s="54"/>
      <c r="V15" s="54"/>
      <c r="W15" s="54"/>
      <c r="X15" s="54"/>
      <c r="Y15" s="54"/>
      <c r="Z15" s="54"/>
      <c r="AA15" s="54"/>
      <c r="AB15" s="54"/>
      <c r="AC15" s="54"/>
      <c r="AD15" s="54"/>
      <c r="AE15" s="54"/>
      <c r="AF15" s="54"/>
      <c r="AG15" s="54"/>
      <c r="AH15" s="54"/>
      <c r="AI15" s="54"/>
      <c r="AJ15" s="54"/>
      <c r="AK15" s="246"/>
      <c r="AL15" s="211"/>
      <c r="AM15" s="54"/>
      <c r="AN15" s="54"/>
      <c r="AO15" s="54"/>
      <c r="AP15" s="54"/>
      <c r="AQ15" s="54"/>
      <c r="AR15" s="54"/>
      <c r="AS15" s="54"/>
      <c r="AT15" s="54"/>
      <c r="AU15" s="54"/>
      <c r="AV15" s="245"/>
      <c r="AW15" s="128"/>
      <c r="AX15" s="128"/>
      <c r="AY15" s="128"/>
      <c r="AZ15" s="128"/>
      <c r="BA15" s="855"/>
      <c r="BB15" s="855"/>
      <c r="BC15" s="855"/>
      <c r="BD15" s="855"/>
      <c r="BE15" s="855"/>
      <c r="BF15" s="855"/>
      <c r="BG15" s="855"/>
      <c r="BH15" s="855"/>
      <c r="BI15" s="855"/>
      <c r="BJ15" s="855"/>
    </row>
    <row r="16" spans="2:152" ht="15" customHeight="1">
      <c r="B16" s="680"/>
      <c r="C16" s="46" t="s">
        <v>309</v>
      </c>
      <c r="D16" s="88"/>
      <c r="E16" s="88"/>
      <c r="F16" s="88"/>
      <c r="G16" s="849"/>
      <c r="H16" s="848"/>
      <c r="I16" s="848"/>
      <c r="J16" s="848"/>
      <c r="K16" s="848"/>
      <c r="L16" s="848"/>
      <c r="M16" s="848"/>
      <c r="N16" s="848"/>
      <c r="O16" s="848"/>
      <c r="P16" s="848"/>
      <c r="Q16" s="848"/>
      <c r="R16" s="54"/>
      <c r="S16" s="54"/>
      <c r="T16" s="54"/>
      <c r="U16" s="54"/>
      <c r="V16" s="54"/>
      <c r="W16" s="54"/>
      <c r="X16" s="54"/>
      <c r="Y16" s="54"/>
      <c r="Z16" s="54"/>
      <c r="AA16" s="54"/>
      <c r="AB16" s="54"/>
      <c r="AC16" s="54"/>
      <c r="AD16" s="54"/>
      <c r="AE16" s="54"/>
      <c r="AF16" s="54"/>
      <c r="AG16" s="54"/>
      <c r="AH16" s="54"/>
      <c r="AI16" s="54"/>
      <c r="AJ16" s="54"/>
      <c r="AK16" s="246"/>
      <c r="AL16" s="211"/>
      <c r="AM16" s="54"/>
      <c r="AN16" s="54"/>
      <c r="AO16" s="54"/>
      <c r="AP16" s="54"/>
      <c r="AQ16" s="54"/>
      <c r="AR16" s="54"/>
      <c r="AS16" s="54"/>
      <c r="AT16" s="54"/>
      <c r="AU16" s="54"/>
      <c r="AV16" s="245"/>
      <c r="AW16" s="128"/>
      <c r="AX16" s="128"/>
      <c r="AY16" s="128"/>
      <c r="AZ16" s="128"/>
      <c r="BA16" s="855"/>
      <c r="BB16" s="855"/>
      <c r="BC16" s="855"/>
      <c r="BD16" s="855"/>
      <c r="BE16" s="855"/>
      <c r="BF16" s="855"/>
      <c r="BG16" s="855"/>
      <c r="BH16" s="855"/>
      <c r="BI16" s="855"/>
      <c r="BJ16" s="855"/>
    </row>
    <row r="17" spans="2:152" ht="15" customHeight="1" thickBot="1">
      <c r="B17" s="247"/>
      <c r="C17" s="46"/>
      <c r="D17" s="88"/>
      <c r="E17" s="88"/>
      <c r="F17" s="88"/>
      <c r="G17" s="849"/>
      <c r="H17" s="848"/>
      <c r="I17" s="848"/>
      <c r="J17" s="848"/>
      <c r="K17" s="848"/>
      <c r="L17" s="848"/>
      <c r="M17" s="848"/>
      <c r="N17" s="848"/>
      <c r="O17" s="848"/>
      <c r="P17" s="848"/>
      <c r="Q17" s="848"/>
      <c r="R17" s="54"/>
      <c r="S17" s="54"/>
      <c r="T17" s="54"/>
      <c r="U17" s="54"/>
      <c r="V17" s="54"/>
      <c r="W17" s="54"/>
      <c r="X17" s="54"/>
      <c r="Y17" s="54"/>
      <c r="Z17" s="54"/>
      <c r="AA17" s="54"/>
      <c r="AB17" s="54"/>
      <c r="AC17" s="54"/>
      <c r="AD17" s="54"/>
      <c r="AE17" s="54"/>
      <c r="AF17" s="54"/>
      <c r="AG17" s="54"/>
      <c r="AH17" s="54"/>
      <c r="AI17" s="54"/>
      <c r="AJ17" s="54"/>
      <c r="AK17" s="246"/>
      <c r="AL17" s="211"/>
      <c r="AM17" s="54"/>
      <c r="AN17" s="54"/>
      <c r="AO17" s="54"/>
      <c r="AP17" s="54"/>
      <c r="AQ17" s="54"/>
      <c r="AR17" s="54"/>
      <c r="AS17" s="54"/>
      <c r="AT17" s="54"/>
      <c r="AU17" s="54"/>
      <c r="AV17" s="245"/>
      <c r="AW17" s="128"/>
      <c r="AX17" s="128"/>
      <c r="AY17" s="128"/>
      <c r="AZ17" s="128"/>
      <c r="BA17" s="855"/>
      <c r="BB17" s="855"/>
      <c r="BC17" s="855"/>
      <c r="BD17" s="855"/>
      <c r="BE17" s="855"/>
      <c r="BF17" s="855"/>
      <c r="BG17" s="855"/>
      <c r="BH17" s="855"/>
      <c r="BI17" s="855"/>
      <c r="BJ17" s="855"/>
      <c r="BN17" s="1014"/>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14"/>
      <c r="CM17" s="1014"/>
      <c r="CN17" s="1014"/>
      <c r="CO17" s="1014"/>
      <c r="CP17" s="1014"/>
      <c r="CQ17" s="1014"/>
      <c r="CR17" s="1014"/>
      <c r="CS17" s="1014"/>
      <c r="CT17" s="1014"/>
      <c r="CU17" s="1014"/>
      <c r="CV17" s="1014"/>
      <c r="CW17" s="1014"/>
      <c r="CX17" s="1014"/>
      <c r="CY17" s="1014"/>
      <c r="CZ17" s="1014"/>
      <c r="DA17" s="1014"/>
      <c r="DB17" s="1014"/>
      <c r="DG17" s="1014"/>
      <c r="DH17" s="1014"/>
      <c r="DI17" s="1014"/>
      <c r="DJ17" s="1014"/>
      <c r="DK17" s="1014"/>
      <c r="DL17" s="1014"/>
      <c r="DM17" s="1014"/>
      <c r="DN17" s="1014"/>
      <c r="DO17" s="1014"/>
      <c r="DP17" s="1014"/>
      <c r="DQ17" s="1014"/>
      <c r="DR17" s="1014"/>
      <c r="DS17" s="1014"/>
      <c r="DT17" s="1014"/>
      <c r="DU17" s="1014"/>
      <c r="DV17" s="1014"/>
      <c r="DW17" s="1014"/>
      <c r="DX17" s="1014"/>
      <c r="DY17" s="1014"/>
      <c r="DZ17" s="1014"/>
      <c r="EA17" s="1014"/>
      <c r="EB17" s="1014"/>
      <c r="EC17" s="1014"/>
      <c r="ED17" s="1014"/>
      <c r="EE17" s="1014"/>
      <c r="EF17" s="1014"/>
      <c r="EG17" s="1014"/>
      <c r="EH17" s="1014"/>
      <c r="EI17" s="1014"/>
      <c r="EJ17" s="1014"/>
      <c r="EK17" s="1014"/>
      <c r="EL17" s="1014"/>
      <c r="EM17" s="1014"/>
      <c r="EN17" s="1014"/>
      <c r="EO17" s="1014"/>
      <c r="EP17" s="1014"/>
      <c r="EQ17" s="1014"/>
      <c r="ER17" s="1014"/>
      <c r="ES17" s="1014"/>
      <c r="ET17" s="1014"/>
      <c r="EU17" s="1014"/>
    </row>
    <row r="18" spans="2:152" ht="15" customHeight="1" thickBot="1">
      <c r="B18" s="1853" t="s">
        <v>1381</v>
      </c>
      <c r="C18" s="1854"/>
      <c r="D18" s="1854"/>
      <c r="E18" s="1854"/>
      <c r="F18" s="1854"/>
      <c r="G18" s="1854"/>
      <c r="H18" s="1854"/>
      <c r="I18" s="1854"/>
      <c r="J18" s="1854"/>
      <c r="K18" s="1854"/>
      <c r="L18" s="1854"/>
      <c r="M18" s="1854"/>
      <c r="N18" s="1854"/>
      <c r="O18" s="1854"/>
      <c r="P18" s="1854"/>
      <c r="Q18" s="1854"/>
      <c r="R18" s="1854"/>
      <c r="S18" s="1854"/>
      <c r="T18" s="1854"/>
      <c r="U18" s="1855"/>
      <c r="V18" s="54"/>
      <c r="W18" s="54"/>
      <c r="X18" s="54"/>
      <c r="Y18" s="54"/>
      <c r="Z18" s="54"/>
      <c r="AA18" s="54"/>
      <c r="AB18" s="54"/>
      <c r="AC18" s="54"/>
      <c r="AD18" s="54"/>
      <c r="AE18" s="54"/>
      <c r="AF18" s="54"/>
      <c r="AG18" s="54"/>
      <c r="AH18" s="54"/>
      <c r="AI18" s="54"/>
      <c r="AJ18" s="54"/>
      <c r="AK18" s="246"/>
      <c r="AL18" s="211"/>
      <c r="AM18" s="54"/>
      <c r="AN18" s="54"/>
      <c r="AO18" s="54"/>
      <c r="AP18" s="54"/>
      <c r="AQ18" s="54"/>
      <c r="AR18" s="54"/>
      <c r="AS18" s="54"/>
      <c r="AT18" s="54"/>
      <c r="AU18" s="54"/>
      <c r="AV18" s="245"/>
      <c r="AW18" s="128"/>
      <c r="AX18" s="128"/>
      <c r="AY18" s="128"/>
      <c r="AZ18" s="128"/>
      <c r="BA18" s="855"/>
      <c r="BB18" s="855"/>
      <c r="BC18" s="855"/>
      <c r="BD18" s="855"/>
      <c r="BE18" s="855"/>
      <c r="BF18" s="855"/>
      <c r="BG18" s="855"/>
      <c r="BH18" s="855"/>
      <c r="BI18" s="855"/>
      <c r="BJ18" s="855"/>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c r="DG18" s="1014"/>
      <c r="DH18" s="1014"/>
      <c r="DI18" s="1014"/>
      <c r="DJ18" s="1014"/>
      <c r="DK18" s="1014"/>
      <c r="DL18" s="1014"/>
      <c r="DM18" s="1014"/>
      <c r="DN18" s="1014"/>
      <c r="DO18" s="1014"/>
      <c r="DP18" s="1014"/>
      <c r="DQ18" s="1014"/>
      <c r="DR18" s="1014"/>
      <c r="DS18" s="1014"/>
      <c r="DT18" s="1014"/>
      <c r="DU18" s="1014"/>
      <c r="DV18" s="1014"/>
      <c r="DW18" s="1014"/>
      <c r="DX18" s="1014"/>
      <c r="DY18" s="1014"/>
      <c r="DZ18" s="1014"/>
      <c r="EA18" s="1014"/>
      <c r="EB18" s="1014"/>
      <c r="EC18" s="1014"/>
      <c r="ED18" s="1014"/>
      <c r="EE18" s="1014"/>
      <c r="EF18" s="1014"/>
      <c r="EG18" s="1014"/>
      <c r="EH18" s="1014"/>
      <c r="EI18" s="1014"/>
      <c r="EJ18" s="1014"/>
      <c r="EK18" s="1014"/>
      <c r="EL18" s="1014"/>
      <c r="EM18" s="1014"/>
      <c r="EN18" s="1014"/>
      <c r="EO18" s="1014"/>
      <c r="EP18" s="1014"/>
      <c r="EQ18" s="1014"/>
      <c r="ER18" s="1014"/>
      <c r="ES18" s="1014"/>
      <c r="ET18" s="1014"/>
      <c r="EU18" s="1014"/>
    </row>
    <row r="19" spans="2:152" ht="15" customHeight="1" thickBot="1">
      <c r="B19" s="50"/>
      <c r="C19" s="51"/>
      <c r="D19" s="248"/>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246"/>
      <c r="AL19" s="211"/>
      <c r="AM19" s="211"/>
      <c r="AN19" s="211"/>
      <c r="AO19" s="211"/>
      <c r="AP19" s="211"/>
      <c r="AQ19" s="211"/>
      <c r="AR19" s="211"/>
      <c r="AS19" s="211"/>
      <c r="AT19" s="211"/>
      <c r="AU19" s="211"/>
      <c r="AV19" s="240"/>
      <c r="AW19" s="128"/>
      <c r="AX19" s="128"/>
      <c r="AY19" s="128"/>
      <c r="AZ19" s="128"/>
      <c r="BA19" s="855"/>
      <c r="BB19" s="855"/>
      <c r="BC19" s="855"/>
      <c r="BD19" s="855"/>
      <c r="BE19" s="855"/>
      <c r="BF19" s="855"/>
      <c r="BG19" s="855"/>
      <c r="BH19" s="855"/>
      <c r="BI19" s="855"/>
      <c r="BJ19" s="855"/>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row>
    <row r="20" spans="2:152" ht="60" customHeight="1" thickBot="1">
      <c r="B20" s="1934" t="s">
        <v>1382</v>
      </c>
      <c r="C20" s="1935"/>
      <c r="D20" s="1935"/>
      <c r="E20" s="1935"/>
      <c r="F20" s="1935"/>
      <c r="G20" s="1935"/>
      <c r="H20" s="1935"/>
      <c r="I20" s="1935"/>
      <c r="J20" s="1935"/>
      <c r="K20" s="1935"/>
      <c r="L20" s="1935"/>
      <c r="M20" s="1935"/>
      <c r="N20" s="1935"/>
      <c r="O20" s="1935"/>
      <c r="P20" s="1935"/>
      <c r="Q20" s="1935"/>
      <c r="R20" s="1935"/>
      <c r="S20" s="1935"/>
      <c r="T20" s="1935"/>
      <c r="U20" s="1936"/>
      <c r="V20" s="52"/>
      <c r="W20" s="52"/>
      <c r="X20" s="52"/>
      <c r="Y20" s="52"/>
      <c r="Z20" s="52"/>
      <c r="AA20" s="52"/>
      <c r="AB20" s="52"/>
      <c r="AC20" s="52"/>
      <c r="AD20" s="52"/>
      <c r="AE20" s="52"/>
      <c r="AF20" s="52"/>
      <c r="AG20" s="52"/>
      <c r="AH20" s="52"/>
      <c r="AI20" s="52"/>
      <c r="AJ20" s="52"/>
      <c r="AK20" s="246"/>
      <c r="AL20" s="211"/>
      <c r="AM20" s="211"/>
      <c r="AN20" s="211"/>
      <c r="AO20" s="211"/>
      <c r="AP20" s="211"/>
      <c r="AQ20" s="211"/>
      <c r="AR20" s="211"/>
      <c r="AS20" s="211"/>
      <c r="AT20" s="211"/>
      <c r="AU20" s="211"/>
      <c r="AV20" s="240"/>
      <c r="AW20" s="128"/>
      <c r="AX20" s="128"/>
      <c r="AY20" s="128"/>
      <c r="AZ20" s="128"/>
      <c r="BA20" s="855"/>
      <c r="BB20" s="855"/>
      <c r="BC20" s="855"/>
      <c r="BD20" s="855"/>
      <c r="BE20" s="855"/>
      <c r="BF20" s="855"/>
      <c r="BG20" s="855"/>
      <c r="BH20" s="855"/>
      <c r="BI20" s="855"/>
      <c r="BJ20" s="855"/>
      <c r="BN20" s="1014"/>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14"/>
      <c r="CM20" s="1014"/>
      <c r="CN20" s="1014"/>
      <c r="CO20" s="1014"/>
      <c r="CP20" s="1014"/>
      <c r="CQ20" s="1014"/>
      <c r="CR20" s="1014"/>
      <c r="CS20" s="1014"/>
      <c r="CT20" s="1014"/>
      <c r="CU20" s="1014"/>
      <c r="CV20" s="1014"/>
      <c r="CW20" s="1014"/>
      <c r="CX20" s="1014"/>
      <c r="CY20" s="1014"/>
      <c r="CZ20" s="1014"/>
      <c r="DA20" s="1014"/>
      <c r="DB20" s="1014"/>
      <c r="DG20" s="1014"/>
      <c r="DH20" s="1014"/>
      <c r="DI20" s="1014"/>
      <c r="DJ20" s="1014"/>
      <c r="DK20" s="1014"/>
      <c r="DL20" s="1014"/>
      <c r="DM20" s="1014"/>
      <c r="DN20" s="1014"/>
      <c r="DO20" s="1014"/>
      <c r="DP20" s="1014"/>
      <c r="DQ20" s="1014"/>
      <c r="DR20" s="1014"/>
      <c r="DS20" s="1014"/>
      <c r="DT20" s="1014"/>
      <c r="DU20" s="1014"/>
      <c r="DV20" s="1014"/>
      <c r="DW20" s="1014"/>
      <c r="DX20" s="1014"/>
      <c r="DY20" s="1014"/>
      <c r="DZ20" s="1014"/>
      <c r="EA20" s="1014"/>
      <c r="EB20" s="1014"/>
      <c r="EC20" s="1014"/>
      <c r="ED20" s="1014"/>
      <c r="EE20" s="1014"/>
      <c r="EF20" s="1014"/>
      <c r="EG20" s="1014"/>
      <c r="EH20" s="1014"/>
      <c r="EI20" s="1014"/>
      <c r="EJ20" s="1014"/>
      <c r="EK20" s="1014"/>
      <c r="EL20" s="1014"/>
      <c r="EM20" s="1014"/>
      <c r="EN20" s="1014"/>
      <c r="EO20" s="1014"/>
      <c r="EP20" s="1014"/>
      <c r="EQ20" s="1014"/>
      <c r="ER20" s="1014"/>
      <c r="ES20" s="1014"/>
      <c r="ET20" s="1014"/>
      <c r="EU20" s="1014"/>
    </row>
    <row r="21" spans="2:152" ht="15" customHeight="1" thickBot="1">
      <c r="B21" s="50"/>
      <c r="C21" s="51"/>
      <c r="D21" s="248"/>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246"/>
      <c r="AL21" s="211"/>
      <c r="AM21" s="211"/>
      <c r="AN21" s="211"/>
      <c r="AO21" s="211"/>
      <c r="AP21" s="211"/>
      <c r="AQ21" s="211"/>
      <c r="AR21" s="211"/>
      <c r="AS21" s="211"/>
      <c r="AT21" s="211"/>
      <c r="AU21" s="211"/>
      <c r="AV21" s="240"/>
      <c r="AW21" s="128"/>
      <c r="AX21" s="128"/>
      <c r="AY21" s="128"/>
      <c r="AZ21" s="128"/>
      <c r="BA21" s="855"/>
      <c r="BB21" s="855"/>
      <c r="BC21" s="855"/>
      <c r="BD21" s="855"/>
      <c r="BE21" s="855"/>
      <c r="BF21" s="855"/>
      <c r="BG21" s="855"/>
      <c r="BH21" s="855"/>
      <c r="BI21" s="855"/>
      <c r="BJ21" s="855"/>
      <c r="BN21" s="1014"/>
      <c r="BO21" s="1014"/>
      <c r="BP21" s="1014"/>
      <c r="BQ21" s="1014"/>
      <c r="BR21" s="1014"/>
      <c r="BS21" s="1014"/>
      <c r="BT21" s="1014"/>
      <c r="BU21" s="1014"/>
      <c r="BV21" s="1014"/>
      <c r="BW21" s="1014"/>
      <c r="BX21" s="1014"/>
      <c r="BY21" s="1014"/>
      <c r="BZ21" s="1014"/>
      <c r="CA21" s="1014"/>
      <c r="CB21" s="1014"/>
      <c r="CC21" s="1014"/>
      <c r="CD21" s="1014"/>
      <c r="CE21" s="1014"/>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row>
    <row r="22" spans="2:152" ht="15" customHeight="1">
      <c r="B22" s="75" t="s">
        <v>463</v>
      </c>
      <c r="C22" s="1859" t="s">
        <v>313</v>
      </c>
      <c r="D22" s="1859"/>
      <c r="E22" s="1859"/>
      <c r="F22" s="1859"/>
      <c r="G22" s="1859"/>
      <c r="H22" s="1859"/>
      <c r="I22" s="1859"/>
      <c r="J22" s="1859"/>
      <c r="K22" s="1859"/>
      <c r="L22" s="1859"/>
      <c r="M22" s="1859"/>
      <c r="N22" s="1859"/>
      <c r="O22" s="1859"/>
      <c r="P22" s="1859"/>
      <c r="Q22" s="1859"/>
      <c r="R22" s="1859"/>
      <c r="S22" s="1859"/>
      <c r="T22" s="1859"/>
      <c r="U22" s="1860"/>
      <c r="V22" s="930"/>
      <c r="W22" s="930"/>
      <c r="X22" s="930"/>
      <c r="Y22" s="930"/>
      <c r="Z22" s="930"/>
      <c r="AA22" s="930"/>
      <c r="AB22" s="930"/>
      <c r="AC22" s="930"/>
      <c r="AD22" s="930"/>
      <c r="AE22" s="930"/>
      <c r="AF22" s="930"/>
      <c r="AG22" s="930"/>
      <c r="AH22" s="930"/>
      <c r="AI22" s="930"/>
      <c r="AJ22" s="930"/>
      <c r="AK22" s="246"/>
      <c r="AL22" s="211"/>
      <c r="AM22" s="211"/>
      <c r="AN22" s="211"/>
      <c r="AO22" s="211"/>
      <c r="AP22" s="211"/>
      <c r="AQ22" s="211"/>
      <c r="AR22" s="211"/>
      <c r="AS22" s="211"/>
      <c r="AT22" s="211"/>
      <c r="AU22" s="211"/>
      <c r="AV22" s="240"/>
      <c r="AW22" s="128"/>
      <c r="AX22" s="128"/>
      <c r="AY22" s="128"/>
      <c r="AZ22" s="128"/>
      <c r="BA22" s="855"/>
      <c r="BB22" s="855"/>
      <c r="BC22" s="855"/>
      <c r="BD22" s="855"/>
      <c r="BE22" s="855"/>
      <c r="BF22" s="855"/>
      <c r="BG22" s="855"/>
      <c r="BH22" s="855"/>
      <c r="BI22" s="855"/>
      <c r="BJ22" s="855"/>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row>
    <row r="23" spans="2:152" s="855" customFormat="1" ht="15" customHeight="1">
      <c r="B23" s="751" t="s">
        <v>481</v>
      </c>
      <c r="C23" s="690" t="str">
        <f>$C$8</f>
        <v>Totex</v>
      </c>
      <c r="D23" s="690"/>
      <c r="E23" s="690"/>
      <c r="F23" s="690"/>
      <c r="G23" s="690"/>
      <c r="H23" s="690"/>
      <c r="I23" s="690"/>
      <c r="J23" s="690"/>
      <c r="K23" s="690"/>
      <c r="L23" s="690"/>
      <c r="M23" s="690"/>
      <c r="N23" s="690"/>
      <c r="O23" s="690"/>
      <c r="P23" s="690"/>
      <c r="Q23" s="690"/>
      <c r="R23" s="690"/>
      <c r="S23" s="690"/>
      <c r="T23" s="690"/>
      <c r="U23" s="691"/>
      <c r="V23" s="897"/>
      <c r="W23" s="250"/>
      <c r="X23" s="250"/>
      <c r="Y23" s="250"/>
      <c r="Z23" s="250"/>
      <c r="AA23" s="250"/>
      <c r="AB23" s="250"/>
      <c r="AC23" s="250"/>
      <c r="AD23" s="250"/>
      <c r="AE23" s="250"/>
      <c r="AF23" s="250"/>
      <c r="AG23" s="250"/>
      <c r="AH23" s="250"/>
      <c r="AI23" s="250"/>
      <c r="AJ23" s="250"/>
      <c r="AK23" s="251"/>
      <c r="AL23" s="251"/>
      <c r="AM23" s="211"/>
      <c r="AN23" s="211"/>
      <c r="AO23" s="211"/>
      <c r="AP23" s="211"/>
      <c r="AQ23" s="211"/>
      <c r="AR23" s="211"/>
      <c r="AS23" s="211"/>
      <c r="AT23" s="211"/>
      <c r="AU23" s="211"/>
      <c r="AV23" s="211"/>
      <c r="BL23" s="1014"/>
      <c r="BM23" s="1014"/>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44"/>
      <c r="DE23" s="44"/>
      <c r="DF23" s="1014"/>
      <c r="DG23" s="1014"/>
      <c r="DH23" s="1014"/>
      <c r="DI23" s="1014"/>
      <c r="DJ23" s="1014"/>
      <c r="DK23" s="1014"/>
      <c r="DL23" s="1014"/>
      <c r="DM23" s="1014"/>
      <c r="DN23" s="1014"/>
      <c r="DO23" s="1014"/>
      <c r="DP23" s="1014"/>
      <c r="DQ23" s="1014"/>
      <c r="DR23" s="1014"/>
      <c r="DS23" s="1014"/>
      <c r="DT23" s="1014"/>
      <c r="DU23" s="1014"/>
      <c r="DV23" s="1014"/>
      <c r="DW23" s="1014"/>
      <c r="DX23" s="1014"/>
      <c r="DY23" s="1014"/>
      <c r="DZ23" s="1014"/>
      <c r="EA23" s="1014"/>
      <c r="EB23" s="1014"/>
      <c r="EC23" s="1014"/>
      <c r="ED23" s="1014"/>
      <c r="EE23" s="1014"/>
      <c r="EF23" s="1014"/>
      <c r="EG23" s="1014"/>
      <c r="EH23" s="1014"/>
      <c r="EI23" s="1014"/>
      <c r="EJ23" s="1014"/>
      <c r="EK23" s="1014"/>
      <c r="EL23" s="1014"/>
      <c r="EM23" s="1014"/>
      <c r="EN23" s="1014"/>
      <c r="EO23" s="1014"/>
      <c r="EP23" s="1014"/>
      <c r="EQ23" s="1014"/>
      <c r="ER23" s="1014"/>
      <c r="ES23" s="1014"/>
      <c r="ET23" s="1014"/>
      <c r="EU23" s="1014"/>
      <c r="EV23" s="1014"/>
    </row>
    <row r="24" spans="2:152" s="855" customFormat="1" ht="15" customHeight="1">
      <c r="B24" s="249">
        <v>20</v>
      </c>
      <c r="C24" s="1932" t="s">
        <v>1944</v>
      </c>
      <c r="D24" s="1932"/>
      <c r="E24" s="1932"/>
      <c r="F24" s="1932"/>
      <c r="G24" s="1932"/>
      <c r="H24" s="1932"/>
      <c r="I24" s="1932"/>
      <c r="J24" s="1932"/>
      <c r="K24" s="1932"/>
      <c r="L24" s="1932"/>
      <c r="M24" s="1932"/>
      <c r="N24" s="1932"/>
      <c r="O24" s="1932"/>
      <c r="P24" s="1932"/>
      <c r="Q24" s="1932"/>
      <c r="R24" s="1932"/>
      <c r="S24" s="1932"/>
      <c r="T24" s="1932"/>
      <c r="U24" s="1933"/>
      <c r="V24" s="897"/>
      <c r="W24" s="250"/>
      <c r="X24" s="250"/>
      <c r="Y24" s="250"/>
      <c r="Z24" s="250"/>
      <c r="AA24" s="250"/>
      <c r="AB24" s="250"/>
      <c r="AC24" s="250"/>
      <c r="AD24" s="250"/>
      <c r="AE24" s="250"/>
      <c r="AF24" s="250"/>
      <c r="AG24" s="250"/>
      <c r="AH24" s="250"/>
      <c r="AI24" s="250"/>
      <c r="AJ24" s="250"/>
      <c r="AK24" s="251"/>
      <c r="AL24" s="251"/>
      <c r="AM24" s="211"/>
      <c r="AN24" s="211"/>
      <c r="AO24" s="211"/>
      <c r="AP24" s="211"/>
      <c r="AQ24" s="211"/>
      <c r="AR24" s="211"/>
      <c r="AS24" s="211"/>
      <c r="AT24" s="211"/>
      <c r="AU24" s="211"/>
      <c r="AV24" s="211"/>
      <c r="BL24" s="1014"/>
      <c r="BM24" s="1014"/>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c r="DC24" s="1014"/>
      <c r="DD24" s="44"/>
      <c r="DE24" s="44"/>
      <c r="DF24" s="1014"/>
      <c r="DG24" s="1014"/>
      <c r="DH24" s="1014"/>
      <c r="DI24" s="1014"/>
      <c r="DJ24" s="1014"/>
      <c r="DK24" s="1014"/>
      <c r="DL24" s="1014"/>
      <c r="DM24" s="1014"/>
      <c r="DN24" s="1014"/>
      <c r="DO24" s="1014"/>
      <c r="DP24" s="1014"/>
      <c r="DQ24" s="1014"/>
      <c r="DR24" s="1014"/>
      <c r="DS24" s="1014"/>
      <c r="DT24" s="1014"/>
      <c r="DU24" s="1014"/>
      <c r="DV24" s="1014"/>
      <c r="DW24" s="1014"/>
      <c r="DX24" s="1014"/>
      <c r="DY24" s="1014"/>
      <c r="DZ24" s="1014"/>
      <c r="EA24" s="1014"/>
      <c r="EB24" s="1014"/>
      <c r="EC24" s="1014"/>
      <c r="ED24" s="1014"/>
      <c r="EE24" s="1014"/>
      <c r="EF24" s="1014"/>
      <c r="EG24" s="1014"/>
      <c r="EH24" s="1014"/>
      <c r="EI24" s="1014"/>
      <c r="EJ24" s="1014"/>
      <c r="EK24" s="1014"/>
      <c r="EL24" s="1014"/>
      <c r="EM24" s="1014"/>
      <c r="EN24" s="1014"/>
      <c r="EO24" s="1014"/>
      <c r="EP24" s="1014"/>
      <c r="EQ24" s="1014"/>
      <c r="ER24" s="1014"/>
      <c r="ES24" s="1014"/>
      <c r="ET24" s="1014"/>
      <c r="EU24" s="1014"/>
      <c r="EV24" s="1014"/>
    </row>
    <row r="25" spans="2:152" ht="15" customHeight="1">
      <c r="B25" s="249">
        <v>21</v>
      </c>
      <c r="C25" s="1932" t="s">
        <v>1945</v>
      </c>
      <c r="D25" s="1932"/>
      <c r="E25" s="1932"/>
      <c r="F25" s="1932"/>
      <c r="G25" s="1932"/>
      <c r="H25" s="1932"/>
      <c r="I25" s="1932"/>
      <c r="J25" s="1932"/>
      <c r="K25" s="1932"/>
      <c r="L25" s="1932"/>
      <c r="M25" s="1932"/>
      <c r="N25" s="1932"/>
      <c r="O25" s="1932"/>
      <c r="P25" s="1932"/>
      <c r="Q25" s="1932"/>
      <c r="R25" s="1932"/>
      <c r="S25" s="1932"/>
      <c r="T25" s="1932"/>
      <c r="U25" s="1933"/>
      <c r="V25" s="897"/>
      <c r="W25" s="250"/>
      <c r="X25" s="250"/>
      <c r="Y25" s="250"/>
      <c r="Z25" s="250"/>
      <c r="AA25" s="250"/>
      <c r="AB25" s="250"/>
      <c r="AC25" s="250"/>
      <c r="AD25" s="250"/>
      <c r="AE25" s="250"/>
      <c r="AF25" s="250"/>
      <c r="AG25" s="250"/>
      <c r="AH25" s="250"/>
      <c r="AI25" s="250"/>
      <c r="AJ25" s="250"/>
      <c r="AK25" s="251"/>
      <c r="AL25" s="251"/>
      <c r="AM25" s="211"/>
      <c r="AN25" s="211"/>
      <c r="AO25" s="211"/>
      <c r="AP25" s="211"/>
      <c r="AQ25" s="211"/>
      <c r="AR25" s="211"/>
      <c r="AS25" s="211"/>
      <c r="AT25" s="211"/>
      <c r="AU25" s="211"/>
      <c r="AV25" s="211"/>
      <c r="BA25" s="855"/>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1014"/>
      <c r="CJ25" s="1014"/>
      <c r="CK25" s="1014"/>
      <c r="CL25" s="1014"/>
      <c r="CM25" s="1014"/>
      <c r="CN25" s="1014"/>
      <c r="CO25" s="1014"/>
      <c r="CP25" s="1014"/>
      <c r="CQ25" s="1014"/>
      <c r="CR25" s="1014"/>
      <c r="CS25" s="1014"/>
      <c r="CT25" s="1014"/>
      <c r="CU25" s="1014"/>
      <c r="CV25" s="1014"/>
      <c r="CW25" s="1014"/>
      <c r="CX25" s="1014"/>
      <c r="CY25" s="1014"/>
      <c r="CZ25" s="1014"/>
      <c r="DA25" s="1014"/>
      <c r="DB25" s="1014"/>
      <c r="DG25" s="1014"/>
      <c r="DH25" s="1014"/>
      <c r="DI25" s="1014"/>
      <c r="DJ25" s="1014"/>
      <c r="DK25" s="1014"/>
      <c r="DL25" s="1014"/>
      <c r="DM25" s="1014"/>
      <c r="DN25" s="1014"/>
      <c r="DO25" s="1014"/>
      <c r="DP25" s="1014"/>
      <c r="DQ25" s="1014"/>
      <c r="DR25" s="1014"/>
      <c r="DS25" s="1014"/>
      <c r="DT25" s="1014"/>
      <c r="DU25" s="1014"/>
      <c r="DV25" s="1014"/>
      <c r="DW25" s="1014"/>
      <c r="DX25" s="1014"/>
      <c r="DY25" s="1014"/>
      <c r="DZ25" s="1014"/>
      <c r="EA25" s="1014"/>
      <c r="EB25" s="1014"/>
      <c r="EC25" s="1014"/>
      <c r="ED25" s="1014"/>
      <c r="EE25" s="1014"/>
      <c r="EF25" s="1014"/>
      <c r="EG25" s="1014"/>
      <c r="EH25" s="1014"/>
      <c r="EI25" s="1014"/>
      <c r="EJ25" s="1014"/>
      <c r="EK25" s="1014"/>
      <c r="EL25" s="1014"/>
      <c r="EM25" s="1014"/>
      <c r="EN25" s="1014"/>
      <c r="EO25" s="1014"/>
      <c r="EP25" s="1014"/>
      <c r="EQ25" s="1014"/>
      <c r="ER25" s="1014"/>
      <c r="ES25" s="1014"/>
      <c r="ET25" s="1014"/>
      <c r="EU25" s="1014"/>
    </row>
    <row r="26" spans="2:152"/>
    <row r="27" spans="2:152"/>
    <row r="28" spans="2:152"/>
    <row r="29" spans="2:152"/>
    <row r="30" spans="2:152"/>
    <row r="31" spans="2:152"/>
    <row r="32" spans="2:15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sheetData>
  <sheetProtection autoFilter="0"/>
  <mergeCells count="28">
    <mergeCell ref="AP6:AT6"/>
    <mergeCell ref="B4:C4"/>
    <mergeCell ref="B6:F6"/>
    <mergeCell ref="G6:K6"/>
    <mergeCell ref="L6:P6"/>
    <mergeCell ref="Q6:U6"/>
    <mergeCell ref="AK6:AO6"/>
    <mergeCell ref="AF6:AJ6"/>
    <mergeCell ref="AK3:AO3"/>
    <mergeCell ref="AP3:AT3"/>
    <mergeCell ref="AF3:AJ3"/>
    <mergeCell ref="G3:K3"/>
    <mergeCell ref="L3:P3"/>
    <mergeCell ref="Q3:U3"/>
    <mergeCell ref="V3:Z3"/>
    <mergeCell ref="AA3:AE3"/>
    <mergeCell ref="C25:U25"/>
    <mergeCell ref="V6:Z6"/>
    <mergeCell ref="AA6:AE6"/>
    <mergeCell ref="C24:U24"/>
    <mergeCell ref="B18:U18"/>
    <mergeCell ref="B20:U20"/>
    <mergeCell ref="C22:U22"/>
    <mergeCell ref="AV1:AZ1"/>
    <mergeCell ref="BF3:BJ3"/>
    <mergeCell ref="BB4:BC4"/>
    <mergeCell ref="BB6:BE6"/>
    <mergeCell ref="BF6:BJ6"/>
  </mergeCells>
  <conditionalFormatting sqref="AY10:AZ11">
    <cfRule type="cellIs" dxfId="24" priority="7" operator="equal">
      <formula>0</formula>
    </cfRule>
  </conditionalFormatting>
  <conditionalFormatting sqref="AY8:AZ8 AZ9">
    <cfRule type="cellIs" dxfId="23" priority="2" operator="equal">
      <formula>0</formula>
    </cfRule>
  </conditionalFormatting>
  <conditionalFormatting sqref="AY9">
    <cfRule type="cellIs" dxfId="22"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1.xml><?xml version="1.0" encoding="utf-8"?>
<worksheet xmlns="http://schemas.openxmlformats.org/spreadsheetml/2006/main" xmlns:r="http://schemas.openxmlformats.org/officeDocument/2006/relationships">
  <sheetPr codeName="Sheet118">
    <tabColor rgb="FF0078C9"/>
  </sheetPr>
  <dimension ref="A1:DC27"/>
  <sheetViews>
    <sheetView topLeftCell="AC1" zoomScale="80" zoomScaleNormal="80" workbookViewId="0">
      <selection activeCell="AP9" sqref="AP9:AS10"/>
    </sheetView>
  </sheetViews>
  <sheetFormatPr defaultColWidth="0" defaultRowHeight="14.25"/>
  <cols>
    <col min="1" max="1" width="1.625" style="1242" customWidth="1"/>
    <col min="2" max="2" width="7.125" style="1242" customWidth="1"/>
    <col min="3" max="3" width="45.625" style="1242" bestFit="1" customWidth="1"/>
    <col min="4" max="46" width="9" style="1242" customWidth="1"/>
    <col min="47" max="47" width="2.75" style="1241" customWidth="1"/>
    <col min="48" max="48" width="28.75" style="1241" customWidth="1"/>
    <col min="49" max="49" width="81.625" style="1241" customWidth="1"/>
    <col min="50" max="50" width="2.75" style="1241" customWidth="1"/>
    <col min="51" max="51" width="49.625" style="1241" customWidth="1"/>
    <col min="52" max="52" width="37.625" style="1241" customWidth="1"/>
    <col min="53" max="53" width="7.25" style="1241" customWidth="1"/>
    <col min="54" max="54" width="6.625" style="1241" customWidth="1"/>
    <col min="55" max="55" width="46.125" style="1241" customWidth="1"/>
    <col min="56" max="57" width="5.625" style="1241" customWidth="1"/>
    <col min="58" max="62" width="12.625" style="1241" customWidth="1"/>
    <col min="63" max="63" width="9" style="1241" customWidth="1"/>
    <col min="64" max="64" width="1.625" style="1014" hidden="1" customWidth="1"/>
    <col min="65" max="65" width="34.5" style="1014" hidden="1" customWidth="1"/>
    <col min="66" max="66" width="2.5" style="990" hidden="1" customWidth="1"/>
    <col min="67" max="67" width="19.875" style="990" hidden="1" customWidth="1"/>
    <col min="68" max="70" width="1.75" style="990" hidden="1" customWidth="1"/>
    <col min="71" max="71" width="3.5" style="990" hidden="1" customWidth="1"/>
    <col min="72" max="75" width="1.75" style="990" hidden="1" customWidth="1"/>
    <col min="76" max="76" width="3.5" style="990" hidden="1" customWidth="1"/>
    <col min="77" max="80" width="1.75" style="990" hidden="1" customWidth="1"/>
    <col min="81" max="81" width="3.5" style="990" hidden="1" customWidth="1"/>
    <col min="82" max="85" width="1.75" style="990" hidden="1" customWidth="1"/>
    <col min="86" max="86" width="3.5" style="990" hidden="1" customWidth="1"/>
    <col min="87" max="90" width="1.75" style="990" hidden="1" customWidth="1"/>
    <col min="91" max="91" width="3.5" style="990" hidden="1" customWidth="1"/>
    <col min="92" max="95" width="1.75" style="990" hidden="1" customWidth="1"/>
    <col min="96" max="96" width="3.5" style="990" hidden="1" customWidth="1"/>
    <col min="97" max="100" width="1.75" style="990" hidden="1" customWidth="1"/>
    <col min="101" max="101" width="3.5" style="990" hidden="1" customWidth="1"/>
    <col min="102" max="105" width="1.75" style="990" hidden="1" customWidth="1"/>
    <col min="106" max="106" width="3.125" style="990" hidden="1" customWidth="1"/>
    <col min="107" max="107" width="1.625" style="1014" hidden="1" customWidth="1"/>
    <col min="108" max="16384" width="9" style="1241" hidden="1"/>
  </cols>
  <sheetData>
    <row r="1" spans="2:107" ht="18.75">
      <c r="B1" s="203" t="s">
        <v>1567</v>
      </c>
      <c r="C1" s="203"/>
      <c r="D1" s="204"/>
      <c r="E1" s="203"/>
      <c r="F1" s="203"/>
      <c r="G1" s="203"/>
      <c r="H1" s="203"/>
      <c r="I1" s="203"/>
      <c r="J1" s="203"/>
      <c r="K1" s="203"/>
      <c r="L1" s="203"/>
      <c r="M1" s="203"/>
      <c r="N1" s="203"/>
      <c r="O1" s="203"/>
      <c r="P1" s="203"/>
      <c r="Q1" s="203"/>
      <c r="R1" s="203"/>
      <c r="S1" s="203"/>
      <c r="T1" s="203"/>
      <c r="U1" s="205"/>
      <c r="V1" s="205"/>
      <c r="W1" s="205"/>
      <c r="X1" s="205"/>
      <c r="Y1" s="205"/>
      <c r="Z1" s="205"/>
      <c r="AA1" s="205"/>
      <c r="AB1" s="205"/>
      <c r="AC1" s="205"/>
      <c r="AD1" s="205"/>
      <c r="AE1" s="205"/>
      <c r="AF1" s="205"/>
      <c r="AG1" s="205"/>
      <c r="AH1" s="205"/>
      <c r="AI1" s="205"/>
      <c r="AJ1" s="205"/>
      <c r="AK1" s="203"/>
      <c r="AL1" s="203"/>
      <c r="AM1" s="203"/>
      <c r="AN1" s="203"/>
      <c r="AO1" s="203"/>
      <c r="AP1" s="203"/>
      <c r="AQ1" s="203"/>
      <c r="AR1" s="203"/>
      <c r="AS1" s="203"/>
      <c r="AT1" s="836" t="str">
        <f>AppValidation!$D$2</f>
        <v>South West Water</v>
      </c>
      <c r="AU1" s="206"/>
      <c r="AV1" s="1902" t="s">
        <v>377</v>
      </c>
      <c r="AW1" s="1902"/>
      <c r="AX1" s="1902"/>
      <c r="AY1" s="1902"/>
      <c r="AZ1" s="1902"/>
      <c r="BA1" s="855"/>
      <c r="BB1" s="203" t="s">
        <v>545</v>
      </c>
      <c r="BC1" s="203"/>
      <c r="BD1" s="203"/>
      <c r="BE1" s="203"/>
      <c r="BF1" s="203"/>
      <c r="BG1" s="203"/>
      <c r="BH1" s="203"/>
      <c r="BI1" s="203"/>
      <c r="BJ1" s="205" t="str">
        <f>LEFT($B$1,4)</f>
        <v>WS1a</v>
      </c>
      <c r="BL1" s="1005"/>
      <c r="BN1" s="1004"/>
      <c r="BO1" s="1004"/>
      <c r="BP1" s="1004"/>
      <c r="BQ1" s="1004"/>
      <c r="BR1" s="1004"/>
      <c r="BS1" s="1004"/>
      <c r="BT1" s="1004"/>
      <c r="BU1" s="1004"/>
      <c r="BV1" s="1004"/>
      <c r="BW1" s="1004"/>
      <c r="BX1" s="1004"/>
      <c r="BY1" s="1004"/>
      <c r="BZ1" s="1004"/>
      <c r="CA1" s="1004"/>
      <c r="CB1" s="1004"/>
      <c r="CC1" s="1004"/>
      <c r="CD1" s="1004"/>
      <c r="CE1" s="1004"/>
      <c r="CF1" s="1004"/>
      <c r="CG1" s="1004"/>
      <c r="CH1" s="1004"/>
      <c r="CI1" s="1004"/>
      <c r="CJ1" s="1004"/>
      <c r="CK1" s="1004"/>
      <c r="CL1" s="1004"/>
      <c r="CM1" s="1004"/>
      <c r="CN1" s="1004"/>
      <c r="CO1" s="1004"/>
      <c r="CP1" s="1004"/>
      <c r="CQ1" s="1004"/>
      <c r="CR1" s="1004"/>
      <c r="CS1" s="1004"/>
      <c r="CT1" s="1004"/>
      <c r="CU1" s="1004"/>
      <c r="CV1" s="1004"/>
      <c r="CW1" s="1004"/>
      <c r="CX1" s="1004"/>
      <c r="CY1" s="1004"/>
      <c r="CZ1" s="1004"/>
      <c r="DA1" s="1004"/>
      <c r="DB1" s="1004"/>
      <c r="DC1" s="1005"/>
    </row>
    <row r="2" spans="2:107" ht="19.5" thickBot="1">
      <c r="B2" s="207"/>
      <c r="C2" s="208"/>
      <c r="D2" s="209"/>
      <c r="E2" s="208"/>
      <c r="F2" s="208"/>
      <c r="G2" s="208"/>
      <c r="H2" s="208"/>
      <c r="I2" s="208"/>
      <c r="J2" s="208"/>
      <c r="K2" s="208"/>
      <c r="L2" s="208"/>
      <c r="M2" s="208"/>
      <c r="N2" s="208"/>
      <c r="O2" s="208"/>
      <c r="P2" s="208"/>
      <c r="Q2" s="208"/>
      <c r="R2" s="208"/>
      <c r="S2" s="208"/>
      <c r="T2" s="208"/>
      <c r="U2" s="210"/>
      <c r="V2" s="210"/>
      <c r="W2" s="210"/>
      <c r="X2" s="210"/>
      <c r="Y2" s="210"/>
      <c r="Z2" s="210"/>
      <c r="AA2" s="210"/>
      <c r="AB2" s="210"/>
      <c r="AC2" s="210"/>
      <c r="AD2" s="210"/>
      <c r="AE2" s="210"/>
      <c r="AF2" s="210"/>
      <c r="AG2" s="210"/>
      <c r="AH2" s="210"/>
      <c r="AI2" s="210"/>
      <c r="AJ2" s="210"/>
      <c r="AK2" s="208"/>
      <c r="AL2" s="211"/>
      <c r="AM2" s="211"/>
      <c r="AN2" s="211"/>
      <c r="AO2" s="211"/>
      <c r="AP2" s="211"/>
      <c r="AQ2" s="211"/>
      <c r="AR2" s="211"/>
      <c r="AS2" s="211"/>
      <c r="AT2" s="211"/>
      <c r="AU2" s="211"/>
      <c r="AV2" s="211"/>
      <c r="AW2" s="211"/>
      <c r="AX2" s="211"/>
      <c r="AY2" s="211"/>
      <c r="AZ2" s="211"/>
      <c r="BA2" s="855"/>
      <c r="BB2" s="207"/>
      <c r="BC2" s="208"/>
      <c r="BD2" s="208"/>
      <c r="BE2" s="208"/>
      <c r="BF2" s="208"/>
      <c r="BG2" s="208"/>
      <c r="BH2" s="208"/>
      <c r="BI2" s="208"/>
      <c r="BJ2" s="208"/>
      <c r="BL2" s="1005"/>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1005"/>
    </row>
    <row r="3" spans="2:107" ht="15" thickBot="1">
      <c r="B3" s="212"/>
      <c r="C3" s="211"/>
      <c r="D3" s="213"/>
      <c r="E3" s="211"/>
      <c r="F3" s="211"/>
      <c r="G3" s="1921" t="s">
        <v>1363</v>
      </c>
      <c r="H3" s="1922"/>
      <c r="I3" s="1922"/>
      <c r="J3" s="1922"/>
      <c r="K3" s="1923"/>
      <c r="L3" s="1921" t="s">
        <v>1364</v>
      </c>
      <c r="M3" s="1922"/>
      <c r="N3" s="1922"/>
      <c r="O3" s="1922"/>
      <c r="P3" s="1923"/>
      <c r="Q3" s="1921" t="s">
        <v>1365</v>
      </c>
      <c r="R3" s="1922"/>
      <c r="S3" s="1922"/>
      <c r="T3" s="1922"/>
      <c r="U3" s="1923"/>
      <c r="V3" s="1921" t="s">
        <v>1366</v>
      </c>
      <c r="W3" s="1922"/>
      <c r="X3" s="1922"/>
      <c r="Y3" s="1922"/>
      <c r="Z3" s="1923"/>
      <c r="AA3" s="1921" t="s">
        <v>1367</v>
      </c>
      <c r="AB3" s="1922"/>
      <c r="AC3" s="1922"/>
      <c r="AD3" s="1922"/>
      <c r="AE3" s="1923"/>
      <c r="AF3" s="1921" t="s">
        <v>1368</v>
      </c>
      <c r="AG3" s="1937"/>
      <c r="AH3" s="1937"/>
      <c r="AI3" s="1937"/>
      <c r="AJ3" s="1938"/>
      <c r="AK3" s="1921" t="s">
        <v>1369</v>
      </c>
      <c r="AL3" s="1937"/>
      <c r="AM3" s="1937"/>
      <c r="AN3" s="1937"/>
      <c r="AO3" s="1938"/>
      <c r="AP3" s="1921" t="s">
        <v>1370</v>
      </c>
      <c r="AQ3" s="1937"/>
      <c r="AR3" s="1937"/>
      <c r="AS3" s="1937"/>
      <c r="AT3" s="1938"/>
      <c r="AU3" s="211"/>
      <c r="AV3" s="211"/>
      <c r="AW3" s="211"/>
      <c r="AX3" s="211"/>
      <c r="AY3" s="211"/>
      <c r="AZ3" s="211"/>
      <c r="BA3" s="855"/>
      <c r="BB3" s="212"/>
      <c r="BC3" s="211"/>
      <c r="BD3" s="211"/>
      <c r="BE3" s="211"/>
      <c r="BF3" s="1921" t="s">
        <v>1371</v>
      </c>
      <c r="BG3" s="1922"/>
      <c r="BH3" s="1922"/>
      <c r="BI3" s="1922"/>
      <c r="BJ3" s="1923"/>
      <c r="BL3" s="1005"/>
      <c r="BM3" s="1151"/>
      <c r="BN3" s="1151"/>
      <c r="BO3" s="988" t="s">
        <v>1430</v>
      </c>
      <c r="BP3" s="988"/>
      <c r="BQ3" s="988"/>
      <c r="BR3" s="988"/>
      <c r="BS3" s="988"/>
      <c r="BT3" s="988"/>
      <c r="BU3" s="988"/>
      <c r="BV3" s="988"/>
      <c r="BW3" s="988"/>
      <c r="BX3" s="988"/>
      <c r="BY3" s="988"/>
      <c r="BZ3" s="988"/>
      <c r="CA3" s="988"/>
      <c r="CB3" s="988"/>
      <c r="CC3" s="988"/>
      <c r="CD3" s="988"/>
      <c r="CE3" s="988"/>
      <c r="CF3" s="988"/>
      <c r="CG3" s="988"/>
      <c r="CH3" s="988"/>
      <c r="CI3" s="988"/>
      <c r="CJ3" s="988"/>
      <c r="CK3" s="988"/>
      <c r="CL3" s="988"/>
      <c r="CM3" s="988"/>
      <c r="CN3" s="988"/>
      <c r="CO3" s="988"/>
      <c r="CP3" s="988"/>
      <c r="CQ3" s="988"/>
      <c r="CR3" s="988"/>
      <c r="CS3" s="988"/>
      <c r="CT3" s="988"/>
      <c r="CU3" s="988"/>
      <c r="CV3" s="988"/>
      <c r="CW3" s="988"/>
      <c r="CX3" s="988"/>
      <c r="CY3" s="988"/>
      <c r="CZ3" s="988"/>
      <c r="DA3" s="988"/>
      <c r="DB3" s="988"/>
      <c r="DC3" s="1005"/>
    </row>
    <row r="4" spans="2:107" ht="39" thickBot="1">
      <c r="B4" s="1924" t="s">
        <v>379</v>
      </c>
      <c r="C4" s="1925"/>
      <c r="D4" s="214" t="s">
        <v>380</v>
      </c>
      <c r="E4" s="215" t="s">
        <v>381</v>
      </c>
      <c r="F4" s="216" t="s">
        <v>382</v>
      </c>
      <c r="G4" s="217" t="s">
        <v>23</v>
      </c>
      <c r="H4" s="214" t="s">
        <v>1373</v>
      </c>
      <c r="I4" s="214" t="s">
        <v>1374</v>
      </c>
      <c r="J4" s="218" t="s">
        <v>1375</v>
      </c>
      <c r="K4" s="1236" t="s">
        <v>173</v>
      </c>
      <c r="L4" s="217" t="s">
        <v>23</v>
      </c>
      <c r="M4" s="214" t="s">
        <v>1373</v>
      </c>
      <c r="N4" s="214" t="s">
        <v>1374</v>
      </c>
      <c r="O4" s="218" t="s">
        <v>1375</v>
      </c>
      <c r="P4" s="1236" t="s">
        <v>173</v>
      </c>
      <c r="Q4" s="217" t="s">
        <v>23</v>
      </c>
      <c r="R4" s="214" t="s">
        <v>1373</v>
      </c>
      <c r="S4" s="214" t="s">
        <v>1374</v>
      </c>
      <c r="T4" s="218" t="s">
        <v>1375</v>
      </c>
      <c r="U4" s="1236" t="s">
        <v>173</v>
      </c>
      <c r="V4" s="217" t="s">
        <v>23</v>
      </c>
      <c r="W4" s="214" t="s">
        <v>1373</v>
      </c>
      <c r="X4" s="214" t="s">
        <v>1374</v>
      </c>
      <c r="Y4" s="218" t="s">
        <v>1375</v>
      </c>
      <c r="Z4" s="1236" t="s">
        <v>173</v>
      </c>
      <c r="AA4" s="217" t="s">
        <v>23</v>
      </c>
      <c r="AB4" s="214" t="s">
        <v>1373</v>
      </c>
      <c r="AC4" s="214" t="s">
        <v>1374</v>
      </c>
      <c r="AD4" s="218" t="s">
        <v>1375</v>
      </c>
      <c r="AE4" s="1236" t="s">
        <v>173</v>
      </c>
      <c r="AF4" s="217" t="s">
        <v>23</v>
      </c>
      <c r="AG4" s="214" t="s">
        <v>1373</v>
      </c>
      <c r="AH4" s="214" t="s">
        <v>1374</v>
      </c>
      <c r="AI4" s="218" t="s">
        <v>1375</v>
      </c>
      <c r="AJ4" s="1236" t="s">
        <v>173</v>
      </c>
      <c r="AK4" s="217" t="s">
        <v>23</v>
      </c>
      <c r="AL4" s="214" t="s">
        <v>1373</v>
      </c>
      <c r="AM4" s="214" t="s">
        <v>1374</v>
      </c>
      <c r="AN4" s="218" t="s">
        <v>1375</v>
      </c>
      <c r="AO4" s="1236" t="s">
        <v>173</v>
      </c>
      <c r="AP4" s="217" t="s">
        <v>23</v>
      </c>
      <c r="AQ4" s="214" t="s">
        <v>1373</v>
      </c>
      <c r="AR4" s="214" t="s">
        <v>1374</v>
      </c>
      <c r="AS4" s="218" t="s">
        <v>1375</v>
      </c>
      <c r="AT4" s="1236" t="s">
        <v>173</v>
      </c>
      <c r="AU4" s="211"/>
      <c r="AV4" s="8" t="s">
        <v>391</v>
      </c>
      <c r="AW4" s="79" t="s">
        <v>392</v>
      </c>
      <c r="AX4" s="147"/>
      <c r="AY4" s="8" t="s">
        <v>1429</v>
      </c>
      <c r="AZ4" s="9" t="s">
        <v>314</v>
      </c>
      <c r="BA4" s="855"/>
      <c r="BB4" s="1924" t="s">
        <v>379</v>
      </c>
      <c r="BC4" s="1925"/>
      <c r="BD4" s="215" t="s">
        <v>381</v>
      </c>
      <c r="BE4" s="216" t="s">
        <v>382</v>
      </c>
      <c r="BF4" s="217" t="s">
        <v>23</v>
      </c>
      <c r="BG4" s="214" t="s">
        <v>1373</v>
      </c>
      <c r="BH4" s="214" t="s">
        <v>1374</v>
      </c>
      <c r="BI4" s="218" t="s">
        <v>1375</v>
      </c>
      <c r="BJ4" s="1295" t="s">
        <v>173</v>
      </c>
      <c r="BL4" s="1005"/>
      <c r="BM4" s="1205" t="s">
        <v>1517</v>
      </c>
      <c r="BN4" s="1206"/>
      <c r="BO4" s="1205" t="s">
        <v>1431</v>
      </c>
      <c r="BQ4" s="1014"/>
      <c r="BR4" s="1014"/>
      <c r="BS4" s="1014"/>
      <c r="BT4" s="1014"/>
      <c r="BU4" s="1014"/>
      <c r="BV4" s="1014"/>
      <c r="BW4" s="1014"/>
      <c r="BX4" s="1014"/>
      <c r="BY4" s="1014"/>
      <c r="BZ4" s="1014"/>
      <c r="CA4" s="1014"/>
      <c r="CB4" s="1014"/>
      <c r="CC4" s="1014"/>
      <c r="CD4" s="1014"/>
      <c r="CE4" s="1014"/>
      <c r="CF4" s="1014"/>
      <c r="CG4" s="1014"/>
      <c r="CH4" s="1014"/>
      <c r="CI4" s="1014"/>
      <c r="CJ4" s="1014"/>
      <c r="CK4" s="1014"/>
      <c r="CL4" s="1014"/>
      <c r="CM4" s="1014"/>
      <c r="CN4" s="1014"/>
      <c r="CO4" s="1014"/>
      <c r="CP4" s="1014"/>
      <c r="CQ4" s="1014"/>
      <c r="CR4" s="1014"/>
      <c r="CS4" s="1014"/>
      <c r="CT4" s="1014"/>
      <c r="CU4" s="1014"/>
      <c r="CV4" s="1014"/>
      <c r="CW4" s="1014"/>
      <c r="CX4" s="1014"/>
      <c r="CY4" s="1014"/>
      <c r="CZ4" s="1014"/>
      <c r="DA4" s="1014"/>
      <c r="DB4" s="1014"/>
      <c r="DC4" s="1005"/>
    </row>
    <row r="5" spans="2:107" ht="15" thickBot="1">
      <c r="B5" s="219"/>
      <c r="C5" s="219"/>
      <c r="D5" s="220"/>
      <c r="E5" s="220"/>
      <c r="F5" s="220"/>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11"/>
      <c r="AV5" s="1296"/>
      <c r="AW5" s="1296"/>
      <c r="AX5" s="1296"/>
      <c r="AY5" s="1296"/>
      <c r="AZ5" s="1296"/>
      <c r="BA5" s="855"/>
      <c r="BB5" s="219"/>
      <c r="BC5" s="219"/>
      <c r="BD5" s="220"/>
      <c r="BE5" s="220"/>
      <c r="BF5" s="221"/>
      <c r="BG5" s="221"/>
      <c r="BH5" s="221"/>
      <c r="BI5" s="221"/>
      <c r="BJ5" s="221"/>
      <c r="BL5" s="1005"/>
      <c r="BN5" s="1004"/>
      <c r="BQ5" s="977"/>
      <c r="BR5" s="977"/>
      <c r="BS5" s="977"/>
      <c r="BT5" s="977"/>
      <c r="BU5" s="977"/>
      <c r="BV5" s="977"/>
      <c r="BW5" s="977"/>
      <c r="BX5" s="977"/>
      <c r="BY5" s="977"/>
      <c r="BZ5" s="977"/>
      <c r="CA5" s="977"/>
      <c r="CB5" s="977"/>
      <c r="CC5" s="977"/>
      <c r="CD5" s="977"/>
      <c r="CE5" s="977"/>
      <c r="CF5" s="977"/>
      <c r="CG5" s="977"/>
      <c r="CH5" s="977"/>
      <c r="CI5" s="977"/>
      <c r="CJ5" s="977"/>
      <c r="CK5" s="977"/>
      <c r="CL5" s="977"/>
      <c r="CM5" s="977"/>
      <c r="CN5" s="977"/>
      <c r="CO5" s="977"/>
      <c r="CP5" s="977"/>
      <c r="CQ5" s="977"/>
      <c r="CR5" s="977"/>
      <c r="CS5" s="977"/>
      <c r="CT5" s="977"/>
      <c r="CU5" s="977"/>
      <c r="CV5" s="977"/>
      <c r="CW5" s="977"/>
      <c r="CX5" s="977"/>
      <c r="CY5" s="977"/>
      <c r="CZ5" s="977"/>
      <c r="DA5" s="977"/>
      <c r="DB5" s="977"/>
      <c r="DC5" s="1005"/>
    </row>
    <row r="6" spans="2:107" ht="15" thickBot="1">
      <c r="B6" s="1926" t="s">
        <v>529</v>
      </c>
      <c r="C6" s="1927"/>
      <c r="D6" s="1927"/>
      <c r="E6" s="1927"/>
      <c r="F6" s="1928"/>
      <c r="G6" s="1929" t="s">
        <v>530</v>
      </c>
      <c r="H6" s="1930"/>
      <c r="I6" s="1930"/>
      <c r="J6" s="1930"/>
      <c r="K6" s="1931"/>
      <c r="L6" s="1929" t="s">
        <v>530</v>
      </c>
      <c r="M6" s="1930"/>
      <c r="N6" s="1930"/>
      <c r="O6" s="1930"/>
      <c r="P6" s="1931"/>
      <c r="Q6" s="1929" t="s">
        <v>530</v>
      </c>
      <c r="R6" s="1930"/>
      <c r="S6" s="1930"/>
      <c r="T6" s="1930"/>
      <c r="U6" s="1931"/>
      <c r="V6" s="1929" t="s">
        <v>531</v>
      </c>
      <c r="W6" s="1930"/>
      <c r="X6" s="1930"/>
      <c r="Y6" s="1930"/>
      <c r="Z6" s="1931"/>
      <c r="AA6" s="1929" t="s">
        <v>531</v>
      </c>
      <c r="AB6" s="1930"/>
      <c r="AC6" s="1930"/>
      <c r="AD6" s="1930"/>
      <c r="AE6" s="1931"/>
      <c r="AF6" s="1929" t="s">
        <v>531</v>
      </c>
      <c r="AG6" s="1930"/>
      <c r="AH6" s="1930"/>
      <c r="AI6" s="1930"/>
      <c r="AJ6" s="1931"/>
      <c r="AK6" s="1929" t="s">
        <v>531</v>
      </c>
      <c r="AL6" s="1930"/>
      <c r="AM6" s="1930"/>
      <c r="AN6" s="1930"/>
      <c r="AO6" s="1931"/>
      <c r="AP6" s="1929" t="s">
        <v>531</v>
      </c>
      <c r="AQ6" s="1930"/>
      <c r="AR6" s="1930"/>
      <c r="AS6" s="1930"/>
      <c r="AT6" s="1931"/>
      <c r="AU6" s="211"/>
      <c r="AV6" s="1296"/>
      <c r="AW6" s="1296"/>
      <c r="AX6" s="1296"/>
      <c r="AY6" s="1296"/>
      <c r="AZ6" s="1296"/>
      <c r="BA6" s="855"/>
      <c r="BB6" s="1926" t="s">
        <v>529</v>
      </c>
      <c r="BC6" s="1927"/>
      <c r="BD6" s="1927"/>
      <c r="BE6" s="1928"/>
      <c r="BF6" s="1929" t="s">
        <v>1376</v>
      </c>
      <c r="BG6" s="1930"/>
      <c r="BH6" s="1930"/>
      <c r="BI6" s="1930"/>
      <c r="BJ6" s="1931"/>
      <c r="BL6" s="1005"/>
      <c r="BN6" s="1004"/>
      <c r="BO6" s="977"/>
      <c r="BP6" s="977"/>
      <c r="BQ6" s="977"/>
      <c r="BR6" s="977"/>
      <c r="BS6" s="977"/>
      <c r="BT6" s="977"/>
      <c r="BU6" s="977"/>
      <c r="BV6" s="977"/>
      <c r="BW6" s="977"/>
      <c r="BX6" s="977"/>
      <c r="BY6" s="977"/>
      <c r="BZ6" s="977"/>
      <c r="CA6" s="977"/>
      <c r="CB6" s="977"/>
      <c r="CC6" s="977"/>
      <c r="CD6" s="977"/>
      <c r="CE6" s="977"/>
      <c r="CF6" s="977"/>
      <c r="CG6" s="977"/>
      <c r="CH6" s="977"/>
      <c r="CI6" s="977"/>
      <c r="CJ6" s="977"/>
      <c r="CK6" s="977"/>
      <c r="CL6" s="977"/>
      <c r="CM6" s="977"/>
      <c r="CN6" s="977"/>
      <c r="CO6" s="977"/>
      <c r="CP6" s="977"/>
      <c r="CQ6" s="977"/>
      <c r="CR6" s="977"/>
      <c r="CS6" s="977"/>
      <c r="CT6" s="977"/>
      <c r="CU6" s="977"/>
      <c r="CV6" s="977"/>
      <c r="CW6" s="977"/>
      <c r="CX6" s="977"/>
      <c r="CY6" s="977"/>
      <c r="CZ6" s="977"/>
      <c r="DA6" s="977"/>
      <c r="DB6" s="1006"/>
      <c r="DC6" s="1005"/>
    </row>
    <row r="7" spans="2:107" ht="15" thickBot="1">
      <c r="B7" s="219"/>
      <c r="C7" s="219"/>
      <c r="D7" s="220"/>
      <c r="E7" s="220"/>
      <c r="F7" s="220"/>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11"/>
      <c r="AV7" s="1296"/>
      <c r="AW7" s="1296"/>
      <c r="AX7" s="1296"/>
      <c r="AY7" s="1296"/>
      <c r="AZ7" s="1296"/>
      <c r="BA7" s="855"/>
      <c r="BB7" s="219"/>
      <c r="BC7" s="219"/>
      <c r="BD7" s="220"/>
      <c r="BE7" s="220"/>
      <c r="BF7" s="221"/>
      <c r="BG7" s="221"/>
      <c r="BH7" s="221"/>
      <c r="BI7" s="221"/>
      <c r="BJ7" s="221"/>
      <c r="BL7" s="1005"/>
      <c r="BN7" s="1004"/>
      <c r="BO7" s="977"/>
      <c r="BP7" s="977"/>
      <c r="BQ7" s="977"/>
      <c r="BR7" s="977"/>
      <c r="BS7" s="977"/>
      <c r="BT7" s="977"/>
      <c r="BU7" s="977"/>
      <c r="BV7" s="977"/>
      <c r="BW7" s="977"/>
      <c r="BX7" s="977"/>
      <c r="BY7" s="977"/>
      <c r="BZ7" s="977"/>
      <c r="CA7" s="977"/>
      <c r="CB7" s="977"/>
      <c r="CC7" s="977"/>
      <c r="CD7" s="977"/>
      <c r="CE7" s="977"/>
      <c r="CF7" s="977"/>
      <c r="CG7" s="977"/>
      <c r="CH7" s="977"/>
      <c r="CI7" s="977"/>
      <c r="CJ7" s="977"/>
      <c r="CK7" s="977"/>
      <c r="CL7" s="977"/>
      <c r="CM7" s="977"/>
      <c r="CN7" s="977"/>
      <c r="CO7" s="977"/>
      <c r="CP7" s="977"/>
      <c r="CQ7" s="977"/>
      <c r="CR7" s="977"/>
      <c r="CS7" s="977"/>
      <c r="CT7" s="977"/>
      <c r="CU7" s="977"/>
      <c r="CV7" s="977"/>
      <c r="CW7" s="1006"/>
      <c r="CX7" s="977"/>
      <c r="CY7" s="977"/>
      <c r="CZ7" s="977"/>
      <c r="DA7" s="977"/>
      <c r="DB7" s="1006"/>
      <c r="DC7" s="1005"/>
    </row>
    <row r="8" spans="2:107" ht="15" thickBot="1">
      <c r="B8" s="222" t="s">
        <v>532</v>
      </c>
      <c r="C8" s="223" t="s">
        <v>1380</v>
      </c>
      <c r="D8" s="220"/>
      <c r="E8" s="224"/>
      <c r="F8" s="224"/>
      <c r="G8" s="647"/>
      <c r="H8" s="647"/>
      <c r="I8" s="647"/>
      <c r="J8" s="647"/>
      <c r="K8" s="647"/>
      <c r="L8" s="647"/>
      <c r="M8" s="647"/>
      <c r="N8" s="647"/>
      <c r="O8" s="647"/>
      <c r="P8" s="647"/>
      <c r="Q8" s="647"/>
      <c r="R8" s="647"/>
      <c r="S8" s="647"/>
      <c r="T8" s="647"/>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c r="AT8" s="647"/>
      <c r="AU8" s="211"/>
      <c r="AV8" s="240"/>
      <c r="AW8" s="240"/>
      <c r="AX8" s="240"/>
      <c r="AY8" s="1301"/>
      <c r="AZ8" s="1301"/>
      <c r="BA8" s="855"/>
      <c r="BB8" s="222" t="s">
        <v>532</v>
      </c>
      <c r="BC8" s="223" t="s">
        <v>1380</v>
      </c>
      <c r="BD8" s="224"/>
      <c r="BE8" s="224"/>
      <c r="BF8" s="1112"/>
      <c r="BG8" s="1112"/>
      <c r="BH8" s="1112"/>
      <c r="BI8" s="1112"/>
      <c r="BJ8" s="1112"/>
      <c r="BL8" s="1011"/>
      <c r="BM8" s="1108"/>
      <c r="BN8" s="1108"/>
      <c r="BO8" s="977"/>
      <c r="BP8" s="977"/>
      <c r="BQ8" s="977"/>
      <c r="BR8" s="977"/>
      <c r="BS8" s="1006"/>
      <c r="BT8" s="977"/>
      <c r="BU8" s="977"/>
      <c r="BV8" s="977"/>
      <c r="BW8" s="977"/>
      <c r="BX8" s="1006"/>
      <c r="BY8" s="977"/>
      <c r="BZ8" s="977"/>
      <c r="CA8" s="977"/>
      <c r="CB8" s="977"/>
      <c r="CC8" s="1006"/>
      <c r="CD8" s="977"/>
      <c r="CE8" s="977"/>
      <c r="CF8" s="977"/>
      <c r="CG8" s="977"/>
      <c r="CH8" s="1006"/>
      <c r="CI8" s="977"/>
      <c r="CJ8" s="977"/>
      <c r="CK8" s="977"/>
      <c r="CL8" s="977"/>
      <c r="CM8" s="1006"/>
      <c r="CN8" s="977"/>
      <c r="CO8" s="977"/>
      <c r="CP8" s="977"/>
      <c r="CQ8" s="977"/>
      <c r="CR8" s="1006"/>
      <c r="CS8" s="977"/>
      <c r="CT8" s="977"/>
      <c r="CU8" s="977"/>
      <c r="CV8" s="977"/>
      <c r="CW8" s="1006"/>
      <c r="CX8" s="977"/>
      <c r="CY8" s="977"/>
      <c r="CZ8" s="977"/>
      <c r="DA8" s="977"/>
      <c r="DB8" s="1300"/>
      <c r="DC8" s="1011"/>
    </row>
    <row r="9" spans="2:107">
      <c r="B9" s="225">
        <v>20</v>
      </c>
      <c r="C9" s="226" t="s">
        <v>1942</v>
      </c>
      <c r="D9" s="227"/>
      <c r="E9" s="227" t="s">
        <v>43</v>
      </c>
      <c r="F9" s="228">
        <v>3</v>
      </c>
      <c r="G9" s="643">
        <v>0</v>
      </c>
      <c r="H9" s="644">
        <v>0</v>
      </c>
      <c r="I9" s="644">
        <v>0</v>
      </c>
      <c r="J9" s="645">
        <v>8.468</v>
      </c>
      <c r="K9" s="648">
        <f>SUM(G9:J9)</f>
        <v>8.468</v>
      </c>
      <c r="L9" s="643">
        <v>0</v>
      </c>
      <c r="M9" s="644">
        <v>0</v>
      </c>
      <c r="N9" s="644">
        <v>0</v>
      </c>
      <c r="O9" s="645">
        <v>7.6379999999999999</v>
      </c>
      <c r="P9" s="648">
        <f>SUM(L9:O9)</f>
        <v>7.6379999999999999</v>
      </c>
      <c r="Q9" s="643">
        <v>0</v>
      </c>
      <c r="R9" s="644">
        <v>0</v>
      </c>
      <c r="S9" s="644">
        <v>0</v>
      </c>
      <c r="T9" s="645">
        <v>7.625</v>
      </c>
      <c r="U9" s="648">
        <f>SUM(Q9:T9)</f>
        <v>7.625</v>
      </c>
      <c r="V9" s="643">
        <v>0</v>
      </c>
      <c r="W9" s="644">
        <v>0</v>
      </c>
      <c r="X9" s="644">
        <v>0</v>
      </c>
      <c r="Y9" s="645">
        <v>4.1550000000000002</v>
      </c>
      <c r="Z9" s="648">
        <f>SUM(V9:Y9)</f>
        <v>4.1550000000000002</v>
      </c>
      <c r="AA9" s="643">
        <v>0</v>
      </c>
      <c r="AB9" s="644">
        <v>0</v>
      </c>
      <c r="AC9" s="644">
        <v>0</v>
      </c>
      <c r="AD9" s="645">
        <v>4.1920000000000002</v>
      </c>
      <c r="AE9" s="648">
        <f>SUM(AA9:AD9)</f>
        <v>4.1920000000000002</v>
      </c>
      <c r="AF9" s="643">
        <v>0</v>
      </c>
      <c r="AG9" s="644">
        <v>0</v>
      </c>
      <c r="AH9" s="644">
        <v>0</v>
      </c>
      <c r="AI9" s="645">
        <v>4.0910000000000002</v>
      </c>
      <c r="AJ9" s="648">
        <f>SUM(AF9:AI9)</f>
        <v>4.0910000000000002</v>
      </c>
      <c r="AK9" s="643">
        <v>0</v>
      </c>
      <c r="AL9" s="644">
        <v>0</v>
      </c>
      <c r="AM9" s="644">
        <v>0</v>
      </c>
      <c r="AN9" s="645">
        <v>4.1550000000000002</v>
      </c>
      <c r="AO9" s="648">
        <f>SUM(AK9:AN9)</f>
        <v>4.1550000000000002</v>
      </c>
      <c r="AP9" s="643">
        <v>0</v>
      </c>
      <c r="AQ9" s="644">
        <v>0</v>
      </c>
      <c r="AR9" s="644">
        <v>0</v>
      </c>
      <c r="AS9" s="645">
        <v>4.0819999999999999</v>
      </c>
      <c r="AT9" s="648">
        <f>SUM(AP9:AS9)</f>
        <v>4.0819999999999999</v>
      </c>
      <c r="AU9" s="54"/>
      <c r="AV9" s="80"/>
      <c r="AW9" s="81"/>
      <c r="AX9" s="133"/>
      <c r="AY9" s="1301">
        <f>IF(SUM(BO9:DA9)=0,0,$BO$4)</f>
        <v>0</v>
      </c>
      <c r="AZ9" s="1301"/>
      <c r="BA9" s="855"/>
      <c r="BB9" s="225">
        <v>20</v>
      </c>
      <c r="BC9" s="226" t="s">
        <v>1942</v>
      </c>
      <c r="BD9" s="227" t="s">
        <v>43</v>
      </c>
      <c r="BE9" s="228">
        <v>3</v>
      </c>
      <c r="BF9" s="1090" t="s">
        <v>1960</v>
      </c>
      <c r="BG9" s="1091" t="s">
        <v>1961</v>
      </c>
      <c r="BH9" s="1091" t="s">
        <v>1962</v>
      </c>
      <c r="BI9" s="1110" t="s">
        <v>1963</v>
      </c>
      <c r="BJ9" s="1113" t="s">
        <v>1964</v>
      </c>
      <c r="BL9" s="1011"/>
      <c r="BM9" s="1108"/>
      <c r="BN9" s="1108"/>
      <c r="BO9" s="1022">
        <f t="shared" ref="BO9:BR10" si="0">IF(ISNUMBER(G9),0,1)</f>
        <v>0</v>
      </c>
      <c r="BP9" s="1022">
        <f t="shared" si="0"/>
        <v>0</v>
      </c>
      <c r="BQ9" s="1022">
        <f t="shared" si="0"/>
        <v>0</v>
      </c>
      <c r="BR9" s="1022">
        <f t="shared" si="0"/>
        <v>0</v>
      </c>
      <c r="BS9" s="1300"/>
      <c r="BT9" s="1022">
        <f t="shared" ref="BT9:BW10" si="1">IF(ISNUMBER(L9),0,1)</f>
        <v>0</v>
      </c>
      <c r="BU9" s="1022">
        <f t="shared" si="1"/>
        <v>0</v>
      </c>
      <c r="BV9" s="1022">
        <f t="shared" si="1"/>
        <v>0</v>
      </c>
      <c r="BW9" s="1022">
        <f t="shared" si="1"/>
        <v>0</v>
      </c>
      <c r="BX9" s="1300"/>
      <c r="BY9" s="1022">
        <f t="shared" ref="BY9:CB10" si="2">IF(ISNUMBER(Q9),0,1)</f>
        <v>0</v>
      </c>
      <c r="BZ9" s="1022">
        <f t="shared" si="2"/>
        <v>0</v>
      </c>
      <c r="CA9" s="1022">
        <f t="shared" si="2"/>
        <v>0</v>
      </c>
      <c r="CB9" s="1022">
        <f t="shared" si="2"/>
        <v>0</v>
      </c>
      <c r="CC9" s="1300"/>
      <c r="CD9" s="1022">
        <f t="shared" ref="CD9:CG10" si="3">IF(ISNUMBER(V9),0,1)</f>
        <v>0</v>
      </c>
      <c r="CE9" s="1022">
        <f t="shared" si="3"/>
        <v>0</v>
      </c>
      <c r="CF9" s="1022">
        <f t="shared" si="3"/>
        <v>0</v>
      </c>
      <c r="CG9" s="1022">
        <f t="shared" si="3"/>
        <v>0</v>
      </c>
      <c r="CH9" s="1300"/>
      <c r="CI9" s="1022">
        <f t="shared" ref="CI9:CL10" si="4">IF(ISNUMBER(AA9),0,1)</f>
        <v>0</v>
      </c>
      <c r="CJ9" s="1022">
        <f t="shared" si="4"/>
        <v>0</v>
      </c>
      <c r="CK9" s="1022">
        <f t="shared" si="4"/>
        <v>0</v>
      </c>
      <c r="CL9" s="1022">
        <f t="shared" si="4"/>
        <v>0</v>
      </c>
      <c r="CM9" s="1300"/>
      <c r="CN9" s="1022">
        <f t="shared" ref="CN9:CQ10" si="5">IF(ISNUMBER(AF9),0,1)</f>
        <v>0</v>
      </c>
      <c r="CO9" s="1022">
        <f t="shared" si="5"/>
        <v>0</v>
      </c>
      <c r="CP9" s="1022">
        <f t="shared" si="5"/>
        <v>0</v>
      </c>
      <c r="CQ9" s="1022">
        <f t="shared" si="5"/>
        <v>0</v>
      </c>
      <c r="CR9" s="1300"/>
      <c r="CS9" s="1022">
        <f t="shared" ref="CS9:CV10" si="6">IF(ISNUMBER(AK9),0,1)</f>
        <v>0</v>
      </c>
      <c r="CT9" s="1022">
        <f t="shared" si="6"/>
        <v>0</v>
      </c>
      <c r="CU9" s="1022">
        <f t="shared" si="6"/>
        <v>0</v>
      </c>
      <c r="CV9" s="1022">
        <f t="shared" si="6"/>
        <v>0</v>
      </c>
      <c r="CW9" s="1300"/>
      <c r="CX9" s="1022">
        <f t="shared" ref="CX9:DA10" si="7">IF(ISNUMBER(AP9),0,1)</f>
        <v>0</v>
      </c>
      <c r="CY9" s="1022">
        <f t="shared" si="7"/>
        <v>0</v>
      </c>
      <c r="CZ9" s="1022">
        <f t="shared" si="7"/>
        <v>0</v>
      </c>
      <c r="DA9" s="1022">
        <f t="shared" si="7"/>
        <v>0</v>
      </c>
      <c r="DB9" s="1300"/>
      <c r="DC9" s="1011"/>
    </row>
    <row r="10" spans="2:107" ht="15" thickBot="1">
      <c r="B10" s="236">
        <v>21</v>
      </c>
      <c r="C10" s="237" t="s">
        <v>1943</v>
      </c>
      <c r="D10" s="238"/>
      <c r="E10" s="238" t="s">
        <v>43</v>
      </c>
      <c r="F10" s="239">
        <v>3</v>
      </c>
      <c r="G10" s="1678">
        <v>0</v>
      </c>
      <c r="H10" s="1679">
        <v>0</v>
      </c>
      <c r="I10" s="1679">
        <v>0</v>
      </c>
      <c r="J10" s="1680">
        <v>0.751</v>
      </c>
      <c r="K10" s="1681">
        <f>SUM(G10:J10)</f>
        <v>0.751</v>
      </c>
      <c r="L10" s="1678">
        <v>1.081</v>
      </c>
      <c r="M10" s="1679">
        <v>0</v>
      </c>
      <c r="N10" s="1679">
        <v>0</v>
      </c>
      <c r="O10" s="1680">
        <v>1.286</v>
      </c>
      <c r="P10" s="1681">
        <f>SUM(L10:O10)</f>
        <v>2.367</v>
      </c>
      <c r="Q10" s="1678">
        <v>0.85299999999999998</v>
      </c>
      <c r="R10" s="1679">
        <v>0</v>
      </c>
      <c r="S10" s="1679">
        <v>0</v>
      </c>
      <c r="T10" s="1680">
        <v>1.7350000000000001</v>
      </c>
      <c r="U10" s="1681">
        <f>SUM(Q10:T10)</f>
        <v>2.5880000000000001</v>
      </c>
      <c r="V10" s="1678">
        <v>0.13800000000000001</v>
      </c>
      <c r="W10" s="1679">
        <v>0</v>
      </c>
      <c r="X10" s="1679">
        <v>0</v>
      </c>
      <c r="Y10" s="1680">
        <v>3.2170000000000001</v>
      </c>
      <c r="Z10" s="1681">
        <f>SUM(V10:Y10)</f>
        <v>3.355</v>
      </c>
      <c r="AA10" s="1678">
        <v>1.2999999999999999E-2</v>
      </c>
      <c r="AB10" s="1679">
        <v>0</v>
      </c>
      <c r="AC10" s="1679">
        <v>0</v>
      </c>
      <c r="AD10" s="1680">
        <v>4.54</v>
      </c>
      <c r="AE10" s="1681">
        <f>SUM(AA10:AD10)</f>
        <v>4.5529999999999999</v>
      </c>
      <c r="AF10" s="1678">
        <v>1.2999999999999999E-2</v>
      </c>
      <c r="AG10" s="1679">
        <v>0</v>
      </c>
      <c r="AH10" s="1679">
        <v>0</v>
      </c>
      <c r="AI10" s="1680">
        <v>5.8639999999999999</v>
      </c>
      <c r="AJ10" s="1681">
        <f>SUM(AF10:AI10)</f>
        <v>5.8769999999999998</v>
      </c>
      <c r="AK10" s="1678">
        <v>1.2999999999999999E-2</v>
      </c>
      <c r="AL10" s="1679">
        <v>0</v>
      </c>
      <c r="AM10" s="1679">
        <v>0</v>
      </c>
      <c r="AN10" s="1680">
        <v>5.8639999999999999</v>
      </c>
      <c r="AO10" s="1681">
        <f>SUM(AK10:AN10)</f>
        <v>5.8769999999999998</v>
      </c>
      <c r="AP10" s="1678">
        <v>0</v>
      </c>
      <c r="AQ10" s="1679">
        <v>0</v>
      </c>
      <c r="AR10" s="1679">
        <v>0</v>
      </c>
      <c r="AS10" s="1680">
        <v>5.6269999999999998</v>
      </c>
      <c r="AT10" s="1681">
        <f>SUM(AP10:AS10)</f>
        <v>5.6269999999999998</v>
      </c>
      <c r="AU10" s="54"/>
      <c r="AV10" s="234"/>
      <c r="AW10" s="235"/>
      <c r="AX10" s="992"/>
      <c r="AY10" s="1301">
        <f>IF(SUM(BO10:DA10)=0,0,$BO$4)</f>
        <v>0</v>
      </c>
      <c r="AZ10" s="1008"/>
      <c r="BA10" s="855"/>
      <c r="BB10" s="229">
        <v>21</v>
      </c>
      <c r="BC10" s="230" t="s">
        <v>1943</v>
      </c>
      <c r="BD10" s="231" t="s">
        <v>43</v>
      </c>
      <c r="BE10" s="232">
        <v>3</v>
      </c>
      <c r="BF10" s="1092" t="s">
        <v>1965</v>
      </c>
      <c r="BG10" s="1093" t="s">
        <v>1966</v>
      </c>
      <c r="BH10" s="1093" t="s">
        <v>1967</v>
      </c>
      <c r="BI10" s="1111" t="s">
        <v>1968</v>
      </c>
      <c r="BJ10" s="1114" t="s">
        <v>1969</v>
      </c>
      <c r="BL10" s="1011"/>
      <c r="BM10" s="1108"/>
      <c r="BN10" s="1108"/>
      <c r="BO10" s="1022">
        <f t="shared" si="0"/>
        <v>0</v>
      </c>
      <c r="BP10" s="1022">
        <f t="shared" si="0"/>
        <v>0</v>
      </c>
      <c r="BQ10" s="1022">
        <f t="shared" si="0"/>
        <v>0</v>
      </c>
      <c r="BR10" s="1022">
        <f t="shared" si="0"/>
        <v>0</v>
      </c>
      <c r="BS10" s="1300"/>
      <c r="BT10" s="1022">
        <f t="shared" si="1"/>
        <v>0</v>
      </c>
      <c r="BU10" s="1022">
        <f t="shared" si="1"/>
        <v>0</v>
      </c>
      <c r="BV10" s="1022">
        <f t="shared" si="1"/>
        <v>0</v>
      </c>
      <c r="BW10" s="1022">
        <f t="shared" si="1"/>
        <v>0</v>
      </c>
      <c r="BX10" s="1300"/>
      <c r="BY10" s="1022">
        <f t="shared" si="2"/>
        <v>0</v>
      </c>
      <c r="BZ10" s="1022">
        <f t="shared" si="2"/>
        <v>0</v>
      </c>
      <c r="CA10" s="1022">
        <f t="shared" si="2"/>
        <v>0</v>
      </c>
      <c r="CB10" s="1022">
        <f t="shared" si="2"/>
        <v>0</v>
      </c>
      <c r="CC10" s="1300"/>
      <c r="CD10" s="1022">
        <f t="shared" si="3"/>
        <v>0</v>
      </c>
      <c r="CE10" s="1022">
        <f t="shared" si="3"/>
        <v>0</v>
      </c>
      <c r="CF10" s="1022">
        <f t="shared" si="3"/>
        <v>0</v>
      </c>
      <c r="CG10" s="1022">
        <f t="shared" si="3"/>
        <v>0</v>
      </c>
      <c r="CH10" s="1300"/>
      <c r="CI10" s="1022">
        <f t="shared" si="4"/>
        <v>0</v>
      </c>
      <c r="CJ10" s="1022">
        <f t="shared" si="4"/>
        <v>0</v>
      </c>
      <c r="CK10" s="1022">
        <f t="shared" si="4"/>
        <v>0</v>
      </c>
      <c r="CL10" s="1022">
        <f t="shared" si="4"/>
        <v>0</v>
      </c>
      <c r="CM10" s="1300"/>
      <c r="CN10" s="1022">
        <f t="shared" si="5"/>
        <v>0</v>
      </c>
      <c r="CO10" s="1022">
        <f t="shared" si="5"/>
        <v>0</v>
      </c>
      <c r="CP10" s="1022">
        <f t="shared" si="5"/>
        <v>0</v>
      </c>
      <c r="CQ10" s="1022">
        <f t="shared" si="5"/>
        <v>0</v>
      </c>
      <c r="CR10" s="1300"/>
      <c r="CS10" s="1022">
        <f t="shared" si="6"/>
        <v>0</v>
      </c>
      <c r="CT10" s="1022">
        <f t="shared" si="6"/>
        <v>0</v>
      </c>
      <c r="CU10" s="1022">
        <f t="shared" si="6"/>
        <v>0</v>
      </c>
      <c r="CV10" s="1022">
        <f t="shared" si="6"/>
        <v>0</v>
      </c>
      <c r="CW10" s="1300"/>
      <c r="CX10" s="1022">
        <f t="shared" si="7"/>
        <v>0</v>
      </c>
      <c r="CY10" s="1022">
        <f t="shared" si="7"/>
        <v>0</v>
      </c>
      <c r="CZ10" s="1022">
        <f t="shared" si="7"/>
        <v>0</v>
      </c>
      <c r="DA10" s="1022">
        <f t="shared" si="7"/>
        <v>0</v>
      </c>
      <c r="DB10" s="1300"/>
      <c r="DC10" s="1011"/>
    </row>
    <row r="11" spans="2:107">
      <c r="B11" s="54"/>
      <c r="C11" s="54"/>
      <c r="D11" s="242"/>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243"/>
      <c r="AL11" s="244"/>
      <c r="AM11" s="54"/>
      <c r="AN11" s="54"/>
      <c r="AO11" s="54"/>
      <c r="AP11" s="54"/>
      <c r="AQ11" s="54"/>
      <c r="AR11" s="54"/>
      <c r="AS11" s="54"/>
      <c r="AT11" s="54"/>
    </row>
    <row r="12" spans="2:107">
      <c r="B12" s="123" t="s">
        <v>305</v>
      </c>
      <c r="C12" s="122"/>
      <c r="D12" s="88"/>
      <c r="E12" s="88"/>
      <c r="F12" s="88"/>
      <c r="G12" s="1237"/>
      <c r="H12" s="848"/>
      <c r="I12" s="848"/>
      <c r="J12" s="848"/>
      <c r="K12" s="848"/>
      <c r="L12" s="848"/>
      <c r="M12" s="848"/>
      <c r="N12" s="848"/>
      <c r="O12" s="848"/>
      <c r="P12" s="848"/>
      <c r="Q12" s="848"/>
      <c r="R12" s="54"/>
      <c r="S12" s="54"/>
      <c r="T12" s="54"/>
      <c r="U12" s="54"/>
      <c r="V12" s="54"/>
      <c r="W12" s="54"/>
      <c r="X12" s="54"/>
      <c r="Y12" s="54"/>
      <c r="Z12" s="54"/>
      <c r="AA12" s="54"/>
      <c r="AB12" s="54"/>
      <c r="AC12" s="54"/>
      <c r="AD12" s="54"/>
      <c r="AE12" s="54"/>
      <c r="AF12" s="54"/>
      <c r="AG12" s="54"/>
      <c r="AH12" s="54"/>
      <c r="AI12" s="54"/>
      <c r="AJ12" s="54"/>
      <c r="AK12" s="246"/>
      <c r="AL12" s="211"/>
      <c r="AM12" s="54"/>
      <c r="AN12" s="54"/>
      <c r="AO12" s="54"/>
      <c r="AP12" s="54"/>
      <c r="AQ12" s="54"/>
      <c r="AR12" s="54"/>
      <c r="AS12" s="54"/>
      <c r="AT12" s="54"/>
    </row>
    <row r="13" spans="2:107">
      <c r="B13" s="114"/>
      <c r="C13" s="115" t="s">
        <v>306</v>
      </c>
      <c r="D13" s="88"/>
      <c r="E13" s="88"/>
      <c r="F13" s="88"/>
      <c r="G13" s="1237"/>
      <c r="H13" s="848"/>
      <c r="I13" s="848"/>
      <c r="J13" s="848"/>
      <c r="K13" s="848"/>
      <c r="L13" s="848"/>
      <c r="M13" s="848"/>
      <c r="N13" s="848"/>
      <c r="O13" s="848"/>
      <c r="P13" s="848"/>
      <c r="Q13" s="848"/>
      <c r="R13" s="54"/>
      <c r="S13" s="54"/>
      <c r="T13" s="54"/>
      <c r="U13" s="54"/>
      <c r="V13" s="54"/>
      <c r="W13" s="54"/>
      <c r="X13" s="54"/>
      <c r="Y13" s="54"/>
      <c r="Z13" s="54"/>
      <c r="AA13" s="54"/>
      <c r="AB13" s="54"/>
      <c r="AC13" s="54"/>
      <c r="AD13" s="54"/>
      <c r="AE13" s="54"/>
      <c r="AF13" s="54"/>
      <c r="AG13" s="54"/>
      <c r="AH13" s="54"/>
      <c r="AI13" s="54"/>
      <c r="AJ13" s="54"/>
      <c r="AK13" s="246"/>
      <c r="AL13" s="211"/>
      <c r="AM13" s="54"/>
      <c r="AN13" s="54"/>
      <c r="AO13" s="54"/>
      <c r="AP13" s="54"/>
      <c r="AQ13" s="54"/>
      <c r="AR13" s="54"/>
      <c r="AS13" s="54"/>
      <c r="AT13" s="54"/>
    </row>
    <row r="14" spans="2:107">
      <c r="B14" s="116"/>
      <c r="C14" s="115" t="s">
        <v>307</v>
      </c>
      <c r="D14" s="88"/>
      <c r="E14" s="88"/>
      <c r="F14" s="88"/>
      <c r="G14" s="1237"/>
      <c r="H14" s="848"/>
      <c r="I14" s="848"/>
      <c r="J14" s="848"/>
      <c r="K14" s="848"/>
      <c r="L14" s="848"/>
      <c r="M14" s="848"/>
      <c r="N14" s="848"/>
      <c r="O14" s="848"/>
      <c r="P14" s="848"/>
      <c r="Q14" s="848"/>
      <c r="R14" s="54"/>
      <c r="S14" s="54"/>
      <c r="T14" s="54"/>
      <c r="U14" s="54"/>
      <c r="V14" s="54"/>
      <c r="W14" s="54"/>
      <c r="X14" s="54"/>
      <c r="Y14" s="54"/>
      <c r="Z14" s="54"/>
      <c r="AA14" s="54"/>
      <c r="AB14" s="54"/>
      <c r="AC14" s="54"/>
      <c r="AD14" s="54"/>
      <c r="AE14" s="54"/>
      <c r="AF14" s="54"/>
      <c r="AG14" s="54"/>
      <c r="AH14" s="54"/>
      <c r="AI14" s="54"/>
      <c r="AJ14" s="54"/>
      <c r="AK14" s="246"/>
      <c r="AL14" s="211"/>
      <c r="AM14" s="54"/>
      <c r="AN14" s="54"/>
      <c r="AO14" s="54"/>
      <c r="AP14" s="54"/>
      <c r="AQ14" s="54"/>
      <c r="AR14" s="54"/>
      <c r="AS14" s="54"/>
      <c r="AT14" s="54"/>
    </row>
    <row r="15" spans="2:107">
      <c r="B15" s="117"/>
      <c r="C15" s="115" t="s">
        <v>308</v>
      </c>
      <c r="D15" s="88"/>
      <c r="E15" s="88"/>
      <c r="F15" s="88"/>
      <c r="G15" s="1237"/>
      <c r="H15" s="848"/>
      <c r="I15" s="848"/>
      <c r="J15" s="848"/>
      <c r="K15" s="848"/>
      <c r="L15" s="848"/>
      <c r="M15" s="848"/>
      <c r="N15" s="848"/>
      <c r="O15" s="848"/>
      <c r="P15" s="848"/>
      <c r="Q15" s="848"/>
      <c r="R15" s="54"/>
      <c r="S15" s="54"/>
      <c r="T15" s="54"/>
      <c r="U15" s="54"/>
      <c r="V15" s="54"/>
      <c r="W15" s="54"/>
      <c r="X15" s="54"/>
      <c r="Y15" s="54"/>
      <c r="Z15" s="54"/>
      <c r="AA15" s="54"/>
      <c r="AB15" s="54"/>
      <c r="AC15" s="54"/>
      <c r="AD15" s="54"/>
      <c r="AE15" s="54"/>
      <c r="AF15" s="54"/>
      <c r="AG15" s="54"/>
      <c r="AH15" s="54"/>
      <c r="AI15" s="54"/>
      <c r="AJ15" s="54"/>
      <c r="AK15" s="246"/>
      <c r="AL15" s="211"/>
      <c r="AM15" s="54"/>
      <c r="AN15" s="54"/>
      <c r="AO15" s="54"/>
      <c r="AP15" s="54"/>
      <c r="AQ15" s="54"/>
      <c r="AR15" s="54"/>
      <c r="AS15" s="54"/>
      <c r="AT15" s="54"/>
    </row>
    <row r="16" spans="2:107">
      <c r="B16" s="681"/>
      <c r="C16" s="115" t="s">
        <v>309</v>
      </c>
      <c r="D16" s="88"/>
      <c r="E16" s="88"/>
      <c r="F16" s="88"/>
      <c r="G16" s="1237"/>
      <c r="H16" s="848"/>
      <c r="I16" s="848"/>
      <c r="J16" s="848"/>
      <c r="K16" s="848"/>
      <c r="L16" s="848"/>
      <c r="M16" s="848"/>
      <c r="N16" s="848"/>
      <c r="O16" s="848"/>
      <c r="P16" s="848"/>
      <c r="Q16" s="848"/>
      <c r="R16" s="54"/>
      <c r="S16" s="54"/>
      <c r="T16" s="54"/>
      <c r="U16" s="54"/>
      <c r="V16" s="54"/>
      <c r="W16" s="54"/>
      <c r="X16" s="54"/>
      <c r="Y16" s="54"/>
      <c r="Z16" s="54"/>
      <c r="AA16" s="54"/>
      <c r="AB16" s="54"/>
      <c r="AC16" s="54"/>
      <c r="AD16" s="54"/>
      <c r="AE16" s="54"/>
      <c r="AF16" s="54"/>
      <c r="AG16" s="54"/>
      <c r="AH16" s="54"/>
      <c r="AI16" s="54"/>
      <c r="AJ16" s="54"/>
      <c r="AK16" s="246"/>
      <c r="AL16" s="211"/>
      <c r="AM16" s="54"/>
      <c r="AN16" s="54"/>
      <c r="AO16" s="54"/>
      <c r="AP16" s="54"/>
      <c r="AQ16" s="54"/>
      <c r="AR16" s="54"/>
      <c r="AS16" s="54"/>
      <c r="AT16" s="54"/>
    </row>
    <row r="17" spans="1:106" ht="15" thickBot="1">
      <c r="B17" s="288"/>
      <c r="C17" s="115"/>
      <c r="D17" s="88"/>
      <c r="E17" s="88"/>
      <c r="F17" s="88"/>
      <c r="G17" s="1237"/>
      <c r="H17" s="848"/>
      <c r="I17" s="848"/>
      <c r="J17" s="848"/>
      <c r="K17" s="848"/>
      <c r="L17" s="848"/>
      <c r="M17" s="848"/>
      <c r="N17" s="848"/>
      <c r="O17" s="848"/>
      <c r="P17" s="848"/>
      <c r="Q17" s="848"/>
      <c r="R17" s="54"/>
      <c r="S17" s="54"/>
      <c r="T17" s="54"/>
      <c r="U17" s="54"/>
      <c r="V17" s="54"/>
      <c r="W17" s="54"/>
      <c r="X17" s="54"/>
      <c r="Y17" s="54"/>
      <c r="Z17" s="54"/>
      <c r="AA17" s="54"/>
      <c r="AB17" s="54"/>
      <c r="AC17" s="54"/>
      <c r="AD17" s="54"/>
      <c r="AE17" s="54"/>
      <c r="AF17" s="54"/>
      <c r="AG17" s="54"/>
      <c r="AH17" s="54"/>
      <c r="AI17" s="54"/>
      <c r="AJ17" s="54"/>
      <c r="AK17" s="246"/>
      <c r="AL17" s="211"/>
      <c r="AM17" s="54"/>
      <c r="AN17" s="54"/>
      <c r="AO17" s="54"/>
      <c r="AP17" s="54"/>
      <c r="AQ17" s="54"/>
      <c r="AR17" s="54"/>
      <c r="AS17" s="54"/>
      <c r="AT17" s="54"/>
      <c r="BN17" s="1014"/>
      <c r="BO17" s="1014"/>
      <c r="BP17" s="1014"/>
      <c r="BQ17" s="1014"/>
      <c r="BR17" s="1014"/>
      <c r="BS17" s="1014"/>
      <c r="BT17" s="1014"/>
      <c r="BU17" s="1014"/>
      <c r="BV17" s="1014"/>
      <c r="BW17" s="1014"/>
      <c r="BX17" s="1014"/>
      <c r="BY17" s="1014"/>
      <c r="BZ17" s="1014"/>
      <c r="CA17" s="1014"/>
      <c r="CB17" s="1014"/>
      <c r="CC17" s="1014"/>
      <c r="CD17" s="1014"/>
      <c r="CE17" s="1014"/>
      <c r="CF17" s="1014"/>
      <c r="CG17" s="1014"/>
      <c r="CH17" s="1014"/>
      <c r="CI17" s="1014"/>
      <c r="CJ17" s="1014"/>
      <c r="CK17" s="1014"/>
      <c r="CL17" s="1014"/>
      <c r="CM17" s="1014"/>
      <c r="CN17" s="1014"/>
      <c r="CO17" s="1014"/>
      <c r="CP17" s="1014"/>
      <c r="CQ17" s="1014"/>
      <c r="CR17" s="1014"/>
      <c r="CS17" s="1014"/>
      <c r="CT17" s="1014"/>
      <c r="CU17" s="1014"/>
      <c r="CV17" s="1014"/>
      <c r="CW17" s="1014"/>
      <c r="CX17" s="1014"/>
      <c r="CY17" s="1014"/>
      <c r="CZ17" s="1014"/>
      <c r="DA17" s="1014"/>
      <c r="DB17" s="1014"/>
    </row>
    <row r="18" spans="1:106" ht="15" thickBot="1">
      <c r="B18" s="1853" t="s">
        <v>1563</v>
      </c>
      <c r="C18" s="1854"/>
      <c r="D18" s="1854"/>
      <c r="E18" s="1854"/>
      <c r="F18" s="1854"/>
      <c r="G18" s="1854"/>
      <c r="H18" s="1854"/>
      <c r="I18" s="1854"/>
      <c r="J18" s="1854"/>
      <c r="K18" s="1854"/>
      <c r="L18" s="1854"/>
      <c r="M18" s="1854"/>
      <c r="N18" s="1854"/>
      <c r="O18" s="1854"/>
      <c r="P18" s="1854"/>
      <c r="Q18" s="1854"/>
      <c r="R18" s="1854"/>
      <c r="S18" s="1854"/>
      <c r="T18" s="1854"/>
      <c r="U18" s="1855"/>
      <c r="V18" s="54"/>
      <c r="W18" s="54"/>
      <c r="X18" s="54"/>
      <c r="Y18" s="54"/>
      <c r="Z18" s="54"/>
      <c r="AA18" s="54"/>
      <c r="AB18" s="54"/>
      <c r="AC18" s="54"/>
      <c r="AD18" s="54"/>
      <c r="AE18" s="54"/>
      <c r="AF18" s="54"/>
      <c r="AG18" s="54"/>
      <c r="AH18" s="54"/>
      <c r="AI18" s="54"/>
      <c r="AJ18" s="54"/>
      <c r="AK18" s="246"/>
      <c r="AL18" s="211"/>
      <c r="AM18" s="54"/>
      <c r="AN18" s="54"/>
      <c r="AO18" s="54"/>
      <c r="AP18" s="54"/>
      <c r="AQ18" s="54"/>
      <c r="AR18" s="54"/>
      <c r="AS18" s="54"/>
      <c r="AT18" s="54"/>
      <c r="BN18" s="1014"/>
      <c r="BO18" s="1014"/>
      <c r="BP18" s="1014"/>
      <c r="BQ18" s="1014"/>
      <c r="BR18" s="1014"/>
      <c r="BS18" s="1014"/>
      <c r="BT18" s="1014"/>
      <c r="BU18" s="1014"/>
      <c r="BV18" s="1014"/>
      <c r="BW18" s="1014"/>
      <c r="BX18" s="1014"/>
      <c r="BY18" s="1014"/>
      <c r="BZ18" s="1014"/>
      <c r="CA18" s="1014"/>
      <c r="CB18" s="1014"/>
      <c r="CC18" s="1014"/>
      <c r="CD18" s="1014"/>
      <c r="CE18" s="1014"/>
      <c r="CF18" s="1014"/>
      <c r="CG18" s="1014"/>
      <c r="CH18" s="1014"/>
      <c r="CI18" s="1014"/>
      <c r="CJ18" s="1014"/>
      <c r="CK18" s="1014"/>
      <c r="CL18" s="1014"/>
      <c r="CM18" s="1014"/>
      <c r="CN18" s="1014"/>
      <c r="CO18" s="1014"/>
      <c r="CP18" s="1014"/>
      <c r="CQ18" s="1014"/>
      <c r="CR18" s="1014"/>
      <c r="CS18" s="1014"/>
      <c r="CT18" s="1014"/>
      <c r="CU18" s="1014"/>
      <c r="CV18" s="1014"/>
      <c r="CW18" s="1014"/>
      <c r="CX18" s="1014"/>
      <c r="CY18" s="1014"/>
      <c r="CZ18" s="1014"/>
      <c r="DA18" s="1014"/>
      <c r="DB18" s="1014"/>
    </row>
    <row r="19" spans="1:106" ht="15" thickBot="1">
      <c r="B19" s="50"/>
      <c r="C19" s="51"/>
      <c r="D19" s="248"/>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246"/>
      <c r="AL19" s="211"/>
      <c r="AM19" s="211"/>
      <c r="AN19" s="211"/>
      <c r="AO19" s="211"/>
      <c r="AP19" s="211"/>
      <c r="AQ19" s="211"/>
      <c r="AR19" s="211"/>
      <c r="AS19" s="211"/>
      <c r="AT19" s="211"/>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row>
    <row r="20" spans="1:106" ht="89.25" customHeight="1" thickBot="1">
      <c r="B20" s="1934" t="s">
        <v>1564</v>
      </c>
      <c r="C20" s="1935"/>
      <c r="D20" s="1935"/>
      <c r="E20" s="1935"/>
      <c r="F20" s="1935"/>
      <c r="G20" s="1935"/>
      <c r="H20" s="1935"/>
      <c r="I20" s="1935"/>
      <c r="J20" s="1935"/>
      <c r="K20" s="1935"/>
      <c r="L20" s="1935"/>
      <c r="M20" s="1935"/>
      <c r="N20" s="1935"/>
      <c r="O20" s="1935"/>
      <c r="P20" s="1935"/>
      <c r="Q20" s="1935"/>
      <c r="R20" s="1935"/>
      <c r="S20" s="1935"/>
      <c r="T20" s="1935"/>
      <c r="U20" s="1936"/>
      <c r="V20" s="52"/>
      <c r="W20" s="52"/>
      <c r="X20" s="52"/>
      <c r="Y20" s="52"/>
      <c r="Z20" s="52"/>
      <c r="AA20" s="52"/>
      <c r="AB20" s="52"/>
      <c r="AC20" s="52"/>
      <c r="AD20" s="52"/>
      <c r="AE20" s="52"/>
      <c r="AF20" s="52"/>
      <c r="AG20" s="52"/>
      <c r="AH20" s="52"/>
      <c r="AI20" s="52"/>
      <c r="AJ20" s="52"/>
      <c r="AK20" s="246"/>
      <c r="AL20" s="211"/>
      <c r="AM20" s="211"/>
      <c r="AN20" s="211"/>
      <c r="AO20" s="211"/>
      <c r="AP20" s="211"/>
      <c r="AQ20" s="211"/>
      <c r="AR20" s="211"/>
      <c r="AS20" s="211"/>
      <c r="AT20" s="211"/>
      <c r="BN20" s="1014"/>
      <c r="BO20" s="1014"/>
      <c r="BP20" s="1014"/>
      <c r="BQ20" s="1014"/>
      <c r="BR20" s="1014"/>
      <c r="BS20" s="1014"/>
      <c r="BT20" s="1014"/>
      <c r="BU20" s="1014"/>
      <c r="BV20" s="1014"/>
      <c r="BW20" s="1014"/>
      <c r="BX20" s="1014"/>
      <c r="BY20" s="1014"/>
      <c r="BZ20" s="1014"/>
      <c r="CA20" s="1014"/>
      <c r="CB20" s="1014"/>
      <c r="CC20" s="1014"/>
      <c r="CD20" s="1014"/>
      <c r="CE20" s="1014"/>
      <c r="CF20" s="1014"/>
      <c r="CG20" s="1014"/>
      <c r="CH20" s="1014"/>
      <c r="CI20" s="1014"/>
      <c r="CJ20" s="1014"/>
      <c r="CK20" s="1014"/>
      <c r="CL20" s="1014"/>
      <c r="CM20" s="1014"/>
      <c r="CN20" s="1014"/>
      <c r="CO20" s="1014"/>
      <c r="CP20" s="1014"/>
      <c r="CQ20" s="1014"/>
      <c r="CR20" s="1014"/>
      <c r="CS20" s="1014"/>
      <c r="CT20" s="1014"/>
      <c r="CU20" s="1014"/>
      <c r="CV20" s="1014"/>
      <c r="CW20" s="1014"/>
      <c r="CX20" s="1014"/>
      <c r="CY20" s="1014"/>
      <c r="CZ20" s="1014"/>
      <c r="DA20" s="1014"/>
      <c r="DB20" s="1014"/>
    </row>
    <row r="21" spans="1:106" ht="15" thickBot="1">
      <c r="B21" s="50"/>
      <c r="C21" s="51"/>
      <c r="D21" s="248"/>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246"/>
      <c r="AL21" s="211"/>
      <c r="AM21" s="211"/>
      <c r="AN21" s="211"/>
      <c r="AO21" s="211"/>
      <c r="AP21" s="211"/>
      <c r="AQ21" s="211"/>
      <c r="AR21" s="211"/>
      <c r="AS21" s="211"/>
      <c r="AT21" s="211"/>
      <c r="BN21" s="1014"/>
      <c r="BO21" s="1014"/>
      <c r="BP21" s="1014"/>
      <c r="BQ21" s="1014"/>
      <c r="BR21" s="1014"/>
      <c r="BS21" s="1014"/>
      <c r="BT21" s="1014"/>
      <c r="BU21" s="1014"/>
      <c r="BV21" s="1014"/>
      <c r="BW21" s="1014"/>
      <c r="BX21" s="1014"/>
      <c r="BY21" s="1014"/>
      <c r="BZ21" s="1014"/>
      <c r="CA21" s="1014"/>
      <c r="CB21" s="1014"/>
      <c r="CC21" s="1014"/>
      <c r="CD21" s="1014"/>
      <c r="CE21" s="1014"/>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row>
    <row r="22" spans="1:106">
      <c r="B22" s="75" t="s">
        <v>463</v>
      </c>
      <c r="C22" s="1859" t="s">
        <v>313</v>
      </c>
      <c r="D22" s="1859"/>
      <c r="E22" s="1859"/>
      <c r="F22" s="1859"/>
      <c r="G22" s="1859"/>
      <c r="H22" s="1859"/>
      <c r="I22" s="1859"/>
      <c r="J22" s="1859"/>
      <c r="K22" s="1859"/>
      <c r="L22" s="1859"/>
      <c r="M22" s="1859"/>
      <c r="N22" s="1859"/>
      <c r="O22" s="1859"/>
      <c r="P22" s="1859"/>
      <c r="Q22" s="1859"/>
      <c r="R22" s="1859"/>
      <c r="S22" s="1859"/>
      <c r="T22" s="1859"/>
      <c r="U22" s="1860"/>
      <c r="V22" s="1103"/>
      <c r="W22" s="1103"/>
      <c r="X22" s="1103"/>
      <c r="Y22" s="1103"/>
      <c r="Z22" s="1103"/>
      <c r="AA22" s="1103"/>
      <c r="AB22" s="1103"/>
      <c r="AC22" s="1103"/>
      <c r="AD22" s="1103"/>
      <c r="AE22" s="1103"/>
      <c r="AF22" s="1103"/>
      <c r="AG22" s="1103"/>
      <c r="AH22" s="1103"/>
      <c r="AI22" s="1103"/>
      <c r="AJ22" s="1103"/>
      <c r="AK22" s="246"/>
      <c r="AL22" s="211"/>
      <c r="AM22" s="211"/>
      <c r="AN22" s="211"/>
      <c r="AO22" s="211"/>
      <c r="AP22" s="211"/>
      <c r="AQ22" s="211"/>
      <c r="AR22" s="211"/>
      <c r="AS22" s="211"/>
      <c r="AT22" s="211"/>
      <c r="BN22" s="1014"/>
      <c r="BO22" s="1014"/>
      <c r="BP22" s="1014"/>
      <c r="BQ22" s="1014"/>
      <c r="BR22" s="1014"/>
      <c r="BS22" s="1014"/>
      <c r="BT22" s="1014"/>
      <c r="BU22" s="1014"/>
      <c r="BV22" s="1014"/>
      <c r="BW22" s="1014"/>
      <c r="BX22" s="1014"/>
      <c r="BY22" s="1014"/>
      <c r="BZ22" s="1014"/>
      <c r="CA22" s="1014"/>
      <c r="CB22" s="1014"/>
      <c r="CC22" s="1014"/>
      <c r="CD22" s="1014"/>
      <c r="CE22" s="1014"/>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row>
    <row r="23" spans="1:106">
      <c r="B23" s="751" t="s">
        <v>481</v>
      </c>
      <c r="C23" s="690" t="str">
        <f>$C$8</f>
        <v>Totex</v>
      </c>
      <c r="D23" s="690"/>
      <c r="E23" s="690"/>
      <c r="F23" s="690"/>
      <c r="G23" s="690"/>
      <c r="H23" s="690"/>
      <c r="I23" s="690"/>
      <c r="J23" s="690"/>
      <c r="K23" s="690"/>
      <c r="L23" s="690"/>
      <c r="M23" s="690"/>
      <c r="N23" s="690"/>
      <c r="O23" s="690"/>
      <c r="P23" s="690"/>
      <c r="Q23" s="690"/>
      <c r="R23" s="690"/>
      <c r="S23" s="690"/>
      <c r="T23" s="690"/>
      <c r="U23" s="691"/>
      <c r="V23" s="897"/>
      <c r="W23" s="250"/>
      <c r="X23" s="250"/>
      <c r="Y23" s="250"/>
      <c r="Z23" s="250"/>
      <c r="AA23" s="250"/>
      <c r="AB23" s="250"/>
      <c r="AC23" s="250"/>
      <c r="AD23" s="250"/>
      <c r="AE23" s="250"/>
      <c r="AF23" s="250"/>
      <c r="AG23" s="250"/>
      <c r="AH23" s="250"/>
      <c r="AI23" s="250"/>
      <c r="AJ23" s="250"/>
      <c r="AK23" s="251"/>
      <c r="AL23" s="251"/>
      <c r="AM23" s="211"/>
      <c r="AN23" s="211"/>
      <c r="AO23" s="211"/>
      <c r="AP23" s="211"/>
      <c r="AQ23" s="211"/>
      <c r="AR23" s="211"/>
      <c r="AS23" s="211"/>
      <c r="AT23" s="211"/>
      <c r="BN23" s="1014"/>
      <c r="BO23" s="1014"/>
      <c r="BP23" s="1014"/>
      <c r="BQ23" s="1014"/>
      <c r="BR23" s="1014"/>
      <c r="BS23" s="1014"/>
      <c r="BT23" s="1014"/>
      <c r="BU23" s="1014"/>
      <c r="BV23" s="1014"/>
      <c r="BW23" s="1014"/>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row>
    <row r="24" spans="1:106">
      <c r="B24" s="249">
        <v>20</v>
      </c>
      <c r="C24" s="1932" t="s">
        <v>1944</v>
      </c>
      <c r="D24" s="1932"/>
      <c r="E24" s="1932"/>
      <c r="F24" s="1932"/>
      <c r="G24" s="1932"/>
      <c r="H24" s="1932"/>
      <c r="I24" s="1932"/>
      <c r="J24" s="1932"/>
      <c r="K24" s="1932"/>
      <c r="L24" s="1932"/>
      <c r="M24" s="1932"/>
      <c r="N24" s="1932"/>
      <c r="O24" s="1932"/>
      <c r="P24" s="1932"/>
      <c r="Q24" s="1932"/>
      <c r="R24" s="1932"/>
      <c r="S24" s="1932"/>
      <c r="T24" s="1932"/>
      <c r="U24" s="1933"/>
      <c r="V24" s="897"/>
      <c r="W24" s="250"/>
      <c r="X24" s="250"/>
      <c r="Y24" s="250"/>
      <c r="Z24" s="250"/>
      <c r="AA24" s="250"/>
      <c r="AB24" s="250"/>
      <c r="AC24" s="250"/>
      <c r="AD24" s="250"/>
      <c r="AE24" s="250"/>
      <c r="AF24" s="250"/>
      <c r="AG24" s="250"/>
      <c r="AH24" s="250"/>
      <c r="AI24" s="250"/>
      <c r="AJ24" s="250"/>
      <c r="AK24" s="251"/>
      <c r="AL24" s="251"/>
      <c r="AM24" s="211"/>
      <c r="AN24" s="211"/>
      <c r="AO24" s="211"/>
      <c r="AP24" s="211"/>
      <c r="AQ24" s="211"/>
      <c r="AR24" s="211"/>
      <c r="AS24" s="211"/>
      <c r="AT24" s="211"/>
      <c r="BN24" s="1014"/>
      <c r="BO24" s="1014"/>
      <c r="BP24" s="1014"/>
      <c r="BQ24" s="1014"/>
      <c r="BR24" s="1014"/>
      <c r="BS24" s="1014"/>
      <c r="BT24" s="1014"/>
      <c r="BU24" s="1014"/>
      <c r="BV24" s="1014"/>
      <c r="BW24" s="1014"/>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row>
    <row r="25" spans="1:106">
      <c r="B25" s="249">
        <v>21</v>
      </c>
      <c r="C25" s="1932" t="s">
        <v>1945</v>
      </c>
      <c r="D25" s="1932"/>
      <c r="E25" s="1932"/>
      <c r="F25" s="1932"/>
      <c r="G25" s="1932"/>
      <c r="H25" s="1932"/>
      <c r="I25" s="1932"/>
      <c r="J25" s="1932"/>
      <c r="K25" s="1932"/>
      <c r="L25" s="1932"/>
      <c r="M25" s="1932"/>
      <c r="N25" s="1932"/>
      <c r="O25" s="1932"/>
      <c r="P25" s="1932"/>
      <c r="Q25" s="1932"/>
      <c r="R25" s="1932"/>
      <c r="S25" s="1932"/>
      <c r="T25" s="1932"/>
      <c r="U25" s="1933"/>
      <c r="V25" s="897"/>
      <c r="W25" s="250"/>
      <c r="X25" s="250"/>
      <c r="Y25" s="250"/>
      <c r="Z25" s="250"/>
      <c r="AA25" s="250"/>
      <c r="AB25" s="250"/>
      <c r="AC25" s="250"/>
      <c r="AD25" s="250"/>
      <c r="AE25" s="250"/>
      <c r="AF25" s="250"/>
      <c r="AG25" s="250"/>
      <c r="AH25" s="250"/>
      <c r="AI25" s="250"/>
      <c r="AJ25" s="250"/>
      <c r="AK25" s="251"/>
      <c r="AL25" s="251"/>
      <c r="AM25" s="211"/>
      <c r="AN25" s="211"/>
      <c r="AO25" s="211"/>
      <c r="AP25" s="211"/>
      <c r="AQ25" s="211"/>
      <c r="AR25" s="211"/>
      <c r="AS25" s="211"/>
      <c r="AT25" s="211"/>
      <c r="BN25" s="1014"/>
      <c r="BO25" s="1014"/>
      <c r="BP25" s="1014"/>
      <c r="BQ25" s="1014"/>
      <c r="BR25" s="1014"/>
      <c r="BS25" s="1014"/>
      <c r="BT25" s="1014"/>
      <c r="BU25" s="1014"/>
      <c r="BV25" s="1014"/>
      <c r="BW25" s="1014"/>
      <c r="BX25" s="1014"/>
      <c r="BY25" s="1014"/>
      <c r="BZ25" s="1014"/>
      <c r="CA25" s="1014"/>
      <c r="CB25" s="1014"/>
      <c r="CC25" s="1014"/>
      <c r="CD25" s="1014"/>
      <c r="CE25" s="1014"/>
      <c r="CF25" s="1014"/>
      <c r="CG25" s="1014"/>
      <c r="CH25" s="1014"/>
      <c r="CI25" s="1014"/>
      <c r="CJ25" s="1014"/>
      <c r="CK25" s="1014"/>
      <c r="CL25" s="1014"/>
      <c r="CM25" s="1014"/>
      <c r="CN25" s="1014"/>
      <c r="CO25" s="1014"/>
      <c r="CP25" s="1014"/>
      <c r="CQ25" s="1014"/>
      <c r="CR25" s="1014"/>
      <c r="CS25" s="1014"/>
      <c r="CT25" s="1014"/>
      <c r="CU25" s="1014"/>
      <c r="CV25" s="1014"/>
      <c r="CW25" s="1014"/>
      <c r="CX25" s="1014"/>
      <c r="CY25" s="1014"/>
      <c r="CZ25" s="1014"/>
      <c r="DA25" s="1014"/>
      <c r="DB25" s="1014"/>
    </row>
    <row r="26" spans="1:106">
      <c r="B26" s="1243"/>
      <c r="C26" s="1243"/>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c r="AN26" s="1243"/>
      <c r="AO26" s="1243"/>
      <c r="AP26" s="1243"/>
      <c r="AQ26" s="1243"/>
      <c r="AR26" s="1243"/>
      <c r="AS26" s="1243"/>
      <c r="AT26" s="1243"/>
    </row>
    <row r="27" spans="1:106">
      <c r="A27" s="1241"/>
      <c r="B27" s="1241"/>
      <c r="C27" s="1241"/>
      <c r="D27" s="1241"/>
      <c r="E27" s="1241"/>
      <c r="F27" s="1241"/>
      <c r="G27" s="1241"/>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1"/>
      <c r="AP27" s="1241"/>
      <c r="AQ27" s="1241"/>
      <c r="AR27" s="1241"/>
      <c r="AS27" s="1241"/>
      <c r="AT27" s="1241"/>
    </row>
  </sheetData>
  <sheetProtection autoFilter="0"/>
  <mergeCells count="28">
    <mergeCell ref="C24:U24"/>
    <mergeCell ref="C25:U25"/>
    <mergeCell ref="AK6:AO6"/>
    <mergeCell ref="AP6:AT6"/>
    <mergeCell ref="B18:U18"/>
    <mergeCell ref="B20:U20"/>
    <mergeCell ref="C22:U22"/>
    <mergeCell ref="AK3:AO3"/>
    <mergeCell ref="AP3:AT3"/>
    <mergeCell ref="B4:C4"/>
    <mergeCell ref="B6:F6"/>
    <mergeCell ref="G6:K6"/>
    <mergeCell ref="L6:P6"/>
    <mergeCell ref="Q6:U6"/>
    <mergeCell ref="V6:Z6"/>
    <mergeCell ref="AA6:AE6"/>
    <mergeCell ref="AF6:AJ6"/>
    <mergeCell ref="G3:K3"/>
    <mergeCell ref="L3:P3"/>
    <mergeCell ref="Q3:U3"/>
    <mergeCell ref="V3:Z3"/>
    <mergeCell ref="AA3:AE3"/>
    <mergeCell ref="AF3:AJ3"/>
    <mergeCell ref="AV1:AZ1"/>
    <mergeCell ref="BF3:BJ3"/>
    <mergeCell ref="BB4:BC4"/>
    <mergeCell ref="BB6:BE6"/>
    <mergeCell ref="BF6:BJ6"/>
  </mergeCells>
  <conditionalFormatting sqref="AZ8:AZ10 AY8">
    <cfRule type="cellIs" dxfId="21" priority="5" operator="equal">
      <formula>0</formula>
    </cfRule>
  </conditionalFormatting>
  <conditionalFormatting sqref="AY10">
    <cfRule type="cellIs" dxfId="20" priority="4" operator="equal">
      <formula>0</formula>
    </cfRule>
  </conditionalFormatting>
  <conditionalFormatting sqref="AY9">
    <cfRule type="cellIs" dxfId="19"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2.xml><?xml version="1.0" encoding="utf-8"?>
<worksheet xmlns="http://schemas.openxmlformats.org/spreadsheetml/2006/main" xmlns:r="http://schemas.openxmlformats.org/officeDocument/2006/relationships">
  <sheetPr codeName="Sheet67">
    <tabColor theme="3"/>
  </sheetPr>
  <dimension ref="A1"/>
  <sheetViews>
    <sheetView workbookViewId="0">
      <selection activeCell="H30" sqref="H30"/>
    </sheetView>
  </sheetViews>
  <sheetFormatPr defaultColWidth="8.625" defaultRowHeight="14.25"/>
  <cols>
    <col min="1" max="16384" width="8.625" style="1"/>
  </cols>
  <sheetData/>
  <sheetProtection algorithmName="SHA-512" hashValue="yH9BlPYbRNU/y74AJuLmyJGhxzu/V9HyoeFsn4SdaeEa6UnTVQbHw/dXN6VadDmjdvsi0ZqTXhc/asb4rn1QnQ==" saltValue="u1xXaXv1l4IASUTy1HSze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3.xml><?xml version="1.0" encoding="utf-8"?>
<worksheet xmlns="http://schemas.openxmlformats.org/spreadsheetml/2006/main" xmlns:r="http://schemas.openxmlformats.org/officeDocument/2006/relationships">
  <sheetPr codeName="Sheet70">
    <tabColor rgb="FF0078C9"/>
  </sheetPr>
  <dimension ref="A1:AK97"/>
  <sheetViews>
    <sheetView topLeftCell="B1" workbookViewId="0">
      <selection activeCell="G8" sqref="G8:L11"/>
    </sheetView>
  </sheetViews>
  <sheetFormatPr defaultColWidth="0" defaultRowHeight="14.25" zeroHeight="1"/>
  <cols>
    <col min="1" max="1" width="1.625" style="99" customWidth="1"/>
    <col min="2" max="2" width="6.625" style="99" customWidth="1"/>
    <col min="3" max="3" width="75.125" style="99" customWidth="1"/>
    <col min="4" max="4" width="11.625" style="99" customWidth="1"/>
    <col min="5" max="6" width="5.625" style="99" customWidth="1"/>
    <col min="7" max="13" width="9.625" style="99" customWidth="1"/>
    <col min="14" max="14" width="2.625" style="99" customWidth="1"/>
    <col min="15" max="15" width="32.875" style="99" bestFit="1" customWidth="1"/>
    <col min="16" max="16" width="27.625" style="99" bestFit="1" customWidth="1"/>
    <col min="17" max="17" width="2.625" style="844" customWidth="1"/>
    <col min="18" max="18" width="21.625" style="1017" bestFit="1" customWidth="1"/>
    <col min="19" max="19" width="21.625" style="1131" customWidth="1"/>
    <col min="20" max="20" width="2" style="99" customWidth="1"/>
    <col min="21" max="21" width="3.625" style="996" hidden="1" customWidth="1"/>
    <col min="22" max="27" width="5.625" style="99" hidden="1" customWidth="1"/>
    <col min="28" max="28" width="5.625" style="996" hidden="1" customWidth="1"/>
    <col min="29" max="29" width="3.625" style="996" hidden="1" customWidth="1"/>
    <col min="30" max="36" width="5.625" style="855" hidden="1" customWidth="1"/>
    <col min="37" max="37" width="5.625" style="996" hidden="1" customWidth="1"/>
    <col min="38" max="16384" width="9.625" style="99" hidden="1"/>
  </cols>
  <sheetData>
    <row r="1" spans="2:37" ht="18.75">
      <c r="B1" s="2" t="s">
        <v>1387</v>
      </c>
      <c r="C1" s="2"/>
      <c r="D1" s="2"/>
      <c r="E1" s="2"/>
      <c r="F1" s="2"/>
      <c r="G1" s="2"/>
      <c r="H1" s="2"/>
      <c r="I1" s="2"/>
      <c r="J1" s="2"/>
      <c r="K1" s="2"/>
      <c r="L1" s="2"/>
      <c r="M1" s="836" t="str">
        <f>AppValidation!$D$2</f>
        <v>South West Water</v>
      </c>
      <c r="N1" s="3"/>
      <c r="O1" s="1941" t="s">
        <v>377</v>
      </c>
      <c r="P1" s="1941"/>
      <c r="Q1" s="1941"/>
      <c r="R1" s="1941"/>
      <c r="S1" s="1130"/>
    </row>
    <row r="2" spans="2:37" ht="15" thickBot="1">
      <c r="B2" s="4"/>
      <c r="C2" s="4"/>
      <c r="D2" s="4"/>
      <c r="E2" s="4"/>
      <c r="F2" s="4"/>
      <c r="G2" s="4"/>
      <c r="H2" s="4"/>
      <c r="I2" s="4"/>
      <c r="J2" s="4"/>
      <c r="K2" s="4"/>
      <c r="L2" s="4"/>
      <c r="M2" s="4"/>
      <c r="N2" s="4"/>
      <c r="O2" s="4"/>
      <c r="P2" s="4"/>
      <c r="R2" s="260"/>
      <c r="S2" s="260"/>
    </row>
    <row r="3" spans="2:37" ht="15" thickBot="1">
      <c r="B3" s="1875" t="s">
        <v>379</v>
      </c>
      <c r="C3" s="1876"/>
      <c r="D3" s="5" t="s">
        <v>380</v>
      </c>
      <c r="E3" s="6" t="s">
        <v>381</v>
      </c>
      <c r="F3" s="7" t="s">
        <v>382</v>
      </c>
      <c r="G3" s="96" t="s">
        <v>196</v>
      </c>
      <c r="H3" s="6" t="s">
        <v>197</v>
      </c>
      <c r="I3" s="6" t="s">
        <v>198</v>
      </c>
      <c r="J3" s="6" t="s">
        <v>199</v>
      </c>
      <c r="K3" s="6" t="s">
        <v>200</v>
      </c>
      <c r="L3" s="6" t="s">
        <v>201</v>
      </c>
      <c r="M3" s="7" t="s">
        <v>528</v>
      </c>
      <c r="N3" s="4"/>
      <c r="O3" s="8" t="s">
        <v>391</v>
      </c>
      <c r="P3" s="9" t="s">
        <v>392</v>
      </c>
      <c r="R3" s="98" t="s">
        <v>1429</v>
      </c>
      <c r="S3" s="98" t="s">
        <v>314</v>
      </c>
      <c r="V3" s="855"/>
    </row>
    <row r="4" spans="2:37" ht="14.25" customHeight="1" thickBot="1">
      <c r="B4" s="4"/>
      <c r="C4" s="4"/>
      <c r="D4" s="4"/>
      <c r="E4" s="4"/>
      <c r="F4" s="4"/>
      <c r="G4" s="4"/>
      <c r="H4" s="4"/>
      <c r="I4" s="4"/>
      <c r="J4" s="4"/>
      <c r="K4" s="4"/>
      <c r="L4" s="4"/>
      <c r="M4" s="4"/>
      <c r="N4" s="4"/>
      <c r="O4" s="4"/>
      <c r="P4" s="4"/>
      <c r="R4" s="260"/>
      <c r="S4" s="260"/>
      <c r="V4" s="855" t="s">
        <v>1430</v>
      </c>
      <c r="AD4" s="855" t="s">
        <v>1433</v>
      </c>
    </row>
    <row r="5" spans="2:37" ht="23.25" thickBot="1">
      <c r="B5" s="1875" t="s">
        <v>529</v>
      </c>
      <c r="C5" s="1877"/>
      <c r="D5" s="1877"/>
      <c r="E5" s="1877"/>
      <c r="F5" s="1878"/>
      <c r="G5" s="263" t="s">
        <v>530</v>
      </c>
      <c r="H5" s="1879" t="s">
        <v>531</v>
      </c>
      <c r="I5" s="1880"/>
      <c r="J5" s="1880"/>
      <c r="K5" s="1880"/>
      <c r="L5" s="1880"/>
      <c r="M5" s="1881"/>
      <c r="N5" s="4"/>
      <c r="O5" s="4"/>
      <c r="P5" s="4"/>
      <c r="R5" s="260"/>
      <c r="S5" s="260"/>
      <c r="V5" s="855" t="s">
        <v>1431</v>
      </c>
      <c r="AD5" s="855" t="s">
        <v>1431</v>
      </c>
    </row>
    <row r="6" spans="2:37" ht="14.25" customHeight="1" thickBot="1">
      <c r="B6" s="4"/>
      <c r="C6" s="4"/>
      <c r="D6" s="4"/>
      <c r="E6" s="4"/>
      <c r="F6" s="4"/>
      <c r="G6" s="4"/>
      <c r="H6" s="4"/>
      <c r="I6" s="4"/>
      <c r="J6" s="4"/>
      <c r="K6" s="4"/>
      <c r="L6" s="4"/>
      <c r="M6" s="4"/>
      <c r="N6" s="4"/>
      <c r="O6" s="4"/>
      <c r="P6" s="4"/>
      <c r="R6" s="1008"/>
      <c r="S6" s="1031"/>
      <c r="V6" s="855"/>
      <c r="W6" s="855"/>
      <c r="X6" s="855"/>
      <c r="Y6" s="855"/>
      <c r="Z6" s="855"/>
      <c r="AA6" s="855"/>
    </row>
    <row r="7" spans="2:37" ht="15" customHeight="1" thickBot="1">
      <c r="B7" s="30" t="s">
        <v>534</v>
      </c>
      <c r="C7" s="31" t="s">
        <v>543</v>
      </c>
      <c r="D7" s="4"/>
      <c r="E7" s="4"/>
      <c r="F7" s="4"/>
      <c r="G7" s="4"/>
      <c r="H7" s="4"/>
      <c r="I7" s="4"/>
      <c r="J7" s="4"/>
      <c r="K7" s="4"/>
      <c r="L7" s="4"/>
      <c r="M7" s="4"/>
      <c r="N7" s="4"/>
      <c r="O7" s="4"/>
      <c r="P7" s="108"/>
      <c r="R7" s="1008"/>
      <c r="S7" s="1031"/>
      <c r="V7" s="1105"/>
      <c r="W7" s="1105"/>
      <c r="X7" s="1105"/>
      <c r="Y7" s="1105"/>
      <c r="Z7" s="1105"/>
      <c r="AA7" s="1105"/>
      <c r="AB7" s="1208"/>
      <c r="AC7" s="1208"/>
      <c r="AD7" s="1104"/>
      <c r="AE7" s="1104"/>
      <c r="AF7" s="1104"/>
      <c r="AG7" s="1104"/>
      <c r="AH7" s="1104"/>
      <c r="AI7" s="1104"/>
      <c r="AJ7" s="1104"/>
    </row>
    <row r="8" spans="2:37" ht="15" customHeight="1">
      <c r="B8" s="12">
        <v>25</v>
      </c>
      <c r="C8" s="13" t="s">
        <v>1889</v>
      </c>
      <c r="D8" s="682" t="s">
        <v>1887</v>
      </c>
      <c r="E8" s="14" t="s">
        <v>43</v>
      </c>
      <c r="F8" s="15">
        <v>3</v>
      </c>
      <c r="G8" s="1159">
        <v>0</v>
      </c>
      <c r="H8" s="1158">
        <v>0</v>
      </c>
      <c r="I8" s="1158">
        <v>0</v>
      </c>
      <c r="J8" s="1158">
        <v>0</v>
      </c>
      <c r="K8" s="1158">
        <v>0</v>
      </c>
      <c r="L8" s="1158">
        <v>0</v>
      </c>
      <c r="M8" s="17">
        <f>SUM(H8:L8)</f>
        <v>0</v>
      </c>
      <c r="N8" s="4"/>
      <c r="O8" s="57"/>
      <c r="P8" s="110"/>
      <c r="R8" s="1008">
        <f>IF(SUM(V8:AA8)=0,0,$V$5)</f>
        <v>0</v>
      </c>
      <c r="S8" s="1031"/>
      <c r="V8" s="1105">
        <f t="shared" ref="V8:AA11" si="0">IF(ISNUMBER(G8),0,1)</f>
        <v>0</v>
      </c>
      <c r="W8" s="1105">
        <f t="shared" si="0"/>
        <v>0</v>
      </c>
      <c r="X8" s="1105">
        <f t="shared" si="0"/>
        <v>0</v>
      </c>
      <c r="Y8" s="1105">
        <f t="shared" si="0"/>
        <v>0</v>
      </c>
      <c r="Z8" s="1105">
        <f t="shared" si="0"/>
        <v>0</v>
      </c>
      <c r="AA8" s="1105">
        <f t="shared" si="0"/>
        <v>0</v>
      </c>
      <c r="AB8" s="1208"/>
      <c r="AC8" s="1208"/>
      <c r="AD8" s="1104"/>
      <c r="AE8" s="1104"/>
      <c r="AF8" s="1104"/>
      <c r="AG8" s="1104"/>
      <c r="AH8" s="1104"/>
      <c r="AI8" s="1104"/>
      <c r="AJ8" s="1104"/>
    </row>
    <row r="9" spans="2:37" s="855" customFormat="1" ht="15" customHeight="1">
      <c r="B9" s="32">
        <v>26</v>
      </c>
      <c r="C9" s="33" t="s">
        <v>1890</v>
      </c>
      <c r="D9" s="679" t="s">
        <v>1888</v>
      </c>
      <c r="E9" s="34" t="s">
        <v>43</v>
      </c>
      <c r="F9" s="35">
        <v>3</v>
      </c>
      <c r="G9" s="1160">
        <v>0</v>
      </c>
      <c r="H9" s="1153">
        <v>1.2999999999999999E-2</v>
      </c>
      <c r="I9" s="1153">
        <v>1.2999999999999999E-2</v>
      </c>
      <c r="J9" s="1153">
        <v>1.2999999999999999E-2</v>
      </c>
      <c r="K9" s="1153">
        <v>1.2999999999999999E-2</v>
      </c>
      <c r="L9" s="1153">
        <v>0</v>
      </c>
      <c r="M9" s="20">
        <f>SUM(H9:L9)</f>
        <v>5.1999999999999998E-2</v>
      </c>
      <c r="N9" s="4"/>
      <c r="O9" s="58"/>
      <c r="P9" s="109"/>
      <c r="Q9" s="1299"/>
      <c r="R9" s="1301">
        <f>IF(SUM(V9:AA9)=0,0,$V$5)</f>
        <v>0</v>
      </c>
      <c r="S9" s="1031"/>
      <c r="U9" s="996"/>
      <c r="V9" s="1105">
        <f t="shared" ref="V9:AA10" si="1">IF(ISNUMBER(G9),0,1)</f>
        <v>0</v>
      </c>
      <c r="W9" s="1105">
        <f t="shared" si="1"/>
        <v>0</v>
      </c>
      <c r="X9" s="1105">
        <f t="shared" si="1"/>
        <v>0</v>
      </c>
      <c r="Y9" s="1105">
        <f t="shared" si="1"/>
        <v>0</v>
      </c>
      <c r="Z9" s="1105">
        <f t="shared" si="1"/>
        <v>0</v>
      </c>
      <c r="AA9" s="1105">
        <f t="shared" si="1"/>
        <v>0</v>
      </c>
      <c r="AB9" s="1208"/>
      <c r="AC9" s="1208"/>
      <c r="AD9" s="1104"/>
      <c r="AE9" s="1104"/>
      <c r="AF9" s="1104"/>
      <c r="AG9" s="1104"/>
      <c r="AH9" s="1104"/>
      <c r="AI9" s="1104"/>
      <c r="AJ9" s="1104"/>
      <c r="AK9" s="996"/>
    </row>
    <row r="10" spans="2:37" s="855" customFormat="1" ht="15" customHeight="1">
      <c r="B10" s="32">
        <v>27</v>
      </c>
      <c r="C10" s="33" t="s">
        <v>1891</v>
      </c>
      <c r="D10" s="679" t="s">
        <v>2003</v>
      </c>
      <c r="E10" s="34" t="s">
        <v>43</v>
      </c>
      <c r="F10" s="35">
        <v>3</v>
      </c>
      <c r="G10" s="1160">
        <v>0</v>
      </c>
      <c r="H10" s="1153">
        <v>0</v>
      </c>
      <c r="I10" s="1153">
        <v>0</v>
      </c>
      <c r="J10" s="1153">
        <v>0</v>
      </c>
      <c r="K10" s="1153">
        <v>0</v>
      </c>
      <c r="L10" s="1153">
        <v>0</v>
      </c>
      <c r="M10" s="20">
        <f>SUM(H10:L10)</f>
        <v>0</v>
      </c>
      <c r="N10" s="4"/>
      <c r="O10" s="58"/>
      <c r="P10" s="109"/>
      <c r="Q10" s="1299"/>
      <c r="R10" s="1301">
        <f>IF(SUM(V10:AA10)=0,0,$V$5)</f>
        <v>0</v>
      </c>
      <c r="S10" s="1031"/>
      <c r="U10" s="996"/>
      <c r="V10" s="1105">
        <f t="shared" si="1"/>
        <v>0</v>
      </c>
      <c r="W10" s="1105">
        <f t="shared" si="1"/>
        <v>0</v>
      </c>
      <c r="X10" s="1105">
        <f t="shared" si="1"/>
        <v>0</v>
      </c>
      <c r="Y10" s="1105">
        <f t="shared" si="1"/>
        <v>0</v>
      </c>
      <c r="Z10" s="1105">
        <f t="shared" si="1"/>
        <v>0</v>
      </c>
      <c r="AA10" s="1105">
        <f t="shared" si="1"/>
        <v>0</v>
      </c>
      <c r="AB10" s="1208"/>
      <c r="AC10" s="1208"/>
      <c r="AD10" s="1104"/>
      <c r="AE10" s="1104"/>
      <c r="AF10" s="1104"/>
      <c r="AG10" s="1104"/>
      <c r="AH10" s="1104"/>
      <c r="AI10" s="1104"/>
      <c r="AJ10" s="1104"/>
      <c r="AK10" s="996"/>
    </row>
    <row r="11" spans="2:37" ht="15" customHeight="1" thickBot="1">
      <c r="B11" s="22">
        <v>28</v>
      </c>
      <c r="C11" s="23" t="s">
        <v>1892</v>
      </c>
      <c r="D11" s="684" t="s">
        <v>2004</v>
      </c>
      <c r="E11" s="24" t="s">
        <v>43</v>
      </c>
      <c r="F11" s="25">
        <v>3</v>
      </c>
      <c r="G11" s="1232">
        <v>0.85299999999999998</v>
      </c>
      <c r="H11" s="1154">
        <v>0.125</v>
      </c>
      <c r="I11" s="1154">
        <v>0</v>
      </c>
      <c r="J11" s="1154">
        <v>0</v>
      </c>
      <c r="K11" s="1154">
        <v>0</v>
      </c>
      <c r="L11" s="1154">
        <v>0</v>
      </c>
      <c r="M11" s="27">
        <f>SUM(H11:L11)</f>
        <v>0.125</v>
      </c>
      <c r="N11" s="4"/>
      <c r="O11" s="40"/>
      <c r="P11" s="112"/>
      <c r="R11" s="1008">
        <f>IF(SUM(V11:AA11)=0,0,$V$5)</f>
        <v>0</v>
      </c>
      <c r="S11" s="1031"/>
      <c r="V11" s="1105">
        <f t="shared" si="0"/>
        <v>0</v>
      </c>
      <c r="W11" s="1105">
        <f t="shared" si="0"/>
        <v>0</v>
      </c>
      <c r="X11" s="1105">
        <f t="shared" si="0"/>
        <v>0</v>
      </c>
      <c r="Y11" s="1105">
        <f t="shared" si="0"/>
        <v>0</v>
      </c>
      <c r="Z11" s="1105">
        <f t="shared" si="0"/>
        <v>0</v>
      </c>
      <c r="AA11" s="1105">
        <f t="shared" si="0"/>
        <v>0</v>
      </c>
      <c r="AB11" s="1208"/>
      <c r="AC11" s="1208"/>
      <c r="AD11" s="1104"/>
      <c r="AE11" s="1104"/>
      <c r="AF11" s="1104"/>
      <c r="AG11" s="1104"/>
      <c r="AH11" s="1104"/>
      <c r="AI11" s="1104"/>
      <c r="AJ11" s="1104"/>
    </row>
    <row r="12" spans="2:37" ht="15" customHeight="1">
      <c r="B12" s="4"/>
      <c r="C12" s="4"/>
      <c r="D12" s="4"/>
      <c r="E12" s="4"/>
      <c r="F12" s="4"/>
      <c r="G12" s="4"/>
      <c r="H12" s="4"/>
      <c r="I12" s="4"/>
      <c r="J12" s="4"/>
      <c r="K12" s="4"/>
      <c r="L12" s="4"/>
      <c r="M12" s="4"/>
      <c r="N12" s="4"/>
      <c r="O12" s="4"/>
      <c r="P12" s="108"/>
      <c r="R12" s="1008"/>
      <c r="S12" s="1031"/>
      <c r="V12" s="1106">
        <f>SUM(V7:AA11)</f>
        <v>0</v>
      </c>
      <c r="W12" s="1104"/>
      <c r="X12" s="1104"/>
      <c r="Y12" s="1104"/>
      <c r="Z12" s="1104"/>
      <c r="AA12" s="1104"/>
      <c r="AB12" s="1208"/>
      <c r="AC12" s="1208"/>
      <c r="AD12" s="1106">
        <f>SUM(AD7:AJ11)</f>
        <v>0</v>
      </c>
      <c r="AE12" s="1104"/>
      <c r="AF12" s="1104"/>
      <c r="AG12" s="1104"/>
      <c r="AH12" s="1104"/>
      <c r="AI12" s="1104"/>
      <c r="AJ12" s="1104"/>
    </row>
    <row r="13" spans="2:37" ht="15" customHeight="1">
      <c r="B13" s="41" t="s">
        <v>305</v>
      </c>
      <c r="C13" s="42"/>
      <c r="D13" s="42"/>
      <c r="E13" s="42"/>
      <c r="F13" s="42"/>
      <c r="G13" s="42"/>
      <c r="H13" s="42"/>
      <c r="I13" s="42"/>
      <c r="J13" s="43"/>
      <c r="K13" s="43"/>
      <c r="L13" s="849"/>
      <c r="M13" s="4"/>
      <c r="N13" s="4"/>
      <c r="O13" s="108"/>
      <c r="P13" s="108"/>
    </row>
    <row r="14" spans="2:37" ht="15" customHeight="1">
      <c r="B14" s="45"/>
      <c r="C14" s="46" t="s">
        <v>306</v>
      </c>
      <c r="D14" s="46"/>
      <c r="E14" s="42"/>
      <c r="F14" s="42"/>
      <c r="G14" s="42"/>
      <c r="H14" s="42"/>
      <c r="I14" s="42"/>
      <c r="J14" s="42"/>
      <c r="K14" s="42"/>
      <c r="L14" s="849"/>
      <c r="M14" s="4"/>
      <c r="N14" s="4"/>
      <c r="O14" s="108"/>
      <c r="P14" s="108"/>
    </row>
    <row r="15" spans="2:37" ht="15" customHeight="1">
      <c r="B15" s="47"/>
      <c r="C15" s="46" t="s">
        <v>307</v>
      </c>
      <c r="D15" s="46"/>
      <c r="E15" s="42"/>
      <c r="F15" s="42"/>
      <c r="G15" s="42"/>
      <c r="H15" s="42"/>
      <c r="I15" s="42"/>
      <c r="J15" s="42"/>
      <c r="K15" s="42"/>
      <c r="L15" s="849"/>
      <c r="M15" s="4"/>
      <c r="N15" s="4"/>
      <c r="O15" s="108"/>
      <c r="P15" s="108"/>
    </row>
    <row r="16" spans="2:37" ht="15" customHeight="1">
      <c r="B16" s="48"/>
      <c r="C16" s="46" t="s">
        <v>308</v>
      </c>
      <c r="D16" s="46"/>
      <c r="E16" s="42"/>
      <c r="F16" s="42"/>
      <c r="G16" s="42"/>
      <c r="H16" s="42"/>
      <c r="I16" s="42"/>
      <c r="J16" s="42"/>
      <c r="K16" s="42"/>
      <c r="L16" s="849"/>
      <c r="M16" s="4"/>
      <c r="N16" s="4"/>
      <c r="O16" s="108"/>
      <c r="P16" s="108"/>
    </row>
    <row r="17" spans="2:37" ht="15" customHeight="1">
      <c r="B17" s="680"/>
      <c r="C17" s="46" t="s">
        <v>309</v>
      </c>
      <c r="D17" s="46"/>
      <c r="E17" s="42"/>
      <c r="F17" s="42"/>
      <c r="G17" s="42"/>
      <c r="H17" s="42"/>
      <c r="I17" s="42"/>
      <c r="J17" s="42"/>
      <c r="K17" s="42"/>
      <c r="L17" s="849"/>
      <c r="M17" s="4"/>
      <c r="N17" s="4"/>
      <c r="O17" s="108"/>
      <c r="P17" s="108"/>
    </row>
    <row r="18" spans="2:37" ht="15" thickBot="1">
      <c r="B18" s="49"/>
      <c r="C18" s="49"/>
      <c r="D18" s="49"/>
      <c r="E18" s="49"/>
      <c r="F18" s="49"/>
      <c r="G18" s="49"/>
      <c r="H18" s="49"/>
      <c r="I18" s="49"/>
      <c r="J18" s="49"/>
      <c r="K18" s="49"/>
      <c r="L18" s="849"/>
      <c r="M18" s="4"/>
      <c r="N18" s="4"/>
      <c r="O18" s="855"/>
      <c r="P18" s="855"/>
    </row>
    <row r="19" spans="2:37" ht="15" thickBot="1">
      <c r="B19" s="1853" t="s">
        <v>1388</v>
      </c>
      <c r="C19" s="1854"/>
      <c r="D19" s="1854"/>
      <c r="E19" s="1854"/>
      <c r="F19" s="1854"/>
      <c r="G19" s="1854"/>
      <c r="H19" s="1854"/>
      <c r="I19" s="1854"/>
      <c r="J19" s="1854"/>
      <c r="K19" s="1854"/>
      <c r="L19" s="1854"/>
      <c r="M19" s="1855"/>
      <c r="N19" s="4"/>
      <c r="O19" s="855"/>
      <c r="P19" s="855"/>
    </row>
    <row r="20" spans="2:37" ht="15" thickBot="1">
      <c r="B20" s="50"/>
      <c r="C20" s="51"/>
      <c r="D20" s="52"/>
      <c r="E20" s="52"/>
      <c r="F20" s="52"/>
      <c r="G20" s="52"/>
      <c r="H20" s="52"/>
      <c r="I20" s="52"/>
      <c r="J20" s="49"/>
      <c r="K20" s="49"/>
      <c r="L20" s="849"/>
      <c r="M20" s="4"/>
      <c r="N20" s="4"/>
      <c r="O20" s="855"/>
      <c r="P20" s="855"/>
    </row>
    <row r="21" spans="2:37" ht="51.75" customHeight="1" thickBot="1">
      <c r="B21" s="1856" t="s">
        <v>1897</v>
      </c>
      <c r="C21" s="1857"/>
      <c r="D21" s="1857"/>
      <c r="E21" s="1857"/>
      <c r="F21" s="1857"/>
      <c r="G21" s="1857"/>
      <c r="H21" s="1857"/>
      <c r="I21" s="1857"/>
      <c r="J21" s="1857"/>
      <c r="K21" s="1857"/>
      <c r="L21" s="1857"/>
      <c r="M21" s="1858"/>
      <c r="N21" s="4"/>
      <c r="O21" s="855"/>
      <c r="P21" s="855"/>
    </row>
    <row r="22" spans="2:37" ht="15" thickBot="1">
      <c r="B22" s="845"/>
      <c r="C22" s="53"/>
      <c r="D22" s="845"/>
      <c r="E22" s="845"/>
      <c r="F22" s="845"/>
      <c r="G22" s="54"/>
      <c r="H22" s="54"/>
      <c r="I22" s="54"/>
      <c r="J22" s="49"/>
      <c r="K22" s="49"/>
      <c r="L22" s="849"/>
      <c r="M22" s="4"/>
      <c r="N22" s="4"/>
      <c r="O22" s="855"/>
      <c r="P22" s="855"/>
    </row>
    <row r="23" spans="2:37" ht="15" customHeight="1">
      <c r="B23" s="75" t="s">
        <v>463</v>
      </c>
      <c r="C23" s="1859" t="s">
        <v>313</v>
      </c>
      <c r="D23" s="1859"/>
      <c r="E23" s="1859"/>
      <c r="F23" s="1859"/>
      <c r="G23" s="1859"/>
      <c r="H23" s="1859"/>
      <c r="I23" s="1859"/>
      <c r="J23" s="1859"/>
      <c r="K23" s="1859"/>
      <c r="L23" s="1859"/>
      <c r="M23" s="1860"/>
      <c r="N23" s="4"/>
      <c r="O23" s="855"/>
      <c r="P23" s="855"/>
    </row>
    <row r="24" spans="2:37" ht="15" customHeight="1">
      <c r="B24" s="753" t="s">
        <v>537</v>
      </c>
      <c r="C24" s="927" t="str">
        <f>$C$7</f>
        <v>Grants &amp; contributions</v>
      </c>
      <c r="D24" s="927"/>
      <c r="E24" s="927"/>
      <c r="F24" s="927"/>
      <c r="G24" s="927"/>
      <c r="H24" s="927"/>
      <c r="I24" s="927"/>
      <c r="J24" s="927"/>
      <c r="K24" s="927"/>
      <c r="L24" s="927"/>
      <c r="M24" s="928"/>
      <c r="N24" s="94"/>
    </row>
    <row r="25" spans="2:37" ht="30" customHeight="1">
      <c r="B25" s="76">
        <v>25</v>
      </c>
      <c r="C25" s="1939" t="s">
        <v>1893</v>
      </c>
      <c r="D25" s="1939"/>
      <c r="E25" s="1939"/>
      <c r="F25" s="1939"/>
      <c r="G25" s="1939"/>
      <c r="H25" s="1939"/>
      <c r="I25" s="1939"/>
      <c r="J25" s="1939"/>
      <c r="K25" s="1939"/>
      <c r="L25" s="1939"/>
      <c r="M25" s="1940"/>
      <c r="N25" s="855"/>
    </row>
    <row r="26" spans="2:37" s="855" customFormat="1" ht="30" customHeight="1">
      <c r="B26" s="1304">
        <v>26</v>
      </c>
      <c r="C26" s="1939" t="s">
        <v>1894</v>
      </c>
      <c r="D26" s="1939"/>
      <c r="E26" s="1939"/>
      <c r="F26" s="1939"/>
      <c r="G26" s="1939"/>
      <c r="H26" s="1939"/>
      <c r="I26" s="1939"/>
      <c r="J26" s="1939"/>
      <c r="K26" s="1939"/>
      <c r="L26" s="1939"/>
      <c r="M26" s="1940"/>
      <c r="Q26" s="1299"/>
      <c r="R26" s="1317"/>
      <c r="S26" s="1317"/>
      <c r="U26" s="996"/>
      <c r="AB26" s="996"/>
      <c r="AC26" s="996"/>
      <c r="AK26" s="996"/>
    </row>
    <row r="27" spans="2:37" s="855" customFormat="1" ht="30" customHeight="1">
      <c r="B27" s="1304">
        <v>27</v>
      </c>
      <c r="C27" s="1939" t="s">
        <v>1895</v>
      </c>
      <c r="D27" s="1939"/>
      <c r="E27" s="1939"/>
      <c r="F27" s="1939"/>
      <c r="G27" s="1939"/>
      <c r="H27" s="1939"/>
      <c r="I27" s="1939"/>
      <c r="J27" s="1939"/>
      <c r="K27" s="1939"/>
      <c r="L27" s="1939"/>
      <c r="M27" s="1940"/>
      <c r="Q27" s="1299"/>
      <c r="R27" s="1317"/>
      <c r="S27" s="1317"/>
      <c r="U27" s="996"/>
      <c r="AB27" s="996"/>
      <c r="AC27" s="996"/>
      <c r="AK27" s="996"/>
    </row>
    <row r="28" spans="2:37" ht="30" customHeight="1">
      <c r="B28" s="76">
        <v>28</v>
      </c>
      <c r="C28" s="1939" t="s">
        <v>1896</v>
      </c>
      <c r="D28" s="1939"/>
      <c r="E28" s="1939"/>
      <c r="F28" s="1939"/>
      <c r="G28" s="1939"/>
      <c r="H28" s="1939"/>
      <c r="I28" s="1939"/>
      <c r="J28" s="1939"/>
      <c r="K28" s="1939"/>
      <c r="L28" s="1939"/>
      <c r="M28" s="1940"/>
      <c r="N28" s="855"/>
    </row>
    <row r="29" spans="2:37"/>
    <row r="30" spans="2:37"/>
    <row r="31" spans="2:37"/>
    <row r="32" spans="2:3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1">
    <mergeCell ref="C28:M28"/>
    <mergeCell ref="C25:M25"/>
    <mergeCell ref="C26:M26"/>
    <mergeCell ref="C27:M27"/>
    <mergeCell ref="O1:R1"/>
    <mergeCell ref="B3:C3"/>
    <mergeCell ref="B5:F5"/>
    <mergeCell ref="H5:M5"/>
    <mergeCell ref="B19:M19"/>
    <mergeCell ref="B21:M21"/>
    <mergeCell ref="C23:M23"/>
  </mergeCells>
  <conditionalFormatting sqref="R6:S12">
    <cfRule type="cellIs" dxfId="18"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4.xml><?xml version="1.0" encoding="utf-8"?>
<worksheet xmlns="http://schemas.openxmlformats.org/spreadsheetml/2006/main" xmlns:r="http://schemas.openxmlformats.org/officeDocument/2006/relationships">
  <sheetPr codeName="Sheet76">
    <tabColor theme="3"/>
  </sheetPr>
  <dimension ref="D9"/>
  <sheetViews>
    <sheetView workbookViewId="0">
      <selection activeCell="B1" sqref="B1"/>
    </sheetView>
  </sheetViews>
  <sheetFormatPr defaultColWidth="8.625" defaultRowHeight="14.25"/>
  <cols>
    <col min="1" max="16384" width="8.625" style="1"/>
  </cols>
  <sheetData>
    <row r="9" spans="4:4">
      <c r="D9" s="849"/>
    </row>
  </sheetData>
  <sheetProtection algorithmName="SHA-512" hashValue="JlUfRXL0Ut7cJNgbC/QCFTCwx+fBcylBaiOOgc7dSdz5O5CNpafSAU5nSwo7qsjRTW6LmbxILPYm4DFrmcQmQQ==" saltValue="osvNewE7kbqx51EdokwcsA=="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5.xml><?xml version="1.0" encoding="utf-8"?>
<worksheet xmlns="http://schemas.openxmlformats.org/spreadsheetml/2006/main" xmlns:r="http://schemas.openxmlformats.org/officeDocument/2006/relationships">
  <sheetPr codeName="Sheet79">
    <tabColor rgb="FF0078C9"/>
  </sheetPr>
  <dimension ref="A1:AI97"/>
  <sheetViews>
    <sheetView workbookViewId="0">
      <selection activeCell="G8" sqref="G8:L11"/>
    </sheetView>
  </sheetViews>
  <sheetFormatPr defaultColWidth="0" defaultRowHeight="14.25" zeroHeight="1"/>
  <cols>
    <col min="1" max="1" width="1.625" style="99" customWidth="1"/>
    <col min="2" max="2" width="6.625" style="99" customWidth="1"/>
    <col min="3" max="3" width="91.125" style="99" bestFit="1" customWidth="1"/>
    <col min="4" max="4" width="12.625" style="99" bestFit="1" customWidth="1"/>
    <col min="5" max="6" width="5.625" style="99" customWidth="1"/>
    <col min="7" max="13" width="9.625" style="99" customWidth="1"/>
    <col min="14" max="14" width="2.625" style="99" customWidth="1"/>
    <col min="15" max="15" width="32.875" style="99" bestFit="1" customWidth="1"/>
    <col min="16" max="16" width="27.625" style="99" bestFit="1" customWidth="1"/>
    <col min="17" max="17" width="2.625" style="99" customWidth="1"/>
    <col min="18" max="18" width="21.625" style="99" bestFit="1" customWidth="1"/>
    <col min="19" max="19" width="26.125" style="99" customWidth="1"/>
    <col min="20" max="20" width="4.625" style="855" customWidth="1"/>
    <col min="21" max="21" width="2.625" style="855" hidden="1" customWidth="1"/>
    <col min="22" max="27" width="7.625" style="1023" hidden="1" customWidth="1"/>
    <col min="28" max="28" width="1.625" style="1023" hidden="1" customWidth="1"/>
    <col min="29" max="34" width="6.625" style="1023" hidden="1" customWidth="1"/>
    <col min="35" max="35" width="2.125" style="1023" hidden="1" customWidth="1"/>
    <col min="36" max="16384" width="9.625" style="99" hidden="1"/>
  </cols>
  <sheetData>
    <row r="1" spans="2:35" ht="18.75">
      <c r="B1" s="2" t="s">
        <v>1391</v>
      </c>
      <c r="C1" s="2"/>
      <c r="D1" s="2"/>
      <c r="E1" s="2"/>
      <c r="F1" s="2"/>
      <c r="G1" s="2"/>
      <c r="H1" s="2"/>
      <c r="I1" s="2"/>
      <c r="J1" s="2"/>
      <c r="K1" s="2"/>
      <c r="L1" s="2"/>
      <c r="M1" s="836" t="str">
        <f>AppValidation!$D$2</f>
        <v>South West Water</v>
      </c>
      <c r="N1" s="3"/>
      <c r="O1" s="1941" t="s">
        <v>377</v>
      </c>
      <c r="P1" s="1941"/>
      <c r="Q1" s="1941"/>
      <c r="R1" s="1941"/>
      <c r="S1" s="1941"/>
      <c r="T1" s="257"/>
      <c r="U1" s="996"/>
      <c r="AB1" s="1024"/>
      <c r="AI1" s="1024"/>
    </row>
    <row r="2" spans="2:35" ht="15" thickBot="1">
      <c r="B2" s="4"/>
      <c r="C2" s="4"/>
      <c r="D2" s="4"/>
      <c r="E2" s="4"/>
      <c r="F2" s="4"/>
      <c r="G2" s="4"/>
      <c r="H2" s="4"/>
      <c r="I2" s="4"/>
      <c r="J2" s="4"/>
      <c r="K2" s="4"/>
      <c r="L2" s="4"/>
      <c r="M2" s="4"/>
      <c r="N2" s="4"/>
      <c r="O2" s="4"/>
      <c r="P2" s="4"/>
      <c r="Q2" s="108"/>
      <c r="R2" s="4"/>
      <c r="S2" s="4"/>
      <c r="T2" s="4"/>
      <c r="U2" s="996"/>
      <c r="AB2" s="1024"/>
      <c r="AI2" s="1024"/>
    </row>
    <row r="3" spans="2:35" ht="28.5" customHeight="1" thickBot="1">
      <c r="B3" s="1875" t="s">
        <v>379</v>
      </c>
      <c r="C3" s="1876"/>
      <c r="D3" s="5" t="s">
        <v>380</v>
      </c>
      <c r="E3" s="6" t="s">
        <v>381</v>
      </c>
      <c r="F3" s="7" t="s">
        <v>382</v>
      </c>
      <c r="G3" s="96" t="s">
        <v>196</v>
      </c>
      <c r="H3" s="6" t="s">
        <v>197</v>
      </c>
      <c r="I3" s="6" t="s">
        <v>198</v>
      </c>
      <c r="J3" s="6" t="s">
        <v>199</v>
      </c>
      <c r="K3" s="6" t="s">
        <v>200</v>
      </c>
      <c r="L3" s="6" t="s">
        <v>201</v>
      </c>
      <c r="M3" s="7" t="s">
        <v>528</v>
      </c>
      <c r="N3" s="4"/>
      <c r="O3" s="8" t="s">
        <v>391</v>
      </c>
      <c r="P3" s="9" t="s">
        <v>392</v>
      </c>
      <c r="Q3" s="148"/>
      <c r="R3" s="8" t="s">
        <v>1429</v>
      </c>
      <c r="S3" s="9" t="s">
        <v>314</v>
      </c>
      <c r="T3" s="148"/>
      <c r="U3" s="996"/>
      <c r="AB3" s="1024"/>
      <c r="AI3" s="1024"/>
    </row>
    <row r="4" spans="2:35" ht="14.25" customHeight="1" thickBot="1">
      <c r="B4" s="4"/>
      <c r="C4" s="4"/>
      <c r="D4" s="4"/>
      <c r="E4" s="4"/>
      <c r="F4" s="4"/>
      <c r="G4" s="4"/>
      <c r="H4" s="4"/>
      <c r="I4" s="4"/>
      <c r="J4" s="4"/>
      <c r="K4" s="4"/>
      <c r="L4" s="4"/>
      <c r="M4" s="4"/>
      <c r="N4" s="4"/>
      <c r="O4" s="4"/>
      <c r="P4" s="4"/>
      <c r="Q4" s="108"/>
      <c r="R4" s="4"/>
      <c r="S4" s="4"/>
      <c r="T4" s="4"/>
      <c r="U4" s="996"/>
      <c r="AB4" s="1024"/>
      <c r="AI4" s="1024"/>
    </row>
    <row r="5" spans="2:35" ht="23.25" thickBot="1">
      <c r="B5" s="1875" t="s">
        <v>529</v>
      </c>
      <c r="C5" s="1877"/>
      <c r="D5" s="1877"/>
      <c r="E5" s="1877"/>
      <c r="F5" s="1878"/>
      <c r="G5" s="263" t="s">
        <v>530</v>
      </c>
      <c r="H5" s="1879" t="s">
        <v>531</v>
      </c>
      <c r="I5" s="1880"/>
      <c r="J5" s="1880"/>
      <c r="K5" s="1880"/>
      <c r="L5" s="1880"/>
      <c r="M5" s="1881"/>
      <c r="N5" s="4"/>
      <c r="O5" s="4"/>
      <c r="P5" s="4"/>
      <c r="Q5" s="108"/>
      <c r="R5" s="4"/>
      <c r="S5" s="4"/>
      <c r="T5" s="4"/>
      <c r="U5" s="996"/>
      <c r="AB5" s="1024"/>
      <c r="AI5" s="1024"/>
    </row>
    <row r="6" spans="2:35" ht="14.25" customHeight="1" thickBot="1">
      <c r="B6" s="4"/>
      <c r="C6" s="4"/>
      <c r="D6" s="4"/>
      <c r="E6" s="4"/>
      <c r="F6" s="4"/>
      <c r="G6" s="4"/>
      <c r="H6" s="4"/>
      <c r="I6" s="4"/>
      <c r="J6" s="4"/>
      <c r="K6" s="4"/>
      <c r="L6" s="4"/>
      <c r="M6" s="4"/>
      <c r="N6" s="4"/>
      <c r="O6" s="4"/>
      <c r="P6" s="4"/>
      <c r="Q6" s="108"/>
      <c r="R6" s="4"/>
      <c r="S6" s="4"/>
      <c r="T6" s="4"/>
      <c r="U6" s="996"/>
      <c r="V6" s="855" t="s">
        <v>1430</v>
      </c>
      <c r="AB6" s="1024"/>
      <c r="AC6" s="855" t="s">
        <v>314</v>
      </c>
      <c r="AI6" s="1024"/>
    </row>
    <row r="7" spans="2:35" ht="15" customHeight="1" thickBot="1">
      <c r="B7" s="10" t="s">
        <v>534</v>
      </c>
      <c r="C7" s="11" t="s">
        <v>543</v>
      </c>
      <c r="D7" s="4"/>
      <c r="E7" s="4"/>
      <c r="F7" s="4"/>
      <c r="G7" s="4"/>
      <c r="H7" s="4"/>
      <c r="I7" s="4"/>
      <c r="J7" s="4"/>
      <c r="K7" s="4"/>
      <c r="L7" s="4"/>
      <c r="M7" s="4"/>
      <c r="N7" s="4"/>
      <c r="O7" s="28"/>
      <c r="P7" s="29"/>
      <c r="Q7" s="29"/>
      <c r="R7" s="1008"/>
      <c r="S7" s="1008"/>
      <c r="T7" s="29"/>
      <c r="U7" s="996"/>
      <c r="V7" s="1027"/>
      <c r="W7" s="1027"/>
      <c r="X7" s="1027"/>
      <c r="Y7" s="1027"/>
      <c r="Z7" s="1027"/>
      <c r="AA7" s="1027"/>
      <c r="AB7" s="1024"/>
      <c r="AC7" s="1027"/>
      <c r="AD7" s="1027"/>
      <c r="AE7" s="1027"/>
      <c r="AF7" s="1027"/>
      <c r="AG7" s="1027"/>
      <c r="AH7" s="1027"/>
      <c r="AI7" s="1024"/>
    </row>
    <row r="8" spans="2:35" ht="15" customHeight="1">
      <c r="B8" s="12">
        <v>25</v>
      </c>
      <c r="C8" s="13" t="s">
        <v>1899</v>
      </c>
      <c r="D8" s="682" t="s">
        <v>1900</v>
      </c>
      <c r="E8" s="14" t="s">
        <v>43</v>
      </c>
      <c r="F8" s="15">
        <v>3</v>
      </c>
      <c r="G8" s="1159">
        <v>7.625</v>
      </c>
      <c r="H8" s="1158">
        <v>4.1550000000000002</v>
      </c>
      <c r="I8" s="1158">
        <v>4.1920000000000002</v>
      </c>
      <c r="J8" s="1158">
        <v>4.0910000000000002</v>
      </c>
      <c r="K8" s="1158">
        <v>4.1550000000000002</v>
      </c>
      <c r="L8" s="1158">
        <v>4.0819999999999999</v>
      </c>
      <c r="M8" s="17">
        <f>SUM(H8:L8)</f>
        <v>20.675000000000004</v>
      </c>
      <c r="N8" s="4"/>
      <c r="O8" s="57"/>
      <c r="P8" s="110"/>
      <c r="Q8" s="1001"/>
      <c r="R8" s="1008"/>
      <c r="S8" s="1008"/>
      <c r="T8" s="1087"/>
      <c r="U8" s="996"/>
      <c r="V8" s="1026">
        <f t="shared" ref="V8:AA11" si="0">IF(ISNUMBER(G8),0,1)</f>
        <v>0</v>
      </c>
      <c r="W8" s="1026">
        <f t="shared" si="0"/>
        <v>0</v>
      </c>
      <c r="X8" s="1026">
        <f t="shared" si="0"/>
        <v>0</v>
      </c>
      <c r="Y8" s="1026">
        <f t="shared" si="0"/>
        <v>0</v>
      </c>
      <c r="Z8" s="1026">
        <f t="shared" si="0"/>
        <v>0</v>
      </c>
      <c r="AA8" s="1026">
        <f t="shared" si="0"/>
        <v>0</v>
      </c>
      <c r="AB8" s="1024"/>
      <c r="AC8" s="1025"/>
      <c r="AD8" s="1025"/>
      <c r="AE8" s="1025"/>
      <c r="AF8" s="1025"/>
      <c r="AG8" s="1025"/>
      <c r="AH8" s="1025"/>
      <c r="AI8" s="1024"/>
    </row>
    <row r="9" spans="2:35" s="855" customFormat="1" ht="15" customHeight="1">
      <c r="B9" s="32">
        <v>26</v>
      </c>
      <c r="C9" s="33" t="s">
        <v>1901</v>
      </c>
      <c r="D9" s="679" t="s">
        <v>1902</v>
      </c>
      <c r="E9" s="34" t="s">
        <v>43</v>
      </c>
      <c r="F9" s="35">
        <v>3</v>
      </c>
      <c r="G9" s="1160">
        <v>1.401</v>
      </c>
      <c r="H9" s="1153">
        <v>2.903</v>
      </c>
      <c r="I9" s="1153">
        <v>4.226</v>
      </c>
      <c r="J9" s="1153">
        <v>5.55</v>
      </c>
      <c r="K9" s="1153">
        <v>5.55</v>
      </c>
      <c r="L9" s="1153">
        <v>5.3129999999999997</v>
      </c>
      <c r="M9" s="20">
        <f>SUM(H9:L9)</f>
        <v>23.541999999999998</v>
      </c>
      <c r="N9" s="4"/>
      <c r="O9" s="58"/>
      <c r="P9" s="21"/>
      <c r="Q9" s="1001"/>
      <c r="R9" s="1301"/>
      <c r="S9" s="1301"/>
      <c r="T9" s="1087"/>
      <c r="U9" s="996"/>
      <c r="V9" s="1026">
        <f t="shared" ref="V9:AA10" si="1">IF(ISNUMBER(G9),0,1)</f>
        <v>0</v>
      </c>
      <c r="W9" s="1026">
        <f t="shared" si="1"/>
        <v>0</v>
      </c>
      <c r="X9" s="1026">
        <f t="shared" si="1"/>
        <v>0</v>
      </c>
      <c r="Y9" s="1026">
        <f t="shared" si="1"/>
        <v>0</v>
      </c>
      <c r="Z9" s="1026">
        <f t="shared" si="1"/>
        <v>0</v>
      </c>
      <c r="AA9" s="1026">
        <f t="shared" si="1"/>
        <v>0</v>
      </c>
      <c r="AB9" s="1024"/>
      <c r="AC9" s="1025"/>
      <c r="AD9" s="1025"/>
      <c r="AE9" s="1025"/>
      <c r="AF9" s="1025"/>
      <c r="AG9" s="1025"/>
      <c r="AH9" s="1025"/>
      <c r="AI9" s="1024"/>
    </row>
    <row r="10" spans="2:35" s="855" customFormat="1" ht="15" customHeight="1">
      <c r="B10" s="32">
        <v>27</v>
      </c>
      <c r="C10" s="33" t="s">
        <v>1903</v>
      </c>
      <c r="D10" s="679" t="s">
        <v>1904</v>
      </c>
      <c r="E10" s="34" t="s">
        <v>43</v>
      </c>
      <c r="F10" s="35">
        <v>3</v>
      </c>
      <c r="G10" s="1160">
        <v>0</v>
      </c>
      <c r="H10" s="1153">
        <v>0</v>
      </c>
      <c r="I10" s="1153">
        <v>0</v>
      </c>
      <c r="J10" s="1153">
        <v>0</v>
      </c>
      <c r="K10" s="1153">
        <v>0</v>
      </c>
      <c r="L10" s="1153">
        <v>0</v>
      </c>
      <c r="M10" s="20">
        <f>SUM(H10:L10)</f>
        <v>0</v>
      </c>
      <c r="N10" s="4"/>
      <c r="O10" s="58"/>
      <c r="P10" s="21"/>
      <c r="Q10" s="1001"/>
      <c r="R10" s="1301"/>
      <c r="S10" s="1301"/>
      <c r="T10" s="1087"/>
      <c r="U10" s="996"/>
      <c r="V10" s="1026">
        <f t="shared" si="1"/>
        <v>0</v>
      </c>
      <c r="W10" s="1026">
        <f t="shared" si="1"/>
        <v>0</v>
      </c>
      <c r="X10" s="1026">
        <f t="shared" si="1"/>
        <v>0</v>
      </c>
      <c r="Y10" s="1026">
        <f t="shared" si="1"/>
        <v>0</v>
      </c>
      <c r="Z10" s="1026">
        <f t="shared" si="1"/>
        <v>0</v>
      </c>
      <c r="AA10" s="1026">
        <f t="shared" si="1"/>
        <v>0</v>
      </c>
      <c r="AB10" s="1024"/>
      <c r="AC10" s="1025"/>
      <c r="AD10" s="1025"/>
      <c r="AE10" s="1025"/>
      <c r="AF10" s="1025"/>
      <c r="AG10" s="1025"/>
      <c r="AH10" s="1025"/>
      <c r="AI10" s="1024"/>
    </row>
    <row r="11" spans="2:35" ht="15" customHeight="1" thickBot="1">
      <c r="B11" s="22">
        <v>28</v>
      </c>
      <c r="C11" s="23" t="s">
        <v>1905</v>
      </c>
      <c r="D11" s="684" t="s">
        <v>1906</v>
      </c>
      <c r="E11" s="24" t="s">
        <v>43</v>
      </c>
      <c r="F11" s="25">
        <v>3</v>
      </c>
      <c r="G11" s="1232">
        <v>0.33500000000000002</v>
      </c>
      <c r="H11" s="1154">
        <v>0.314</v>
      </c>
      <c r="I11" s="1154">
        <v>0.314</v>
      </c>
      <c r="J11" s="1154">
        <v>0.314</v>
      </c>
      <c r="K11" s="1154">
        <v>0.314</v>
      </c>
      <c r="L11" s="1154">
        <v>0.314</v>
      </c>
      <c r="M11" s="27">
        <f>SUM(H11:L11)</f>
        <v>1.57</v>
      </c>
      <c r="N11" s="4"/>
      <c r="O11" s="40"/>
      <c r="P11" s="112"/>
      <c r="Q11" s="1001"/>
      <c r="R11" s="1008"/>
      <c r="S11" s="1008"/>
      <c r="T11" s="1087"/>
      <c r="U11" s="996"/>
      <c r="V11" s="1026">
        <f t="shared" si="0"/>
        <v>0</v>
      </c>
      <c r="W11" s="1026">
        <f t="shared" si="0"/>
        <v>0</v>
      </c>
      <c r="X11" s="1026">
        <f t="shared" si="0"/>
        <v>0</v>
      </c>
      <c r="Y11" s="1026">
        <f t="shared" si="0"/>
        <v>0</v>
      </c>
      <c r="Z11" s="1026">
        <f t="shared" si="0"/>
        <v>0</v>
      </c>
      <c r="AA11" s="1026">
        <f t="shared" si="0"/>
        <v>0</v>
      </c>
      <c r="AB11" s="1024"/>
      <c r="AC11" s="1025"/>
      <c r="AD11" s="1025"/>
      <c r="AE11" s="1025"/>
      <c r="AF11" s="1025"/>
      <c r="AG11" s="1025"/>
      <c r="AH11" s="1025"/>
      <c r="AI11" s="1024"/>
    </row>
    <row r="12" spans="2:35" ht="15" customHeight="1">
      <c r="B12" s="4"/>
      <c r="C12" s="4"/>
      <c r="D12" s="4"/>
      <c r="E12" s="4"/>
      <c r="F12" s="4"/>
      <c r="G12" s="4"/>
      <c r="H12" s="4"/>
      <c r="I12" s="4"/>
      <c r="J12" s="4"/>
      <c r="K12" s="4"/>
      <c r="L12" s="4"/>
      <c r="M12" s="4"/>
      <c r="N12" s="4"/>
      <c r="O12" s="29"/>
      <c r="P12" s="29"/>
      <c r="R12" s="1008"/>
      <c r="S12" s="1008"/>
      <c r="U12" s="996"/>
      <c r="AB12" s="1024"/>
      <c r="AI12" s="1024"/>
    </row>
    <row r="13" spans="2:35" ht="15" customHeight="1">
      <c r="B13" s="41" t="s">
        <v>305</v>
      </c>
      <c r="C13" s="42"/>
      <c r="D13" s="42"/>
      <c r="E13" s="42"/>
      <c r="F13" s="42"/>
      <c r="G13" s="42"/>
      <c r="H13" s="42"/>
      <c r="I13" s="42"/>
      <c r="J13" s="43"/>
      <c r="K13" s="43"/>
      <c r="L13" s="849"/>
      <c r="M13" s="4"/>
      <c r="N13" s="4"/>
      <c r="O13" s="29"/>
      <c r="P13" s="29"/>
      <c r="R13" s="1008"/>
      <c r="S13" s="1008"/>
      <c r="U13" s="996"/>
      <c r="AB13" s="1024"/>
      <c r="AI13" s="1024"/>
    </row>
    <row r="14" spans="2:35" ht="15" customHeight="1">
      <c r="B14" s="45"/>
      <c r="C14" s="46" t="s">
        <v>306</v>
      </c>
      <c r="D14" s="46"/>
      <c r="E14" s="42"/>
      <c r="F14" s="42"/>
      <c r="G14" s="42"/>
      <c r="H14" s="42"/>
      <c r="I14" s="42"/>
      <c r="J14" s="42"/>
      <c r="K14" s="42"/>
      <c r="L14" s="849"/>
      <c r="M14" s="4"/>
      <c r="N14" s="4"/>
      <c r="O14" s="29"/>
      <c r="P14" s="29"/>
      <c r="S14" s="29"/>
      <c r="T14" s="99"/>
      <c r="U14" s="99"/>
      <c r="V14" s="99"/>
      <c r="W14" s="99"/>
      <c r="X14" s="99"/>
      <c r="Y14" s="99"/>
      <c r="Z14" s="99"/>
      <c r="AA14" s="99"/>
      <c r="AB14" s="99"/>
      <c r="AC14" s="99"/>
      <c r="AD14" s="99"/>
      <c r="AE14" s="99"/>
      <c r="AF14" s="99"/>
      <c r="AG14" s="99"/>
      <c r="AH14" s="99"/>
      <c r="AI14" s="99"/>
    </row>
    <row r="15" spans="2:35" ht="15" customHeight="1">
      <c r="B15" s="47"/>
      <c r="C15" s="46" t="s">
        <v>307</v>
      </c>
      <c r="D15" s="46"/>
      <c r="E15" s="42"/>
      <c r="F15" s="42"/>
      <c r="G15" s="42"/>
      <c r="H15" s="42"/>
      <c r="I15" s="42"/>
      <c r="J15" s="42"/>
      <c r="K15" s="42"/>
      <c r="L15" s="849"/>
      <c r="M15" s="4"/>
      <c r="N15" s="4"/>
      <c r="O15" s="29"/>
      <c r="P15" s="29"/>
      <c r="S15" s="29"/>
      <c r="T15" s="99"/>
      <c r="V15" s="855"/>
      <c r="W15" s="855"/>
      <c r="X15" s="855"/>
      <c r="Y15" s="855"/>
      <c r="Z15" s="855"/>
      <c r="AA15" s="855"/>
      <c r="AB15" s="855"/>
      <c r="AC15" s="855"/>
      <c r="AD15" s="855"/>
      <c r="AE15" s="855"/>
      <c r="AF15" s="855"/>
      <c r="AG15" s="855"/>
      <c r="AH15" s="855"/>
      <c r="AI15" s="855"/>
    </row>
    <row r="16" spans="2:35" ht="15" customHeight="1">
      <c r="B16" s="48"/>
      <c r="C16" s="46" t="s">
        <v>308</v>
      </c>
      <c r="D16" s="46"/>
      <c r="E16" s="42"/>
      <c r="F16" s="42"/>
      <c r="G16" s="42"/>
      <c r="H16" s="42"/>
      <c r="I16" s="42"/>
      <c r="J16" s="42"/>
      <c r="K16" s="42"/>
      <c r="L16" s="849"/>
      <c r="M16" s="4"/>
      <c r="N16" s="4"/>
      <c r="O16" s="108"/>
      <c r="P16" s="108"/>
      <c r="S16" s="29"/>
      <c r="T16" s="99"/>
      <c r="V16" s="855"/>
      <c r="W16" s="855"/>
      <c r="X16" s="855"/>
      <c r="Y16" s="855"/>
      <c r="Z16" s="855"/>
      <c r="AA16" s="855"/>
      <c r="AB16" s="855"/>
      <c r="AC16" s="855"/>
      <c r="AD16" s="855"/>
      <c r="AE16" s="855"/>
      <c r="AF16" s="855"/>
      <c r="AG16" s="855"/>
      <c r="AH16" s="855"/>
      <c r="AI16" s="855"/>
    </row>
    <row r="17" spans="2:35" ht="15" customHeight="1">
      <c r="B17" s="680"/>
      <c r="C17" s="46" t="s">
        <v>309</v>
      </c>
      <c r="D17" s="46"/>
      <c r="E17" s="42"/>
      <c r="F17" s="42"/>
      <c r="G17" s="42"/>
      <c r="H17" s="42"/>
      <c r="I17" s="42"/>
      <c r="J17" s="42"/>
      <c r="K17" s="42"/>
      <c r="L17" s="849"/>
      <c r="M17" s="4"/>
      <c r="N17" s="4"/>
      <c r="O17" s="108"/>
      <c r="P17" s="108"/>
      <c r="T17" s="99"/>
      <c r="V17" s="855"/>
      <c r="W17" s="855"/>
      <c r="X17" s="855"/>
      <c r="Y17" s="855"/>
      <c r="Z17" s="855"/>
      <c r="AA17" s="855"/>
      <c r="AB17" s="855"/>
      <c r="AC17" s="855"/>
      <c r="AD17" s="855"/>
      <c r="AE17" s="855"/>
      <c r="AF17" s="855"/>
      <c r="AG17" s="855"/>
      <c r="AH17" s="855"/>
      <c r="AI17" s="855"/>
    </row>
    <row r="18" spans="2:35" ht="15" thickBot="1">
      <c r="B18" s="49"/>
      <c r="C18" s="49"/>
      <c r="D18" s="49"/>
      <c r="E18" s="49"/>
      <c r="F18" s="49"/>
      <c r="G18" s="49"/>
      <c r="H18" s="49"/>
      <c r="I18" s="49"/>
      <c r="J18" s="49"/>
      <c r="K18" s="49"/>
      <c r="L18" s="849"/>
      <c r="M18" s="4"/>
      <c r="N18" s="4"/>
      <c r="O18" s="855"/>
      <c r="P18" s="855"/>
      <c r="T18" s="99"/>
      <c r="V18" s="855"/>
      <c r="W18" s="855"/>
      <c r="X18" s="855"/>
      <c r="Y18" s="855"/>
      <c r="Z18" s="855"/>
      <c r="AA18" s="855"/>
      <c r="AB18" s="855"/>
      <c r="AC18" s="855"/>
      <c r="AD18" s="855"/>
      <c r="AE18" s="855"/>
      <c r="AF18" s="855"/>
      <c r="AG18" s="855"/>
      <c r="AH18" s="855"/>
      <c r="AI18" s="855"/>
    </row>
    <row r="19" spans="2:35" ht="15" thickBot="1">
      <c r="B19" s="1853" t="s">
        <v>1392</v>
      </c>
      <c r="C19" s="1854"/>
      <c r="D19" s="1854"/>
      <c r="E19" s="1854"/>
      <c r="F19" s="1854"/>
      <c r="G19" s="1854"/>
      <c r="H19" s="1854"/>
      <c r="I19" s="1854"/>
      <c r="J19" s="1854"/>
      <c r="K19" s="1854"/>
      <c r="L19" s="1854"/>
      <c r="M19" s="1855"/>
      <c r="N19" s="4"/>
      <c r="O19" s="855"/>
      <c r="P19" s="855"/>
      <c r="T19" s="99"/>
      <c r="V19" s="855"/>
      <c r="W19" s="855"/>
      <c r="X19" s="855"/>
      <c r="Y19" s="855"/>
      <c r="Z19" s="855"/>
      <c r="AA19" s="855"/>
      <c r="AB19" s="855"/>
      <c r="AC19" s="855"/>
      <c r="AD19" s="855"/>
      <c r="AE19" s="855"/>
      <c r="AF19" s="855"/>
      <c r="AG19" s="855"/>
      <c r="AH19" s="855"/>
      <c r="AI19" s="855"/>
    </row>
    <row r="20" spans="2:35" ht="15" thickBot="1">
      <c r="B20" s="50"/>
      <c r="C20" s="51"/>
      <c r="D20" s="52"/>
      <c r="E20" s="52"/>
      <c r="F20" s="52"/>
      <c r="G20" s="52"/>
      <c r="H20" s="52"/>
      <c r="I20" s="52"/>
      <c r="J20" s="49"/>
      <c r="K20" s="49"/>
      <c r="L20" s="849"/>
      <c r="M20" s="4"/>
      <c r="N20" s="4"/>
      <c r="O20" s="855"/>
      <c r="P20" s="855"/>
      <c r="T20" s="99"/>
      <c r="V20" s="855"/>
      <c r="W20" s="855"/>
      <c r="X20" s="855"/>
      <c r="Y20" s="855"/>
      <c r="Z20" s="855"/>
      <c r="AA20" s="855"/>
      <c r="AB20" s="855"/>
      <c r="AC20" s="855"/>
      <c r="AD20" s="855"/>
      <c r="AE20" s="855"/>
      <c r="AF20" s="855"/>
      <c r="AG20" s="855"/>
      <c r="AH20" s="855"/>
      <c r="AI20" s="855"/>
    </row>
    <row r="21" spans="2:35" ht="53.25" customHeight="1" thickBot="1">
      <c r="B21" s="1856" t="s">
        <v>1898</v>
      </c>
      <c r="C21" s="1857"/>
      <c r="D21" s="1857"/>
      <c r="E21" s="1857"/>
      <c r="F21" s="1857"/>
      <c r="G21" s="1857"/>
      <c r="H21" s="1857"/>
      <c r="I21" s="1857"/>
      <c r="J21" s="1857"/>
      <c r="K21" s="1857"/>
      <c r="L21" s="1857"/>
      <c r="M21" s="1858"/>
      <c r="N21" s="4"/>
      <c r="O21" s="855"/>
      <c r="P21" s="855"/>
      <c r="T21" s="99"/>
      <c r="V21" s="855"/>
      <c r="W21" s="855"/>
      <c r="X21" s="855"/>
      <c r="Y21" s="855"/>
      <c r="Z21" s="855"/>
      <c r="AA21" s="855"/>
      <c r="AB21" s="855"/>
      <c r="AC21" s="855"/>
      <c r="AD21" s="855"/>
      <c r="AE21" s="855"/>
      <c r="AF21" s="855"/>
      <c r="AG21" s="855"/>
      <c r="AH21" s="855"/>
      <c r="AI21" s="855"/>
    </row>
    <row r="22" spans="2:35" ht="15" thickBot="1">
      <c r="B22" s="845"/>
      <c r="C22" s="53"/>
      <c r="D22" s="845"/>
      <c r="E22" s="845"/>
      <c r="F22" s="845"/>
      <c r="G22" s="54"/>
      <c r="H22" s="54"/>
      <c r="I22" s="54"/>
      <c r="J22" s="49"/>
      <c r="K22" s="49"/>
      <c r="L22" s="849"/>
      <c r="M22" s="4"/>
      <c r="N22" s="4"/>
      <c r="O22" s="855"/>
      <c r="P22" s="855"/>
      <c r="T22" s="99"/>
      <c r="V22" s="855"/>
      <c r="W22" s="855"/>
      <c r="X22" s="855"/>
      <c r="Y22" s="855"/>
      <c r="Z22" s="855"/>
      <c r="AA22" s="855"/>
      <c r="AB22" s="855"/>
      <c r="AC22" s="855"/>
      <c r="AD22" s="855"/>
      <c r="AE22" s="855"/>
      <c r="AF22" s="855"/>
      <c r="AG22" s="855"/>
      <c r="AH22" s="855"/>
      <c r="AI22" s="855"/>
    </row>
    <row r="23" spans="2:35" ht="15" customHeight="1">
      <c r="B23" s="75" t="s">
        <v>463</v>
      </c>
      <c r="C23" s="1892" t="s">
        <v>313</v>
      </c>
      <c r="D23" s="1893"/>
      <c r="E23" s="1893"/>
      <c r="F23" s="1893"/>
      <c r="G23" s="1893"/>
      <c r="H23" s="1893"/>
      <c r="I23" s="1893"/>
      <c r="J23" s="1893"/>
      <c r="K23" s="1893"/>
      <c r="L23" s="1893"/>
      <c r="M23" s="1894"/>
      <c r="N23" s="4"/>
      <c r="O23" s="855"/>
      <c r="P23" s="855"/>
      <c r="T23" s="99"/>
      <c r="V23" s="855"/>
      <c r="W23" s="855"/>
      <c r="X23" s="855"/>
      <c r="Y23" s="855"/>
      <c r="Z23" s="855"/>
      <c r="AA23" s="855"/>
      <c r="AB23" s="855"/>
      <c r="AC23" s="855"/>
      <c r="AD23" s="855"/>
      <c r="AE23" s="855"/>
      <c r="AF23" s="855"/>
      <c r="AG23" s="855"/>
      <c r="AH23" s="855"/>
      <c r="AI23" s="855"/>
    </row>
    <row r="24" spans="2:35" ht="15" customHeight="1">
      <c r="B24" s="753" t="s">
        <v>537</v>
      </c>
      <c r="C24" s="927" t="str">
        <f>$C$7</f>
        <v>Grants &amp; contributions</v>
      </c>
      <c r="D24" s="927"/>
      <c r="E24" s="927"/>
      <c r="F24" s="927"/>
      <c r="G24" s="927"/>
      <c r="H24" s="927"/>
      <c r="I24" s="927"/>
      <c r="J24" s="927"/>
      <c r="K24" s="927"/>
      <c r="L24" s="927"/>
      <c r="M24" s="928"/>
      <c r="N24" s="855"/>
      <c r="O24" s="855"/>
      <c r="P24" s="855"/>
      <c r="T24" s="99"/>
      <c r="V24" s="855"/>
      <c r="W24" s="855"/>
      <c r="X24" s="855"/>
      <c r="Y24" s="855"/>
      <c r="Z24" s="855"/>
      <c r="AA24" s="855"/>
      <c r="AB24" s="855"/>
      <c r="AC24" s="855"/>
      <c r="AD24" s="855"/>
      <c r="AE24" s="855"/>
      <c r="AF24" s="855"/>
      <c r="AG24" s="855"/>
      <c r="AH24" s="855"/>
      <c r="AI24" s="855"/>
    </row>
    <row r="25" spans="2:35" ht="30" customHeight="1">
      <c r="B25" s="76">
        <v>25</v>
      </c>
      <c r="C25" s="1838" t="s">
        <v>1907</v>
      </c>
      <c r="D25" s="1882"/>
      <c r="E25" s="1882"/>
      <c r="F25" s="1882"/>
      <c r="G25" s="1882"/>
      <c r="H25" s="1882"/>
      <c r="I25" s="1882"/>
      <c r="J25" s="1882"/>
      <c r="K25" s="1882"/>
      <c r="L25" s="1882"/>
      <c r="M25" s="1883"/>
      <c r="N25" s="855"/>
      <c r="O25" s="855"/>
      <c r="P25" s="855"/>
      <c r="T25" s="99"/>
      <c r="V25" s="855"/>
      <c r="W25" s="855"/>
      <c r="X25" s="855"/>
      <c r="Y25" s="855"/>
      <c r="Z25" s="855"/>
      <c r="AA25" s="855"/>
      <c r="AB25" s="855"/>
      <c r="AC25" s="855"/>
      <c r="AD25" s="855"/>
      <c r="AE25" s="855"/>
      <c r="AF25" s="855"/>
      <c r="AG25" s="855"/>
      <c r="AH25" s="855"/>
      <c r="AI25" s="855"/>
    </row>
    <row r="26" spans="2:35" s="855" customFormat="1" ht="30" customHeight="1">
      <c r="B26" s="1304">
        <v>26</v>
      </c>
      <c r="C26" s="1838" t="s">
        <v>1908</v>
      </c>
      <c r="D26" s="1882"/>
      <c r="E26" s="1882"/>
      <c r="F26" s="1882"/>
      <c r="G26" s="1882"/>
      <c r="H26" s="1882"/>
      <c r="I26" s="1882"/>
      <c r="J26" s="1882"/>
      <c r="K26" s="1882"/>
      <c r="L26" s="1882"/>
      <c r="M26" s="1883"/>
    </row>
    <row r="27" spans="2:35" s="855" customFormat="1" ht="30" customHeight="1">
      <c r="B27" s="1304">
        <v>27</v>
      </c>
      <c r="C27" s="1838" t="s">
        <v>1909</v>
      </c>
      <c r="D27" s="1882"/>
      <c r="E27" s="1882"/>
      <c r="F27" s="1882"/>
      <c r="G27" s="1882"/>
      <c r="H27" s="1882"/>
      <c r="I27" s="1882"/>
      <c r="J27" s="1882"/>
      <c r="K27" s="1882"/>
      <c r="L27" s="1882"/>
      <c r="M27" s="1883"/>
    </row>
    <row r="28" spans="2:35" ht="30" customHeight="1">
      <c r="B28" s="76">
        <v>28</v>
      </c>
      <c r="C28" s="1838" t="s">
        <v>1910</v>
      </c>
      <c r="D28" s="1882"/>
      <c r="E28" s="1882"/>
      <c r="F28" s="1882"/>
      <c r="G28" s="1882"/>
      <c r="H28" s="1882"/>
      <c r="I28" s="1882"/>
      <c r="J28" s="1882"/>
      <c r="K28" s="1882"/>
      <c r="L28" s="1882"/>
      <c r="M28" s="1883"/>
      <c r="N28" s="855"/>
      <c r="O28" s="855"/>
      <c r="P28" s="855"/>
      <c r="T28" s="99"/>
      <c r="V28" s="855"/>
      <c r="W28" s="855"/>
      <c r="X28" s="855"/>
      <c r="Y28" s="855"/>
      <c r="Z28" s="855"/>
      <c r="AA28" s="855"/>
      <c r="AB28" s="855"/>
      <c r="AC28" s="855"/>
      <c r="AD28" s="855"/>
      <c r="AE28" s="855"/>
      <c r="AF28" s="855"/>
      <c r="AG28" s="855"/>
      <c r="AH28" s="855"/>
      <c r="AI28" s="855"/>
    </row>
    <row r="29" spans="2:35"/>
    <row r="30" spans="2:35"/>
    <row r="31" spans="2:35"/>
    <row r="32" spans="2:3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1">
    <mergeCell ref="C28:M28"/>
    <mergeCell ref="C25:M25"/>
    <mergeCell ref="C26:M26"/>
    <mergeCell ref="C27:M27"/>
    <mergeCell ref="O1:S1"/>
    <mergeCell ref="C23:M23"/>
    <mergeCell ref="B3:C3"/>
    <mergeCell ref="B5:F5"/>
    <mergeCell ref="H5:M5"/>
    <mergeCell ref="B19:M19"/>
    <mergeCell ref="B21:M21"/>
  </mergeCells>
  <conditionalFormatting sqref="T8:T11 R7:S13">
    <cfRule type="cellIs" dxfId="17" priority="2"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6.xml><?xml version="1.0" encoding="utf-8"?>
<worksheet xmlns="http://schemas.openxmlformats.org/spreadsheetml/2006/main" xmlns:r="http://schemas.openxmlformats.org/officeDocument/2006/relationships">
  <sheetPr codeName="Sheet83">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JuN0nbe+uqnYlu2YLqIi0v//kl8qqdnxjClMNJlb/4tamBurlQ9eXmI70oAmWF0tjiYwv6TtHletfJ/t6HQtyg==" saltValue="1NCdi/C2wrOrXWilqh/cP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7.xml><?xml version="1.0" encoding="utf-8"?>
<worksheet xmlns="http://schemas.openxmlformats.org/spreadsheetml/2006/main" xmlns:r="http://schemas.openxmlformats.org/officeDocument/2006/relationships">
  <sheetPr codeName="Sheet85">
    <tabColor rgb="FFFFC000"/>
  </sheetPr>
  <dimension ref="A1:FQ106"/>
  <sheetViews>
    <sheetView topLeftCell="AL1" zoomScale="80" zoomScaleNormal="80" workbookViewId="0">
      <selection activeCell="AW10" sqref="AW10:BA11"/>
    </sheetView>
  </sheetViews>
  <sheetFormatPr defaultColWidth="0" defaultRowHeight="14.25" zeroHeight="1"/>
  <cols>
    <col min="1" max="1" width="1.625" style="99" customWidth="1"/>
    <col min="2" max="2" width="6.625" style="99" customWidth="1"/>
    <col min="3" max="3" width="46.125" style="99" customWidth="1"/>
    <col min="4" max="4" width="13" style="99" bestFit="1" customWidth="1"/>
    <col min="5" max="6" width="5.625" style="99" customWidth="1"/>
    <col min="7" max="54" width="9.625" style="99" customWidth="1"/>
    <col min="55" max="55" width="2.625" style="99" customWidth="1"/>
    <col min="56" max="56" width="25.625" style="99" customWidth="1"/>
    <col min="57" max="57" width="81.625" style="99" customWidth="1"/>
    <col min="58" max="58" width="2.625" style="99" customWidth="1"/>
    <col min="59" max="59" width="49.625" style="994" customWidth="1"/>
    <col min="60" max="60" width="37.625" style="994" customWidth="1"/>
    <col min="61" max="61" width="4.625" style="99" customWidth="1"/>
    <col min="62" max="62" width="6.625" style="99" customWidth="1"/>
    <col min="63" max="63" width="46.125" style="99" customWidth="1"/>
    <col min="64" max="65" width="5.625" style="99" customWidth="1"/>
    <col min="66" max="71" width="12.625" style="99" customWidth="1"/>
    <col min="72" max="72" width="9.625" style="99" customWidth="1"/>
    <col min="73" max="73" width="2.625" style="1005" hidden="1" customWidth="1"/>
    <col min="74" max="74" width="15.625" style="994" hidden="1" customWidth="1"/>
    <col min="75" max="75" width="2.625" style="994" hidden="1" customWidth="1"/>
    <col min="76" max="122" width="3.5" style="1014" hidden="1" customWidth="1"/>
    <col min="123" max="123" width="6" style="1014" hidden="1" customWidth="1"/>
    <col min="124" max="124" width="1.625" style="1005" hidden="1" customWidth="1"/>
    <col min="125" max="125" width="21.625" style="99" hidden="1" customWidth="1"/>
    <col min="126" max="172" width="1.875" style="1213" hidden="1" customWidth="1"/>
    <col min="173" max="173" width="3.5" style="996" hidden="1" customWidth="1"/>
    <col min="174" max="16384" width="9.625" style="99" hidden="1"/>
  </cols>
  <sheetData>
    <row r="1" spans="2:173" ht="18.75">
      <c r="B1" s="203" t="s">
        <v>1393</v>
      </c>
      <c r="C1" s="203"/>
      <c r="D1" s="203"/>
      <c r="E1" s="203"/>
      <c r="F1" s="203"/>
      <c r="G1" s="203"/>
      <c r="H1" s="203"/>
      <c r="I1" s="203"/>
      <c r="J1" s="203"/>
      <c r="K1" s="203"/>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836" t="str">
        <f>AppValidation!$D$2</f>
        <v>South West Water</v>
      </c>
      <c r="BC1" s="78"/>
      <c r="BD1" s="1902" t="s">
        <v>377</v>
      </c>
      <c r="BE1" s="1902"/>
      <c r="BF1" s="1902"/>
      <c r="BG1" s="1902"/>
      <c r="BH1" s="1902"/>
      <c r="BI1" s="855"/>
      <c r="BJ1" s="203" t="s">
        <v>545</v>
      </c>
      <c r="BK1" s="203"/>
      <c r="BL1" s="203"/>
      <c r="BM1" s="203"/>
      <c r="BN1" s="203"/>
      <c r="BO1" s="203"/>
      <c r="BP1" s="203"/>
      <c r="BQ1" s="203"/>
      <c r="BR1" s="203"/>
      <c r="BS1" s="205" t="str">
        <f>LEFT($B$1,4)</f>
        <v>WWS1</v>
      </c>
      <c r="BX1" s="994"/>
      <c r="BY1" s="994"/>
      <c r="BZ1" s="994"/>
      <c r="CA1" s="994"/>
      <c r="CB1" s="994"/>
      <c r="CC1" s="994"/>
      <c r="CD1" s="994"/>
      <c r="CE1" s="994"/>
      <c r="CF1" s="994"/>
      <c r="CG1" s="994"/>
      <c r="CH1" s="994"/>
      <c r="CI1" s="994"/>
      <c r="CJ1" s="994"/>
      <c r="CK1" s="994"/>
      <c r="CL1" s="994"/>
      <c r="CM1" s="994"/>
      <c r="CN1" s="994"/>
      <c r="CO1" s="994"/>
      <c r="CP1" s="994"/>
      <c r="CQ1" s="994"/>
      <c r="CR1" s="994"/>
      <c r="CS1" s="994"/>
      <c r="CT1" s="994"/>
      <c r="CU1" s="994"/>
      <c r="CV1" s="994"/>
      <c r="CW1" s="994"/>
      <c r="CX1" s="994"/>
      <c r="CY1" s="994"/>
      <c r="CZ1" s="994"/>
      <c r="DA1" s="994"/>
      <c r="DB1" s="994"/>
      <c r="DC1" s="994"/>
      <c r="DD1" s="994"/>
      <c r="DE1" s="994"/>
      <c r="DF1" s="994"/>
      <c r="DG1" s="994"/>
      <c r="DH1" s="994"/>
      <c r="DI1" s="994"/>
      <c r="DJ1" s="994"/>
      <c r="DK1" s="994"/>
      <c r="DL1" s="994"/>
      <c r="DM1" s="994"/>
      <c r="DN1" s="994"/>
      <c r="DO1" s="994"/>
      <c r="DP1" s="994"/>
      <c r="DQ1" s="994"/>
      <c r="DR1" s="994"/>
      <c r="DS1" s="994"/>
      <c r="DU1" s="855"/>
    </row>
    <row r="2" spans="2:173" ht="15" customHeight="1" thickBot="1">
      <c r="B2" s="267"/>
      <c r="C2" s="268"/>
      <c r="D2" s="268"/>
      <c r="E2" s="268"/>
      <c r="F2" s="26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855"/>
      <c r="BI2" s="855"/>
      <c r="BJ2" s="267"/>
      <c r="BK2" s="268"/>
      <c r="BL2" s="268"/>
      <c r="BM2" s="268"/>
      <c r="BN2" s="258"/>
      <c r="BO2" s="258"/>
      <c r="BP2" s="258"/>
      <c r="BQ2" s="258"/>
      <c r="BR2" s="258"/>
      <c r="BS2" s="258"/>
      <c r="BX2" s="994"/>
      <c r="BY2" s="994"/>
      <c r="BZ2" s="994"/>
      <c r="CA2" s="994"/>
      <c r="CB2" s="994"/>
      <c r="CC2" s="994"/>
      <c r="CD2" s="994"/>
      <c r="CE2" s="994"/>
      <c r="CF2" s="994"/>
      <c r="CG2" s="994"/>
      <c r="CH2" s="994"/>
      <c r="CI2" s="994"/>
      <c r="CJ2" s="994"/>
      <c r="CK2" s="994"/>
      <c r="CL2" s="994"/>
      <c r="CM2" s="994"/>
      <c r="CN2" s="994"/>
      <c r="CO2" s="994"/>
      <c r="CP2" s="994"/>
      <c r="CQ2" s="994"/>
      <c r="CR2" s="994"/>
      <c r="CS2" s="994"/>
      <c r="CT2" s="994"/>
      <c r="CU2" s="994"/>
      <c r="CV2" s="994"/>
      <c r="CW2" s="994"/>
      <c r="CX2" s="994"/>
      <c r="CY2" s="994"/>
      <c r="CZ2" s="994"/>
      <c r="DA2" s="994"/>
      <c r="DB2" s="994"/>
      <c r="DC2" s="994"/>
      <c r="DD2" s="994"/>
      <c r="DE2" s="994"/>
      <c r="DF2" s="994"/>
      <c r="DG2" s="994"/>
      <c r="DH2" s="994"/>
      <c r="DI2" s="994"/>
      <c r="DJ2" s="994"/>
      <c r="DK2" s="994"/>
      <c r="DL2" s="994"/>
      <c r="DM2" s="994"/>
      <c r="DN2" s="994"/>
      <c r="DO2" s="994"/>
      <c r="DP2" s="994"/>
      <c r="DQ2" s="994"/>
      <c r="DR2" s="994"/>
      <c r="DS2" s="994"/>
      <c r="DU2" s="855"/>
    </row>
    <row r="3" spans="2:173" ht="16.5" customHeight="1" thickBot="1">
      <c r="B3" s="269"/>
      <c r="C3" s="269"/>
      <c r="D3" s="269"/>
      <c r="E3" s="269"/>
      <c r="F3" s="269"/>
      <c r="G3" s="1949" t="s">
        <v>1363</v>
      </c>
      <c r="H3" s="1950"/>
      <c r="I3" s="1950"/>
      <c r="J3" s="1950"/>
      <c r="K3" s="1950"/>
      <c r="L3" s="1951"/>
      <c r="M3" s="1949" t="s">
        <v>1364</v>
      </c>
      <c r="N3" s="1950"/>
      <c r="O3" s="1950"/>
      <c r="P3" s="1950"/>
      <c r="Q3" s="1950"/>
      <c r="R3" s="1951"/>
      <c r="S3" s="1949" t="s">
        <v>1365</v>
      </c>
      <c r="T3" s="1950"/>
      <c r="U3" s="1950"/>
      <c r="V3" s="1950"/>
      <c r="W3" s="1950"/>
      <c r="X3" s="1951"/>
      <c r="Y3" s="1949" t="s">
        <v>1366</v>
      </c>
      <c r="Z3" s="1950"/>
      <c r="AA3" s="1950"/>
      <c r="AB3" s="1950"/>
      <c r="AC3" s="1950"/>
      <c r="AD3" s="1951"/>
      <c r="AE3" s="1949" t="s">
        <v>1367</v>
      </c>
      <c r="AF3" s="1950"/>
      <c r="AG3" s="1950"/>
      <c r="AH3" s="1950"/>
      <c r="AI3" s="1950"/>
      <c r="AJ3" s="1951"/>
      <c r="AK3" s="1949" t="s">
        <v>1368</v>
      </c>
      <c r="AL3" s="1950"/>
      <c r="AM3" s="1950"/>
      <c r="AN3" s="1950"/>
      <c r="AO3" s="1950"/>
      <c r="AP3" s="1951"/>
      <c r="AQ3" s="1949" t="s">
        <v>1369</v>
      </c>
      <c r="AR3" s="1950"/>
      <c r="AS3" s="1950"/>
      <c r="AT3" s="1950"/>
      <c r="AU3" s="1950"/>
      <c r="AV3" s="1951"/>
      <c r="AW3" s="1949" t="s">
        <v>1370</v>
      </c>
      <c r="AX3" s="1950"/>
      <c r="AY3" s="1950"/>
      <c r="AZ3" s="1950"/>
      <c r="BA3" s="1950"/>
      <c r="BB3" s="1951"/>
      <c r="BC3" s="258"/>
      <c r="BD3" s="270"/>
      <c r="BE3" s="855"/>
      <c r="BI3" s="855"/>
      <c r="BJ3" s="269"/>
      <c r="BK3" s="269"/>
      <c r="BL3" s="269"/>
      <c r="BM3" s="269"/>
      <c r="BN3" s="1949" t="s">
        <v>1371</v>
      </c>
      <c r="BO3" s="1950"/>
      <c r="BP3" s="1950"/>
      <c r="BQ3" s="1950"/>
      <c r="BR3" s="1950"/>
      <c r="BS3" s="1951"/>
      <c r="BV3" s="1151"/>
      <c r="BW3" s="1151"/>
      <c r="BX3" s="1846" t="s">
        <v>1430</v>
      </c>
      <c r="BY3" s="1846"/>
      <c r="BZ3" s="1846"/>
      <c r="CA3" s="1846"/>
      <c r="CB3" s="1846"/>
      <c r="CC3" s="1846"/>
      <c r="CD3" s="1846"/>
      <c r="CE3" s="1846"/>
      <c r="CF3" s="1846"/>
      <c r="CG3" s="1846"/>
      <c r="CH3" s="1846"/>
      <c r="CI3" s="1846"/>
      <c r="CJ3" s="1846"/>
      <c r="CK3" s="1846"/>
      <c r="CL3" s="1846"/>
      <c r="CM3" s="1846"/>
      <c r="CN3" s="1846"/>
      <c r="CO3" s="1846"/>
      <c r="CP3" s="1846"/>
      <c r="CQ3" s="1846"/>
      <c r="CR3" s="1846"/>
      <c r="CS3" s="1846"/>
      <c r="CT3" s="1846"/>
      <c r="CU3" s="1846"/>
      <c r="CV3" s="1846"/>
      <c r="CW3" s="1846"/>
      <c r="CX3" s="1846"/>
      <c r="CY3" s="1846"/>
      <c r="CZ3" s="1846"/>
      <c r="DA3" s="1846"/>
      <c r="DB3" s="1846"/>
      <c r="DC3" s="1846"/>
      <c r="DD3" s="1846"/>
      <c r="DE3" s="1846"/>
      <c r="DF3" s="1846"/>
      <c r="DG3" s="1846"/>
      <c r="DH3" s="1846"/>
      <c r="DI3" s="1846"/>
      <c r="DJ3" s="1846"/>
      <c r="DK3" s="1846"/>
      <c r="DL3" s="1846"/>
      <c r="DM3" s="1846"/>
      <c r="DN3" s="1846"/>
      <c r="DO3" s="1846"/>
      <c r="DP3" s="1846"/>
      <c r="DQ3" s="1846"/>
      <c r="DR3" s="1846"/>
      <c r="DS3" s="1197"/>
      <c r="DU3" s="1942" t="s">
        <v>314</v>
      </c>
      <c r="DV3" s="1942"/>
      <c r="DW3" s="1942"/>
      <c r="DX3" s="1942"/>
      <c r="DY3" s="1942"/>
      <c r="DZ3" s="1942"/>
      <c r="EA3" s="1942"/>
      <c r="EB3" s="1942"/>
      <c r="EC3" s="1942"/>
      <c r="ED3" s="1942"/>
      <c r="EE3" s="1942"/>
      <c r="EF3" s="1942"/>
      <c r="EG3" s="1942"/>
      <c r="EH3" s="1942"/>
      <c r="EI3" s="1942"/>
      <c r="EJ3" s="1942"/>
      <c r="EK3" s="1942"/>
      <c r="EL3" s="1942"/>
      <c r="EM3" s="1942"/>
      <c r="EN3" s="1942"/>
      <c r="EO3" s="1942"/>
      <c r="EP3" s="1942"/>
      <c r="EQ3" s="1942"/>
      <c r="ER3" s="1942"/>
      <c r="ES3" s="1942"/>
      <c r="ET3" s="1942"/>
      <c r="EU3" s="1942"/>
      <c r="EV3" s="1942"/>
      <c r="EW3" s="1942"/>
      <c r="EX3" s="1942"/>
      <c r="EY3" s="1942"/>
      <c r="EZ3" s="1942"/>
      <c r="FA3" s="1942"/>
      <c r="FB3" s="1942"/>
      <c r="FC3" s="1942"/>
      <c r="FD3" s="1942"/>
      <c r="FE3" s="1942"/>
      <c r="FF3" s="1942"/>
      <c r="FG3" s="1942"/>
      <c r="FH3" s="1942"/>
      <c r="FI3" s="1942"/>
      <c r="FJ3" s="1942"/>
      <c r="FK3" s="1942"/>
      <c r="FL3" s="1942"/>
      <c r="FM3" s="1942"/>
      <c r="FN3" s="1942"/>
      <c r="FO3" s="1942"/>
    </row>
    <row r="4" spans="2:173" ht="17.25" customHeight="1" thickBot="1">
      <c r="B4" s="1952" t="s">
        <v>379</v>
      </c>
      <c r="C4" s="1953"/>
      <c r="D4" s="1970" t="s">
        <v>545</v>
      </c>
      <c r="E4" s="1956" t="s">
        <v>381</v>
      </c>
      <c r="F4" s="1958" t="s">
        <v>382</v>
      </c>
      <c r="G4" s="1960" t="s">
        <v>1394</v>
      </c>
      <c r="H4" s="1956" t="s">
        <v>1395</v>
      </c>
      <c r="I4" s="1963" t="s">
        <v>1396</v>
      </c>
      <c r="J4" s="1964"/>
      <c r="K4" s="1965"/>
      <c r="L4" s="1958" t="s">
        <v>173</v>
      </c>
      <c r="M4" s="1960" t="s">
        <v>1394</v>
      </c>
      <c r="N4" s="1956" t="s">
        <v>1395</v>
      </c>
      <c r="O4" s="1963" t="s">
        <v>1396</v>
      </c>
      <c r="P4" s="1964"/>
      <c r="Q4" s="1965"/>
      <c r="R4" s="1958" t="s">
        <v>173</v>
      </c>
      <c r="S4" s="1960" t="s">
        <v>1394</v>
      </c>
      <c r="T4" s="1956" t="s">
        <v>1395</v>
      </c>
      <c r="U4" s="1963" t="s">
        <v>1396</v>
      </c>
      <c r="V4" s="1964"/>
      <c r="W4" s="1965"/>
      <c r="X4" s="1958" t="s">
        <v>173</v>
      </c>
      <c r="Y4" s="1960" t="s">
        <v>1394</v>
      </c>
      <c r="Z4" s="1956" t="s">
        <v>1395</v>
      </c>
      <c r="AA4" s="1963" t="s">
        <v>1396</v>
      </c>
      <c r="AB4" s="1964"/>
      <c r="AC4" s="1965"/>
      <c r="AD4" s="1958" t="s">
        <v>173</v>
      </c>
      <c r="AE4" s="1960" t="s">
        <v>1394</v>
      </c>
      <c r="AF4" s="1956" t="s">
        <v>1395</v>
      </c>
      <c r="AG4" s="1963" t="s">
        <v>1396</v>
      </c>
      <c r="AH4" s="1964"/>
      <c r="AI4" s="1965"/>
      <c r="AJ4" s="1958" t="s">
        <v>173</v>
      </c>
      <c r="AK4" s="1960" t="s">
        <v>1394</v>
      </c>
      <c r="AL4" s="1956" t="s">
        <v>1395</v>
      </c>
      <c r="AM4" s="1963" t="s">
        <v>1396</v>
      </c>
      <c r="AN4" s="1964"/>
      <c r="AO4" s="1965"/>
      <c r="AP4" s="1958" t="s">
        <v>173</v>
      </c>
      <c r="AQ4" s="1960" t="s">
        <v>1394</v>
      </c>
      <c r="AR4" s="1956" t="s">
        <v>1395</v>
      </c>
      <c r="AS4" s="1963" t="s">
        <v>1396</v>
      </c>
      <c r="AT4" s="1964"/>
      <c r="AU4" s="1965"/>
      <c r="AV4" s="1958" t="s">
        <v>173</v>
      </c>
      <c r="AW4" s="1960" t="s">
        <v>1394</v>
      </c>
      <c r="AX4" s="1956" t="s">
        <v>1395</v>
      </c>
      <c r="AY4" s="1963" t="s">
        <v>1396</v>
      </c>
      <c r="AZ4" s="1964"/>
      <c r="BA4" s="1965"/>
      <c r="BB4" s="1958" t="s">
        <v>173</v>
      </c>
      <c r="BC4" s="271"/>
      <c r="BD4" s="272"/>
      <c r="BE4" s="272"/>
      <c r="BI4" s="855"/>
      <c r="BJ4" s="1952" t="s">
        <v>379</v>
      </c>
      <c r="BK4" s="1953"/>
      <c r="BL4" s="1956" t="s">
        <v>381</v>
      </c>
      <c r="BM4" s="1958" t="s">
        <v>382</v>
      </c>
      <c r="BN4" s="1960" t="s">
        <v>1394</v>
      </c>
      <c r="BO4" s="1956" t="s">
        <v>1395</v>
      </c>
      <c r="BP4" s="1963" t="s">
        <v>1396</v>
      </c>
      <c r="BQ4" s="1964"/>
      <c r="BR4" s="1965"/>
      <c r="BS4" s="1958" t="s">
        <v>173</v>
      </c>
      <c r="BX4" s="994"/>
      <c r="BY4" s="994"/>
      <c r="BZ4" s="993"/>
      <c r="CA4" s="993"/>
      <c r="CB4" s="993"/>
      <c r="CC4" s="993"/>
      <c r="CD4" s="993"/>
      <c r="CE4" s="993"/>
      <c r="CF4" s="993"/>
      <c r="CG4" s="993"/>
      <c r="CH4" s="993"/>
      <c r="CI4" s="993"/>
      <c r="CJ4" s="993"/>
      <c r="CK4" s="993"/>
      <c r="CL4" s="993"/>
      <c r="CM4" s="993"/>
      <c r="CN4" s="993"/>
      <c r="CO4" s="993"/>
      <c r="CP4" s="993"/>
      <c r="CQ4" s="993"/>
      <c r="CR4" s="993"/>
      <c r="CS4" s="993"/>
      <c r="CT4" s="993"/>
      <c r="CU4" s="993"/>
      <c r="CV4" s="993"/>
      <c r="CW4" s="993"/>
      <c r="CX4" s="993"/>
      <c r="CY4" s="993"/>
      <c r="CZ4" s="993"/>
      <c r="DA4" s="993"/>
      <c r="DB4" s="993"/>
      <c r="DC4" s="993"/>
      <c r="DD4" s="993"/>
      <c r="DE4" s="993"/>
      <c r="DF4" s="993"/>
      <c r="DG4" s="993"/>
      <c r="DH4" s="993"/>
      <c r="DI4" s="993"/>
      <c r="DJ4" s="993"/>
      <c r="DK4" s="993"/>
      <c r="DL4" s="993"/>
      <c r="DM4" s="993"/>
      <c r="DN4" s="993"/>
      <c r="DO4" s="993"/>
      <c r="DP4" s="993"/>
      <c r="DQ4" s="993"/>
      <c r="DR4" s="993"/>
      <c r="DS4" s="993"/>
      <c r="DU4" s="126" t="s">
        <v>1472</v>
      </c>
      <c r="DV4" s="993"/>
      <c r="DW4" s="993"/>
      <c r="DX4" s="993"/>
      <c r="DY4" s="993"/>
      <c r="DZ4" s="993"/>
      <c r="EA4" s="993"/>
      <c r="EB4" s="993"/>
      <c r="EC4" s="993"/>
      <c r="ED4" s="993"/>
      <c r="EE4" s="993"/>
      <c r="EF4" s="993"/>
      <c r="EG4" s="993"/>
      <c r="EH4" s="993"/>
      <c r="EI4" s="993"/>
      <c r="EJ4" s="993"/>
      <c r="EK4" s="993"/>
      <c r="EL4" s="993"/>
      <c r="EM4" s="993"/>
      <c r="EN4" s="993"/>
      <c r="EO4" s="993"/>
      <c r="EP4" s="993"/>
      <c r="EQ4" s="993"/>
      <c r="ER4" s="993"/>
      <c r="ES4" s="993"/>
      <c r="ET4" s="993"/>
      <c r="EU4" s="993"/>
      <c r="EV4" s="993"/>
      <c r="EW4" s="993"/>
      <c r="EX4" s="993"/>
      <c r="EY4" s="993"/>
      <c r="EZ4" s="993"/>
      <c r="FA4" s="993"/>
      <c r="FB4" s="993"/>
      <c r="FC4" s="993"/>
      <c r="FD4" s="993"/>
      <c r="FE4" s="993"/>
      <c r="FF4" s="993"/>
      <c r="FG4" s="993"/>
      <c r="FH4" s="993"/>
      <c r="FI4" s="993"/>
      <c r="FJ4" s="993"/>
      <c r="FK4" s="993"/>
      <c r="FL4" s="993"/>
      <c r="FM4" s="993"/>
      <c r="FN4" s="993"/>
      <c r="FO4" s="993"/>
    </row>
    <row r="5" spans="2:173" ht="45.75" thickBot="1">
      <c r="B5" s="1954"/>
      <c r="C5" s="1955"/>
      <c r="D5" s="1971"/>
      <c r="E5" s="1957"/>
      <c r="F5" s="1959"/>
      <c r="G5" s="1961"/>
      <c r="H5" s="1962"/>
      <c r="I5" s="273" t="s">
        <v>1397</v>
      </c>
      <c r="J5" s="273" t="s">
        <v>1398</v>
      </c>
      <c r="K5" s="274" t="s">
        <v>1399</v>
      </c>
      <c r="L5" s="1966"/>
      <c r="M5" s="1961"/>
      <c r="N5" s="1962"/>
      <c r="O5" s="273" t="s">
        <v>1397</v>
      </c>
      <c r="P5" s="273" t="s">
        <v>1398</v>
      </c>
      <c r="Q5" s="274" t="s">
        <v>1399</v>
      </c>
      <c r="R5" s="1966"/>
      <c r="S5" s="1961"/>
      <c r="T5" s="1962"/>
      <c r="U5" s="273" t="s">
        <v>1397</v>
      </c>
      <c r="V5" s="273" t="s">
        <v>1398</v>
      </c>
      <c r="W5" s="274" t="s">
        <v>1399</v>
      </c>
      <c r="X5" s="1966"/>
      <c r="Y5" s="1961"/>
      <c r="Z5" s="1962"/>
      <c r="AA5" s="273" t="s">
        <v>1397</v>
      </c>
      <c r="AB5" s="273" t="s">
        <v>1398</v>
      </c>
      <c r="AC5" s="274" t="s">
        <v>1399</v>
      </c>
      <c r="AD5" s="1966"/>
      <c r="AE5" s="1961"/>
      <c r="AF5" s="1962"/>
      <c r="AG5" s="273" t="s">
        <v>1397</v>
      </c>
      <c r="AH5" s="273" t="s">
        <v>1398</v>
      </c>
      <c r="AI5" s="274" t="s">
        <v>1399</v>
      </c>
      <c r="AJ5" s="1966"/>
      <c r="AK5" s="1961"/>
      <c r="AL5" s="1962"/>
      <c r="AM5" s="273" t="s">
        <v>1397</v>
      </c>
      <c r="AN5" s="273" t="s">
        <v>1398</v>
      </c>
      <c r="AO5" s="274" t="s">
        <v>1399</v>
      </c>
      <c r="AP5" s="1966"/>
      <c r="AQ5" s="1961"/>
      <c r="AR5" s="1962"/>
      <c r="AS5" s="273" t="s">
        <v>1397</v>
      </c>
      <c r="AT5" s="273" t="s">
        <v>1398</v>
      </c>
      <c r="AU5" s="274" t="s">
        <v>1399</v>
      </c>
      <c r="AV5" s="1966"/>
      <c r="AW5" s="1961"/>
      <c r="AX5" s="1962"/>
      <c r="AY5" s="273" t="s">
        <v>1397</v>
      </c>
      <c r="AZ5" s="273" t="s">
        <v>1398</v>
      </c>
      <c r="BA5" s="274" t="s">
        <v>1399</v>
      </c>
      <c r="BB5" s="1966"/>
      <c r="BC5" s="271"/>
      <c r="BD5" s="8" t="s">
        <v>391</v>
      </c>
      <c r="BE5" s="9" t="s">
        <v>392</v>
      </c>
      <c r="BG5" s="1088" t="s">
        <v>1429</v>
      </c>
      <c r="BH5" s="1085" t="s">
        <v>314</v>
      </c>
      <c r="BI5" s="855"/>
      <c r="BJ5" s="1954"/>
      <c r="BK5" s="1955"/>
      <c r="BL5" s="1957"/>
      <c r="BM5" s="1959"/>
      <c r="BN5" s="1961"/>
      <c r="BO5" s="1962"/>
      <c r="BP5" s="273" t="s">
        <v>1397</v>
      </c>
      <c r="BQ5" s="273" t="s">
        <v>1398</v>
      </c>
      <c r="BR5" s="274" t="s">
        <v>1399</v>
      </c>
      <c r="BS5" s="1966"/>
      <c r="BV5" s="1211" t="s">
        <v>1517</v>
      </c>
      <c r="BX5" s="1212" t="s">
        <v>1431</v>
      </c>
      <c r="BY5" s="993"/>
      <c r="BZ5" s="993"/>
      <c r="CA5" s="993"/>
      <c r="CB5" s="993"/>
      <c r="CC5" s="993"/>
      <c r="CD5" s="993"/>
      <c r="CE5" s="993"/>
      <c r="CF5" s="993"/>
      <c r="CG5" s="993"/>
      <c r="CH5" s="993"/>
      <c r="CI5" s="993"/>
      <c r="CJ5" s="993"/>
      <c r="CK5" s="993"/>
      <c r="CL5" s="993"/>
      <c r="CM5" s="993"/>
      <c r="CN5" s="993"/>
      <c r="CO5" s="993"/>
      <c r="CP5" s="993"/>
      <c r="CQ5" s="993"/>
      <c r="CR5" s="993"/>
      <c r="CS5" s="993"/>
      <c r="CT5" s="993"/>
      <c r="CU5" s="993"/>
      <c r="CV5" s="993"/>
      <c r="CW5" s="993"/>
      <c r="CX5" s="993"/>
      <c r="CY5" s="993"/>
      <c r="CZ5" s="993"/>
      <c r="DA5" s="993"/>
      <c r="DB5" s="993"/>
      <c r="DC5" s="993"/>
      <c r="DD5" s="993"/>
      <c r="DE5" s="993"/>
      <c r="DF5" s="993"/>
      <c r="DG5" s="993"/>
      <c r="DH5" s="993"/>
      <c r="DI5" s="993"/>
      <c r="DJ5" s="993"/>
      <c r="DK5" s="993"/>
      <c r="DL5" s="993"/>
      <c r="DM5" s="993"/>
      <c r="DN5" s="993"/>
      <c r="DO5" s="993"/>
      <c r="DP5" s="993"/>
      <c r="DQ5" s="993"/>
      <c r="DR5" s="993"/>
      <c r="DS5" s="993"/>
      <c r="DU5" s="1210" t="s">
        <v>1537</v>
      </c>
      <c r="DV5" s="993"/>
      <c r="DW5" s="993"/>
      <c r="DX5" s="993"/>
      <c r="DY5" s="993"/>
      <c r="DZ5" s="993"/>
      <c r="EA5" s="993"/>
      <c r="EB5" s="993"/>
      <c r="EC5" s="993"/>
      <c r="ED5" s="993"/>
      <c r="EE5" s="993"/>
      <c r="EF5" s="993"/>
      <c r="EG5" s="993"/>
      <c r="EH5" s="993"/>
      <c r="EI5" s="993"/>
      <c r="EJ5" s="993"/>
      <c r="EK5" s="993"/>
      <c r="EL5" s="993"/>
      <c r="EM5" s="993"/>
      <c r="EN5" s="993"/>
      <c r="EO5" s="993"/>
      <c r="EP5" s="993"/>
      <c r="EQ5" s="993"/>
      <c r="ER5" s="993"/>
      <c r="ES5" s="993"/>
      <c r="ET5" s="993"/>
      <c r="EU5" s="993"/>
      <c r="EV5" s="993"/>
      <c r="EW5" s="993"/>
      <c r="EX5" s="993"/>
      <c r="EY5" s="993"/>
      <c r="EZ5" s="993"/>
      <c r="FA5" s="993"/>
      <c r="FB5" s="993"/>
      <c r="FC5" s="993"/>
      <c r="FD5" s="993"/>
      <c r="FE5" s="993"/>
      <c r="FF5" s="993"/>
      <c r="FG5" s="993"/>
      <c r="FH5" s="993"/>
      <c r="FI5" s="993"/>
      <c r="FJ5" s="993"/>
      <c r="FK5" s="993"/>
      <c r="FL5" s="993"/>
      <c r="FM5" s="993"/>
      <c r="FN5" s="993"/>
      <c r="FO5" s="993"/>
    </row>
    <row r="6" spans="2:173" ht="14.25" customHeight="1" thickBot="1">
      <c r="B6" s="275"/>
      <c r="C6" s="275"/>
      <c r="D6" s="275"/>
      <c r="E6" s="275"/>
      <c r="F6" s="275"/>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58"/>
      <c r="BD6" s="258"/>
      <c r="BE6" s="855"/>
      <c r="BG6" s="1089"/>
      <c r="BH6" s="1089"/>
      <c r="BI6" s="855"/>
      <c r="BJ6" s="275"/>
      <c r="BK6" s="275"/>
      <c r="BL6" s="275"/>
      <c r="BM6" s="275"/>
      <c r="BN6" s="276"/>
      <c r="BO6" s="276"/>
      <c r="BP6" s="276"/>
      <c r="BQ6" s="276"/>
      <c r="BR6" s="276"/>
      <c r="BS6" s="276"/>
      <c r="BX6" s="993"/>
      <c r="BY6" s="993"/>
      <c r="BZ6" s="993"/>
      <c r="CA6" s="993"/>
      <c r="CB6" s="993"/>
      <c r="CC6" s="993"/>
      <c r="CD6" s="993"/>
      <c r="CE6" s="993"/>
      <c r="CF6" s="993"/>
      <c r="CG6" s="993"/>
      <c r="CH6" s="993"/>
      <c r="CI6" s="993"/>
      <c r="CJ6" s="993"/>
      <c r="CK6" s="993"/>
      <c r="CL6" s="993"/>
      <c r="CM6" s="993"/>
      <c r="CN6" s="993"/>
      <c r="CO6" s="993"/>
      <c r="CP6" s="993"/>
      <c r="CQ6" s="993"/>
      <c r="CR6" s="993"/>
      <c r="CS6" s="993"/>
      <c r="CT6" s="993"/>
      <c r="CU6" s="993"/>
      <c r="CV6" s="993"/>
      <c r="CW6" s="993"/>
      <c r="CX6" s="993"/>
      <c r="CY6" s="993"/>
      <c r="CZ6" s="993"/>
      <c r="DA6" s="993"/>
      <c r="DB6" s="993"/>
      <c r="DC6" s="993"/>
      <c r="DD6" s="993"/>
      <c r="DE6" s="993"/>
      <c r="DF6" s="993"/>
      <c r="DG6" s="993"/>
      <c r="DH6" s="993"/>
      <c r="DI6" s="993"/>
      <c r="DJ6" s="993"/>
      <c r="DK6" s="993"/>
      <c r="DL6" s="993"/>
      <c r="DM6" s="993"/>
      <c r="DN6" s="993"/>
      <c r="DO6" s="993"/>
      <c r="DP6" s="993"/>
      <c r="DQ6" s="993"/>
      <c r="DR6" s="993"/>
      <c r="DS6" s="993"/>
      <c r="DU6" s="127" t="s">
        <v>1473</v>
      </c>
      <c r="DV6" s="993"/>
      <c r="DW6" s="993"/>
      <c r="DX6" s="993"/>
      <c r="DY6" s="993"/>
      <c r="DZ6" s="993"/>
      <c r="EA6" s="993"/>
      <c r="EB6" s="993"/>
      <c r="EC6" s="993"/>
      <c r="ED6" s="993"/>
      <c r="EE6" s="993"/>
      <c r="EF6" s="993"/>
      <c r="EG6" s="993"/>
      <c r="EH6" s="993"/>
      <c r="EI6" s="993"/>
      <c r="EJ6" s="993"/>
      <c r="EK6" s="993"/>
      <c r="EL6" s="993"/>
      <c r="EM6" s="993"/>
      <c r="EN6" s="993"/>
      <c r="EO6" s="993"/>
      <c r="EP6" s="993"/>
      <c r="EQ6" s="993"/>
      <c r="ER6" s="993"/>
      <c r="ES6" s="993"/>
      <c r="ET6" s="993"/>
      <c r="EU6" s="993"/>
      <c r="EV6" s="993"/>
      <c r="EW6" s="993"/>
      <c r="EX6" s="993"/>
      <c r="EY6" s="993"/>
      <c r="EZ6" s="993"/>
      <c r="FA6" s="993"/>
      <c r="FB6" s="993"/>
      <c r="FC6" s="993"/>
      <c r="FD6" s="993"/>
      <c r="FE6" s="993"/>
      <c r="FF6" s="993"/>
      <c r="FG6" s="993"/>
      <c r="FH6" s="993"/>
      <c r="FI6" s="993"/>
      <c r="FJ6" s="993"/>
      <c r="FK6" s="993"/>
      <c r="FL6" s="993"/>
      <c r="FM6" s="993"/>
      <c r="FN6" s="993"/>
      <c r="FO6" s="993"/>
    </row>
    <row r="7" spans="2:173" ht="14.25" customHeight="1" thickBot="1">
      <c r="B7" s="1943" t="s">
        <v>529</v>
      </c>
      <c r="C7" s="1944"/>
      <c r="D7" s="1944"/>
      <c r="E7" s="1944"/>
      <c r="F7" s="1945"/>
      <c r="G7" s="1946" t="s">
        <v>530</v>
      </c>
      <c r="H7" s="1947"/>
      <c r="I7" s="1947"/>
      <c r="J7" s="1947"/>
      <c r="K7" s="1947"/>
      <c r="L7" s="1948"/>
      <c r="M7" s="1946" t="s">
        <v>530</v>
      </c>
      <c r="N7" s="1947"/>
      <c r="O7" s="1947"/>
      <c r="P7" s="1947"/>
      <c r="Q7" s="1947"/>
      <c r="R7" s="1948"/>
      <c r="S7" s="1946" t="s">
        <v>530</v>
      </c>
      <c r="T7" s="1947"/>
      <c r="U7" s="1947"/>
      <c r="V7" s="1947"/>
      <c r="W7" s="1947"/>
      <c r="X7" s="1948"/>
      <c r="Y7" s="1946" t="s">
        <v>1384</v>
      </c>
      <c r="Z7" s="1947"/>
      <c r="AA7" s="1947"/>
      <c r="AB7" s="1947"/>
      <c r="AC7" s="1947"/>
      <c r="AD7" s="1948"/>
      <c r="AE7" s="1946" t="s">
        <v>1384</v>
      </c>
      <c r="AF7" s="1947"/>
      <c r="AG7" s="1947"/>
      <c r="AH7" s="1947"/>
      <c r="AI7" s="1947"/>
      <c r="AJ7" s="1948"/>
      <c r="AK7" s="1946" t="s">
        <v>1384</v>
      </c>
      <c r="AL7" s="1947"/>
      <c r="AM7" s="1947"/>
      <c r="AN7" s="1947"/>
      <c r="AO7" s="1947"/>
      <c r="AP7" s="1948"/>
      <c r="AQ7" s="1946" t="s">
        <v>1384</v>
      </c>
      <c r="AR7" s="1947"/>
      <c r="AS7" s="1947"/>
      <c r="AT7" s="1947"/>
      <c r="AU7" s="1947"/>
      <c r="AV7" s="1948"/>
      <c r="AW7" s="1946" t="s">
        <v>1384</v>
      </c>
      <c r="AX7" s="1947"/>
      <c r="AY7" s="1947"/>
      <c r="AZ7" s="1947"/>
      <c r="BA7" s="1947"/>
      <c r="BB7" s="1948"/>
      <c r="BC7" s="258"/>
      <c r="BD7" s="258"/>
      <c r="BE7" s="855"/>
      <c r="BG7" s="1083"/>
      <c r="BH7" s="1083"/>
      <c r="BI7" s="855"/>
      <c r="BJ7" s="1943" t="s">
        <v>529</v>
      </c>
      <c r="BK7" s="1944"/>
      <c r="BL7" s="1944"/>
      <c r="BM7" s="1945"/>
      <c r="BN7" s="1946" t="s">
        <v>1376</v>
      </c>
      <c r="BO7" s="1947"/>
      <c r="BP7" s="1947"/>
      <c r="BQ7" s="1947"/>
      <c r="BR7" s="1947"/>
      <c r="BS7" s="1948"/>
      <c r="BX7" s="993"/>
      <c r="BY7" s="993"/>
      <c r="BZ7" s="993"/>
      <c r="CA7" s="993"/>
      <c r="CB7" s="993"/>
      <c r="CC7" s="993"/>
      <c r="CD7" s="993"/>
      <c r="CE7" s="993"/>
      <c r="CF7" s="993"/>
      <c r="CG7" s="993"/>
      <c r="CH7" s="993"/>
      <c r="CI7" s="993"/>
      <c r="CJ7" s="993"/>
      <c r="CK7" s="993"/>
      <c r="CL7" s="993"/>
      <c r="CM7" s="993"/>
      <c r="CN7" s="993"/>
      <c r="CO7" s="993"/>
      <c r="CP7" s="993"/>
      <c r="CQ7" s="993"/>
      <c r="CR7" s="993"/>
      <c r="CS7" s="993"/>
      <c r="CT7" s="993"/>
      <c r="CU7" s="993"/>
      <c r="CV7" s="993"/>
      <c r="CW7" s="993"/>
      <c r="CX7" s="993"/>
      <c r="CY7" s="993"/>
      <c r="CZ7" s="993"/>
      <c r="DA7" s="993"/>
      <c r="DB7" s="993"/>
      <c r="DC7" s="993"/>
      <c r="DD7" s="993"/>
      <c r="DE7" s="993"/>
      <c r="DF7" s="993"/>
      <c r="DG7" s="993"/>
      <c r="DH7" s="993"/>
      <c r="DI7" s="993"/>
      <c r="DJ7" s="993"/>
      <c r="DK7" s="993"/>
      <c r="DL7" s="993"/>
      <c r="DM7" s="993"/>
      <c r="DN7" s="993"/>
      <c r="DO7" s="993"/>
      <c r="DP7" s="993"/>
      <c r="DQ7" s="993"/>
      <c r="DR7" s="993"/>
      <c r="DS7" s="993"/>
      <c r="DU7" s="126" t="s">
        <v>1538</v>
      </c>
      <c r="DV7" s="993"/>
      <c r="DW7" s="993"/>
      <c r="DX7" s="993"/>
      <c r="DY7" s="993"/>
      <c r="DZ7" s="993"/>
      <c r="EA7" s="993"/>
      <c r="EB7" s="993"/>
      <c r="EC7" s="993"/>
      <c r="ED7" s="993"/>
      <c r="EE7" s="993"/>
      <c r="EF7" s="993"/>
      <c r="EG7" s="993"/>
      <c r="EH7" s="993"/>
      <c r="EI7" s="993"/>
      <c r="EJ7" s="993"/>
      <c r="EK7" s="993"/>
      <c r="EL7" s="993"/>
      <c r="EM7" s="993"/>
      <c r="EN7" s="993"/>
      <c r="EO7" s="993"/>
      <c r="EP7" s="993"/>
      <c r="EQ7" s="993"/>
      <c r="ER7" s="993"/>
      <c r="ES7" s="993"/>
      <c r="ET7" s="993"/>
      <c r="EU7" s="993"/>
      <c r="EV7" s="993"/>
      <c r="EW7" s="993"/>
      <c r="EX7" s="993"/>
      <c r="EY7" s="993"/>
      <c r="EZ7" s="993"/>
      <c r="FA7" s="993"/>
      <c r="FB7" s="993"/>
      <c r="FC7" s="993"/>
      <c r="FD7" s="993"/>
      <c r="FE7" s="993"/>
      <c r="FF7" s="993"/>
      <c r="FG7" s="993"/>
      <c r="FH7" s="993"/>
      <c r="FI7" s="993"/>
      <c r="FJ7" s="993"/>
      <c r="FK7" s="993"/>
      <c r="FL7" s="993"/>
      <c r="FM7" s="993"/>
      <c r="FN7" s="993"/>
      <c r="FO7" s="993"/>
    </row>
    <row r="8" spans="2:173" ht="14.25" customHeight="1" thickBot="1">
      <c r="B8" s="275"/>
      <c r="C8" s="275"/>
      <c r="D8" s="275"/>
      <c r="E8" s="275"/>
      <c r="F8" s="275"/>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58"/>
      <c r="BD8" s="258"/>
      <c r="BE8" s="855"/>
      <c r="BG8" s="1008"/>
      <c r="BH8" s="1008"/>
      <c r="BI8" s="855"/>
      <c r="BJ8" s="275"/>
      <c r="BK8" s="275"/>
      <c r="BL8" s="275"/>
      <c r="BM8" s="275"/>
      <c r="BN8" s="276"/>
      <c r="BO8" s="276"/>
      <c r="BP8" s="276"/>
      <c r="BQ8" s="276"/>
      <c r="BR8" s="276"/>
      <c r="BS8" s="276"/>
      <c r="BX8" s="993"/>
      <c r="BY8" s="993"/>
      <c r="BZ8" s="993"/>
      <c r="CA8" s="993"/>
      <c r="CB8" s="993"/>
      <c r="CC8" s="993"/>
      <c r="CD8" s="993"/>
      <c r="CE8" s="993"/>
      <c r="CF8" s="993"/>
      <c r="CG8" s="993"/>
      <c r="CH8" s="993"/>
      <c r="CI8" s="993"/>
      <c r="CJ8" s="993"/>
      <c r="CK8" s="993"/>
      <c r="CL8" s="993"/>
      <c r="CM8" s="993"/>
      <c r="CN8" s="993"/>
      <c r="CO8" s="993"/>
      <c r="CP8" s="993"/>
      <c r="CQ8" s="993"/>
      <c r="CR8" s="993"/>
      <c r="CS8" s="993"/>
      <c r="CT8" s="993"/>
      <c r="CU8" s="993"/>
      <c r="CV8" s="993"/>
      <c r="CW8" s="993"/>
      <c r="CX8" s="993"/>
      <c r="CY8" s="993"/>
      <c r="CZ8" s="993"/>
      <c r="DA8" s="993"/>
      <c r="DB8" s="993"/>
      <c r="DC8" s="993"/>
      <c r="DD8" s="993"/>
      <c r="DE8" s="993"/>
      <c r="DF8" s="993"/>
      <c r="DG8" s="993"/>
      <c r="DH8" s="993"/>
      <c r="DI8" s="993"/>
      <c r="DJ8" s="993"/>
      <c r="DK8" s="993"/>
      <c r="DL8" s="993"/>
      <c r="DM8" s="993"/>
      <c r="DN8" s="993"/>
      <c r="DO8" s="993"/>
      <c r="DP8" s="993"/>
      <c r="DQ8" s="993"/>
      <c r="DR8" s="993"/>
      <c r="DS8" s="993"/>
      <c r="DU8" s="855"/>
      <c r="DV8" s="993"/>
      <c r="DW8" s="993"/>
      <c r="DX8" s="993"/>
      <c r="DY8" s="993"/>
      <c r="DZ8" s="993"/>
      <c r="EA8" s="993"/>
      <c r="EB8" s="993"/>
      <c r="EC8" s="993"/>
      <c r="ED8" s="993"/>
      <c r="EE8" s="993"/>
      <c r="EF8" s="993"/>
      <c r="EG8" s="993"/>
      <c r="EH8" s="993"/>
      <c r="EI8" s="993"/>
      <c r="EJ8" s="993"/>
      <c r="EK8" s="993"/>
      <c r="EL8" s="993"/>
      <c r="EM8" s="993"/>
      <c r="EN8" s="993"/>
      <c r="EO8" s="993"/>
      <c r="EP8" s="993"/>
      <c r="EQ8" s="993"/>
      <c r="ER8" s="993"/>
      <c r="ES8" s="993"/>
      <c r="ET8" s="993"/>
      <c r="EU8" s="993"/>
      <c r="EV8" s="993"/>
      <c r="EW8" s="993"/>
      <c r="EX8" s="993"/>
      <c r="EY8" s="993"/>
      <c r="EZ8" s="993"/>
      <c r="FA8" s="993"/>
      <c r="FB8" s="993"/>
      <c r="FC8" s="993"/>
      <c r="FD8" s="993"/>
      <c r="FE8" s="993"/>
      <c r="FF8" s="993"/>
      <c r="FG8" s="993"/>
      <c r="FH8" s="993"/>
      <c r="FI8" s="993"/>
      <c r="FJ8" s="993"/>
      <c r="FK8" s="993"/>
      <c r="FL8" s="993"/>
      <c r="FM8" s="993"/>
      <c r="FN8" s="993"/>
      <c r="FO8" s="993"/>
    </row>
    <row r="9" spans="2:173" s="855" customFormat="1" ht="15" thickBot="1">
      <c r="B9" s="222" t="s">
        <v>532</v>
      </c>
      <c r="C9" s="223" t="s">
        <v>1380</v>
      </c>
      <c r="D9" s="284"/>
      <c r="E9" s="269"/>
      <c r="F9" s="269"/>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C9" s="258"/>
      <c r="BD9" s="279"/>
      <c r="BE9" s="128"/>
      <c r="BG9" s="1301"/>
      <c r="BH9" s="1301"/>
      <c r="BJ9" s="222" t="s">
        <v>532</v>
      </c>
      <c r="BK9" s="223" t="s">
        <v>1380</v>
      </c>
      <c r="BL9" s="269"/>
      <c r="BM9" s="269"/>
      <c r="BN9" s="1094"/>
      <c r="BO9" s="1094"/>
      <c r="BP9" s="1094"/>
      <c r="BQ9" s="1094"/>
      <c r="BR9" s="1094"/>
      <c r="BS9" s="1094"/>
      <c r="BU9" s="1005"/>
      <c r="BV9" s="1298"/>
      <c r="BW9" s="1298"/>
      <c r="BX9" s="993"/>
      <c r="BY9" s="993"/>
      <c r="BZ9" s="993"/>
      <c r="CA9" s="993"/>
      <c r="CB9" s="993"/>
      <c r="CC9" s="1209"/>
      <c r="CD9" s="993"/>
      <c r="CE9" s="993"/>
      <c r="CF9" s="993"/>
      <c r="CG9" s="993"/>
      <c r="CH9" s="993"/>
      <c r="CI9" s="993"/>
      <c r="CJ9" s="993"/>
      <c r="CK9" s="993"/>
      <c r="CL9" s="993"/>
      <c r="CM9" s="993"/>
      <c r="CN9" s="993"/>
      <c r="CO9" s="993"/>
      <c r="CP9" s="993"/>
      <c r="CQ9" s="993"/>
      <c r="CR9" s="993"/>
      <c r="CS9" s="993"/>
      <c r="CT9" s="993"/>
      <c r="CU9" s="993"/>
      <c r="CV9" s="993"/>
      <c r="CW9" s="993"/>
      <c r="CX9" s="993"/>
      <c r="CY9" s="993"/>
      <c r="CZ9" s="993"/>
      <c r="DA9" s="993"/>
      <c r="DB9" s="993"/>
      <c r="DC9" s="993"/>
      <c r="DD9" s="993"/>
      <c r="DE9" s="993"/>
      <c r="DF9" s="993"/>
      <c r="DG9" s="993"/>
      <c r="DH9" s="993"/>
      <c r="DI9" s="993"/>
      <c r="DJ9" s="993"/>
      <c r="DK9" s="993"/>
      <c r="DL9" s="993"/>
      <c r="DM9" s="993"/>
      <c r="DN9" s="993"/>
      <c r="DO9" s="993"/>
      <c r="DP9" s="993"/>
      <c r="DQ9" s="993"/>
      <c r="DR9" s="993"/>
      <c r="DS9" s="993"/>
      <c r="DT9" s="1010"/>
      <c r="DU9" s="993"/>
      <c r="DV9" s="993"/>
      <c r="DW9" s="993"/>
      <c r="DX9" s="993"/>
      <c r="DY9" s="993"/>
      <c r="DZ9" s="1209"/>
      <c r="EA9" s="993"/>
      <c r="EB9" s="993"/>
      <c r="EC9" s="993"/>
      <c r="ED9" s="993"/>
      <c r="EE9" s="993"/>
      <c r="EF9" s="993"/>
      <c r="EG9" s="993"/>
      <c r="EH9" s="993"/>
      <c r="EI9" s="993"/>
      <c r="EJ9" s="993"/>
      <c r="EK9" s="993"/>
      <c r="EL9" s="993"/>
      <c r="EM9" s="993"/>
      <c r="EN9" s="993"/>
      <c r="EO9" s="993"/>
      <c r="EP9" s="993"/>
      <c r="EQ9" s="993"/>
      <c r="ER9" s="993"/>
      <c r="ES9" s="993"/>
      <c r="ET9" s="993"/>
      <c r="EU9" s="993"/>
      <c r="EV9" s="993"/>
      <c r="EW9" s="993"/>
      <c r="EX9" s="993"/>
      <c r="EY9" s="993"/>
      <c r="EZ9" s="993"/>
      <c r="FA9" s="993"/>
      <c r="FB9" s="993"/>
      <c r="FC9" s="993"/>
      <c r="FD9" s="993"/>
      <c r="FE9" s="993"/>
      <c r="FF9" s="993"/>
      <c r="FG9" s="993"/>
      <c r="FH9" s="993"/>
      <c r="FI9" s="993"/>
      <c r="FJ9" s="993"/>
      <c r="FK9" s="993"/>
      <c r="FL9" s="993"/>
      <c r="FM9" s="993"/>
      <c r="FN9" s="993"/>
      <c r="FO9" s="993"/>
      <c r="FP9" s="1320"/>
      <c r="FQ9" s="996"/>
    </row>
    <row r="10" spans="2:173" s="855" customFormat="1" ht="14.25" customHeight="1">
      <c r="B10" s="225">
        <v>20</v>
      </c>
      <c r="C10" s="226" t="s">
        <v>1942</v>
      </c>
      <c r="D10" s="227"/>
      <c r="E10" s="227" t="s">
        <v>43</v>
      </c>
      <c r="F10" s="277">
        <v>3</v>
      </c>
      <c r="G10" s="1146">
        <v>5.0720000000000001</v>
      </c>
      <c r="H10" s="1141">
        <v>0</v>
      </c>
      <c r="I10" s="1141">
        <v>0</v>
      </c>
      <c r="J10" s="1141">
        <v>0</v>
      </c>
      <c r="K10" s="1141">
        <v>0</v>
      </c>
      <c r="L10" s="278">
        <f>SUM(G10:K10)</f>
        <v>5.0720000000000001</v>
      </c>
      <c r="M10" s="1146">
        <v>6.0650000000000004</v>
      </c>
      <c r="N10" s="1141">
        <v>0</v>
      </c>
      <c r="O10" s="1141">
        <v>0</v>
      </c>
      <c r="P10" s="1141">
        <v>0</v>
      </c>
      <c r="Q10" s="1141">
        <v>0</v>
      </c>
      <c r="R10" s="278">
        <f>SUM(M10:Q10)</f>
        <v>6.0650000000000004</v>
      </c>
      <c r="S10" s="1146">
        <v>6.0490000000000004</v>
      </c>
      <c r="T10" s="1141">
        <v>0</v>
      </c>
      <c r="U10" s="1141">
        <v>0</v>
      </c>
      <c r="V10" s="1141">
        <v>0</v>
      </c>
      <c r="W10" s="1141">
        <v>0</v>
      </c>
      <c r="X10" s="278">
        <f>SUM(S10:W10)</f>
        <v>6.0490000000000004</v>
      </c>
      <c r="Y10" s="1146">
        <v>4.742</v>
      </c>
      <c r="Z10" s="1141">
        <v>0</v>
      </c>
      <c r="AA10" s="1141">
        <v>0</v>
      </c>
      <c r="AB10" s="1141">
        <v>0</v>
      </c>
      <c r="AC10" s="1141">
        <v>0</v>
      </c>
      <c r="AD10" s="278">
        <f>SUM(Y10:AC10)</f>
        <v>4.742</v>
      </c>
      <c r="AE10" s="1146">
        <v>4.7809999999999997</v>
      </c>
      <c r="AF10" s="1141">
        <v>0</v>
      </c>
      <c r="AG10" s="1141">
        <v>0</v>
      </c>
      <c r="AH10" s="1141">
        <v>0</v>
      </c>
      <c r="AI10" s="1141">
        <v>0</v>
      </c>
      <c r="AJ10" s="278">
        <f>SUM(AE10:AI10)</f>
        <v>4.7809999999999997</v>
      </c>
      <c r="AK10" s="1146">
        <v>4.6849999999999996</v>
      </c>
      <c r="AL10" s="1141">
        <v>0</v>
      </c>
      <c r="AM10" s="1141">
        <v>0</v>
      </c>
      <c r="AN10" s="1141">
        <v>0</v>
      </c>
      <c r="AO10" s="1141">
        <v>0</v>
      </c>
      <c r="AP10" s="278">
        <f>SUM(AK10:AO10)</f>
        <v>4.6849999999999996</v>
      </c>
      <c r="AQ10" s="1146">
        <v>4.7439999999999998</v>
      </c>
      <c r="AR10" s="1141">
        <v>0</v>
      </c>
      <c r="AS10" s="1141">
        <v>0</v>
      </c>
      <c r="AT10" s="1141">
        <v>0</v>
      </c>
      <c r="AU10" s="1141">
        <v>0</v>
      </c>
      <c r="AV10" s="278">
        <f>SUM(AQ10:AU10)</f>
        <v>4.7439999999999998</v>
      </c>
      <c r="AW10" s="1146">
        <v>4.673</v>
      </c>
      <c r="AX10" s="1141">
        <v>0</v>
      </c>
      <c r="AY10" s="1141">
        <v>0</v>
      </c>
      <c r="AZ10" s="1141">
        <v>0</v>
      </c>
      <c r="BA10" s="1141">
        <v>0</v>
      </c>
      <c r="BB10" s="278">
        <f>SUM(AW10:BA10)</f>
        <v>4.673</v>
      </c>
      <c r="BC10" s="258"/>
      <c r="BD10" s="80"/>
      <c r="BE10" s="125"/>
      <c r="BG10" s="1301">
        <f xml:space="preserve"> IF( SUM( BX10:DR10 ) = 0, 0, $BX$5 )</f>
        <v>0</v>
      </c>
      <c r="BH10" s="1301"/>
      <c r="BJ10" s="225">
        <v>20</v>
      </c>
      <c r="BK10" s="226" t="s">
        <v>1942</v>
      </c>
      <c r="BL10" s="227" t="s">
        <v>43</v>
      </c>
      <c r="BM10" s="277">
        <v>3</v>
      </c>
      <c r="BN10" s="1095" t="s">
        <v>1971</v>
      </c>
      <c r="BO10" s="1096" t="s">
        <v>1972</v>
      </c>
      <c r="BP10" s="1096" t="s">
        <v>1973</v>
      </c>
      <c r="BQ10" s="1096" t="s">
        <v>1974</v>
      </c>
      <c r="BR10" s="1097" t="s">
        <v>1975</v>
      </c>
      <c r="BS10" s="900" t="s">
        <v>1976</v>
      </c>
      <c r="BU10" s="1005"/>
      <c r="BV10" s="1298"/>
      <c r="BW10" s="1298"/>
      <c r="BX10" s="1009">
        <f>IF('Validation flags'!$H$3=1,0, IF( ISNUMBER(G10), 0, 1 ))</f>
        <v>0</v>
      </c>
      <c r="BY10" s="1009">
        <f>IF('Validation flags'!$H$3=1,0, IF( ISNUMBER(H10), 0, 1 ))</f>
        <v>0</v>
      </c>
      <c r="BZ10" s="1009">
        <f>IF('Validation flags'!$H$3=1,0, IF( ISNUMBER(I10), 0, 1 ))</f>
        <v>0</v>
      </c>
      <c r="CA10" s="1009">
        <f>IF('Validation flags'!$H$3=1,0, IF( ISNUMBER(J10), 0, 1 ))</f>
        <v>0</v>
      </c>
      <c r="CB10" s="1009">
        <f>IF('Validation flags'!$H$3=1,0, IF( ISNUMBER(K10), 0, 1 ))</f>
        <v>0</v>
      </c>
      <c r="CC10" s="1209"/>
      <c r="CD10" s="1009">
        <f>IF('Validation flags'!$H$3=1,0, IF( ISNUMBER(M10), 0, 1 ))</f>
        <v>0</v>
      </c>
      <c r="CE10" s="1009">
        <f>IF('Validation flags'!$H$3=1,0, IF( ISNUMBER(N10), 0, 1 ))</f>
        <v>0</v>
      </c>
      <c r="CF10" s="1009">
        <f>IF('Validation flags'!$H$3=1,0, IF( ISNUMBER(O10), 0, 1 ))</f>
        <v>0</v>
      </c>
      <c r="CG10" s="1009">
        <f>IF('Validation flags'!$H$3=1,0, IF( ISNUMBER(P10), 0, 1 ))</f>
        <v>0</v>
      </c>
      <c r="CH10" s="1009">
        <f>IF('Validation flags'!$H$3=1,0, IF( ISNUMBER(Q10), 0, 1 ))</f>
        <v>0</v>
      </c>
      <c r="CI10" s="993"/>
      <c r="CJ10" s="1009">
        <f>IF('Validation flags'!$H$3=1,0, IF( ISNUMBER(S10), 0, 1 ))</f>
        <v>0</v>
      </c>
      <c r="CK10" s="1009">
        <f>IF('Validation flags'!$H$3=1,0, IF( ISNUMBER(T10), 0, 1 ))</f>
        <v>0</v>
      </c>
      <c r="CL10" s="1009">
        <f>IF('Validation flags'!$H$3=1,0, IF( ISNUMBER(U10), 0, 1 ))</f>
        <v>0</v>
      </c>
      <c r="CM10" s="1009">
        <f>IF('Validation flags'!$H$3=1,0, IF( ISNUMBER(V10), 0, 1 ))</f>
        <v>0</v>
      </c>
      <c r="CN10" s="1009">
        <f>IF('Validation flags'!$H$3=1,0, IF( ISNUMBER(W10), 0, 1 ))</f>
        <v>0</v>
      </c>
      <c r="CO10" s="993"/>
      <c r="CP10" s="1009">
        <f>IF('Validation flags'!$H$3=1,0, IF( ISNUMBER(Y10), 0, 1 ))</f>
        <v>0</v>
      </c>
      <c r="CQ10" s="1009">
        <f>IF('Validation flags'!$H$3=1,0, IF( ISNUMBER(Z10), 0, 1 ))</f>
        <v>0</v>
      </c>
      <c r="CR10" s="1009">
        <f>IF('Validation flags'!$H$3=1,0, IF( ISNUMBER(AA10), 0, 1 ))</f>
        <v>0</v>
      </c>
      <c r="CS10" s="1009">
        <f>IF('Validation flags'!$H$3=1,0, IF( ISNUMBER(AB10), 0, 1 ))</f>
        <v>0</v>
      </c>
      <c r="CT10" s="1009">
        <f>IF('Validation flags'!$H$3=1,0, IF( ISNUMBER(AC10), 0, 1 ))</f>
        <v>0</v>
      </c>
      <c r="CU10" s="993"/>
      <c r="CV10" s="1009">
        <f>IF('Validation flags'!$H$3=1,0, IF( ISNUMBER(AE10), 0, 1 ))</f>
        <v>0</v>
      </c>
      <c r="CW10" s="1009">
        <f>IF('Validation flags'!$H$3=1,0, IF( ISNUMBER(AF10), 0, 1 ))</f>
        <v>0</v>
      </c>
      <c r="CX10" s="1009">
        <f>IF('Validation flags'!$H$3=1,0, IF( ISNUMBER(AG10), 0, 1 ))</f>
        <v>0</v>
      </c>
      <c r="CY10" s="1009">
        <f>IF('Validation flags'!$H$3=1,0, IF( ISNUMBER(AH10), 0, 1 ))</f>
        <v>0</v>
      </c>
      <c r="CZ10" s="1009">
        <f>IF('Validation flags'!$H$3=1,0, IF( ISNUMBER(AI10), 0, 1 ))</f>
        <v>0</v>
      </c>
      <c r="DA10" s="993"/>
      <c r="DB10" s="1009">
        <f>IF('Validation flags'!$H$3=1,0, IF( ISNUMBER(AK10), 0, 1 ))</f>
        <v>0</v>
      </c>
      <c r="DC10" s="1009">
        <f>IF('Validation flags'!$H$3=1,0, IF( ISNUMBER(AL10), 0, 1 ))</f>
        <v>0</v>
      </c>
      <c r="DD10" s="1009">
        <f>IF('Validation flags'!$H$3=1,0, IF( ISNUMBER(AM10), 0, 1 ))</f>
        <v>0</v>
      </c>
      <c r="DE10" s="1009">
        <f>IF('Validation flags'!$H$3=1,0, IF( ISNUMBER(AN10), 0, 1 ))</f>
        <v>0</v>
      </c>
      <c r="DF10" s="1009">
        <f>IF('Validation flags'!$H$3=1,0, IF( ISNUMBER(AO10), 0, 1 ))</f>
        <v>0</v>
      </c>
      <c r="DG10" s="993"/>
      <c r="DH10" s="1009">
        <f>IF('Validation flags'!$H$3=1,0, IF( ISNUMBER(AQ10), 0, 1 ))</f>
        <v>0</v>
      </c>
      <c r="DI10" s="1009">
        <f>IF('Validation flags'!$H$3=1,0, IF( ISNUMBER(AR10), 0, 1 ))</f>
        <v>0</v>
      </c>
      <c r="DJ10" s="1009">
        <f>IF('Validation flags'!$H$3=1,0, IF( ISNUMBER(AS10), 0, 1 ))</f>
        <v>0</v>
      </c>
      <c r="DK10" s="1009">
        <f>IF('Validation flags'!$H$3=1,0, IF( ISNUMBER(AT10), 0, 1 ))</f>
        <v>0</v>
      </c>
      <c r="DL10" s="1009">
        <f>IF('Validation flags'!$H$3=1,0, IF( ISNUMBER(AU10), 0, 1 ))</f>
        <v>0</v>
      </c>
      <c r="DM10" s="993"/>
      <c r="DN10" s="1009">
        <f>IF('Validation flags'!$H$3=1,0, IF( ISNUMBER(AW10), 0, 1 ))</f>
        <v>0</v>
      </c>
      <c r="DO10" s="1009">
        <f>IF('Validation flags'!$H$3=1,0, IF( ISNUMBER(AX10), 0, 1 ))</f>
        <v>0</v>
      </c>
      <c r="DP10" s="1009">
        <f>IF('Validation flags'!$H$3=1,0, IF( ISNUMBER(AY10), 0, 1 ))</f>
        <v>0</v>
      </c>
      <c r="DQ10" s="1009">
        <f>IF('Validation flags'!$H$3=1,0, IF( ISNUMBER(AZ10), 0, 1 ))</f>
        <v>0</v>
      </c>
      <c r="DR10" s="1009">
        <f>IF('Validation flags'!$H$3=1,0, IF( ISNUMBER(BA10), 0, 1 ))</f>
        <v>0</v>
      </c>
      <c r="DS10" s="993"/>
      <c r="DT10" s="1010"/>
      <c r="DU10" s="993"/>
      <c r="DV10" s="993"/>
      <c r="DW10" s="993"/>
      <c r="DX10" s="993"/>
      <c r="DY10" s="993"/>
      <c r="DZ10" s="1209"/>
      <c r="EA10" s="993"/>
      <c r="EB10" s="993"/>
      <c r="EC10" s="993"/>
      <c r="ED10" s="993"/>
      <c r="EE10" s="993"/>
      <c r="EF10" s="993"/>
      <c r="EG10" s="993"/>
      <c r="EH10" s="993"/>
      <c r="EI10" s="993"/>
      <c r="EJ10" s="993"/>
      <c r="EK10" s="993"/>
      <c r="EL10" s="993"/>
      <c r="EM10" s="993"/>
      <c r="EN10" s="993"/>
      <c r="EO10" s="993"/>
      <c r="EP10" s="993"/>
      <c r="EQ10" s="993"/>
      <c r="ER10" s="993"/>
      <c r="ES10" s="993"/>
      <c r="ET10" s="993"/>
      <c r="EU10" s="993"/>
      <c r="EV10" s="993"/>
      <c r="EW10" s="993"/>
      <c r="EX10" s="993"/>
      <c r="EY10" s="993"/>
      <c r="EZ10" s="993"/>
      <c r="FA10" s="993"/>
      <c r="FB10" s="993"/>
      <c r="FC10" s="993"/>
      <c r="FD10" s="993"/>
      <c r="FE10" s="993"/>
      <c r="FF10" s="993"/>
      <c r="FG10" s="993"/>
      <c r="FH10" s="993"/>
      <c r="FI10" s="993"/>
      <c r="FJ10" s="993"/>
      <c r="FK10" s="993"/>
      <c r="FL10" s="993"/>
      <c r="FM10" s="993"/>
      <c r="FN10" s="993"/>
      <c r="FO10" s="993"/>
      <c r="FP10" s="1320"/>
      <c r="FQ10" s="996"/>
    </row>
    <row r="11" spans="2:173" ht="14.25" customHeight="1" thickBot="1">
      <c r="B11" s="236">
        <v>21</v>
      </c>
      <c r="C11" s="237" t="s">
        <v>1943</v>
      </c>
      <c r="D11" s="238"/>
      <c r="E11" s="238" t="s">
        <v>43</v>
      </c>
      <c r="F11" s="239">
        <v>3</v>
      </c>
      <c r="G11" s="1144">
        <v>2.8620000000000001</v>
      </c>
      <c r="H11" s="1145">
        <v>0</v>
      </c>
      <c r="I11" s="1145">
        <v>0</v>
      </c>
      <c r="J11" s="1145">
        <v>0</v>
      </c>
      <c r="K11" s="1145">
        <v>0</v>
      </c>
      <c r="L11" s="241">
        <f>SUM(G11:K11)</f>
        <v>2.8620000000000001</v>
      </c>
      <c r="M11" s="1144">
        <v>4.3719999999999999</v>
      </c>
      <c r="N11" s="1145">
        <v>0</v>
      </c>
      <c r="O11" s="1145">
        <v>0</v>
      </c>
      <c r="P11" s="1145">
        <v>0</v>
      </c>
      <c r="Q11" s="1145">
        <v>0</v>
      </c>
      <c r="R11" s="241">
        <f>SUM(M11:Q11)</f>
        <v>4.3719999999999999</v>
      </c>
      <c r="S11" s="1144">
        <v>5.8230000000000004</v>
      </c>
      <c r="T11" s="1145">
        <v>0</v>
      </c>
      <c r="U11" s="1145">
        <v>0</v>
      </c>
      <c r="V11" s="1145">
        <v>0</v>
      </c>
      <c r="W11" s="1145">
        <v>0</v>
      </c>
      <c r="X11" s="241">
        <f>SUM(S11:W11)</f>
        <v>5.8230000000000004</v>
      </c>
      <c r="Y11" s="1144">
        <v>3.5350000000000001</v>
      </c>
      <c r="Z11" s="1145">
        <v>0</v>
      </c>
      <c r="AA11" s="1145">
        <v>0</v>
      </c>
      <c r="AB11" s="1145">
        <v>0</v>
      </c>
      <c r="AC11" s="1145">
        <v>0</v>
      </c>
      <c r="AD11" s="241">
        <f>SUM(Y11:AC11)</f>
        <v>3.5350000000000001</v>
      </c>
      <c r="AE11" s="1144">
        <v>4.7679999999999998</v>
      </c>
      <c r="AF11" s="1145">
        <v>0</v>
      </c>
      <c r="AG11" s="1145">
        <v>0</v>
      </c>
      <c r="AH11" s="1145">
        <v>0</v>
      </c>
      <c r="AI11" s="1145">
        <v>0</v>
      </c>
      <c r="AJ11" s="241">
        <f>SUM(AE11:AI11)</f>
        <v>4.7679999999999998</v>
      </c>
      <c r="AK11" s="1144">
        <v>6.0010000000000003</v>
      </c>
      <c r="AL11" s="1145">
        <v>0</v>
      </c>
      <c r="AM11" s="1145">
        <v>0</v>
      </c>
      <c r="AN11" s="1145">
        <v>0</v>
      </c>
      <c r="AO11" s="1145">
        <v>0</v>
      </c>
      <c r="AP11" s="241">
        <f>SUM(AK11:AO11)</f>
        <v>6.0010000000000003</v>
      </c>
      <c r="AQ11" s="1144">
        <v>6</v>
      </c>
      <c r="AR11" s="1145">
        <v>0</v>
      </c>
      <c r="AS11" s="1145">
        <v>0</v>
      </c>
      <c r="AT11" s="1145">
        <v>0</v>
      </c>
      <c r="AU11" s="1145">
        <v>0</v>
      </c>
      <c r="AV11" s="241">
        <f>SUM(AQ11:AU11)</f>
        <v>6</v>
      </c>
      <c r="AW11" s="1144">
        <v>6</v>
      </c>
      <c r="AX11" s="1145">
        <v>0</v>
      </c>
      <c r="AY11" s="1145">
        <v>0</v>
      </c>
      <c r="AZ11" s="1145">
        <v>0</v>
      </c>
      <c r="BA11" s="1145">
        <v>0</v>
      </c>
      <c r="BB11" s="241">
        <f>SUM(AW11:BA11)</f>
        <v>6</v>
      </c>
      <c r="BC11" s="258"/>
      <c r="BD11" s="234"/>
      <c r="BE11" s="126"/>
      <c r="BG11" s="1008">
        <f xml:space="preserve"> IF( SUM( BX11:DR11 ) = 0, 0, $BX$5 )</f>
        <v>0</v>
      </c>
      <c r="BH11" s="1008"/>
      <c r="BI11" s="855"/>
      <c r="BJ11" s="229">
        <v>21</v>
      </c>
      <c r="BK11" s="230" t="s">
        <v>1943</v>
      </c>
      <c r="BL11" s="231" t="s">
        <v>43</v>
      </c>
      <c r="BM11" s="232">
        <v>3</v>
      </c>
      <c r="BN11" s="1100" t="s">
        <v>1977</v>
      </c>
      <c r="BO11" s="1098" t="s">
        <v>1978</v>
      </c>
      <c r="BP11" s="1098" t="s">
        <v>1979</v>
      </c>
      <c r="BQ11" s="1098" t="s">
        <v>1980</v>
      </c>
      <c r="BR11" s="1099" t="s">
        <v>1981</v>
      </c>
      <c r="BS11" s="901" t="s">
        <v>1982</v>
      </c>
      <c r="BX11" s="1009">
        <f>IF('Validation flags'!$H$3=1,0, IF( ISNUMBER(G11), 0, 1 ))</f>
        <v>0</v>
      </c>
      <c r="BY11" s="1009">
        <f>IF('Validation flags'!$H$3=1,0, IF( ISNUMBER(H11), 0, 1 ))</f>
        <v>0</v>
      </c>
      <c r="BZ11" s="1009">
        <f>IF('Validation flags'!$H$3=1,0, IF( ISNUMBER(I11), 0, 1 ))</f>
        <v>0</v>
      </c>
      <c r="CA11" s="1009">
        <f>IF('Validation flags'!$H$3=1,0, IF( ISNUMBER(J11), 0, 1 ))</f>
        <v>0</v>
      </c>
      <c r="CB11" s="1009">
        <f>IF('Validation flags'!$H$3=1,0, IF( ISNUMBER(K11), 0, 1 ))</f>
        <v>0</v>
      </c>
      <c r="CC11" s="1209"/>
      <c r="CD11" s="1009">
        <f>IF('Validation flags'!$H$3=1,0, IF( ISNUMBER(M11), 0, 1 ))</f>
        <v>0</v>
      </c>
      <c r="CE11" s="1009">
        <f>IF('Validation flags'!$H$3=1,0, IF( ISNUMBER(N11), 0, 1 ))</f>
        <v>0</v>
      </c>
      <c r="CF11" s="1009">
        <f>IF('Validation flags'!$H$3=1,0, IF( ISNUMBER(O11), 0, 1 ))</f>
        <v>0</v>
      </c>
      <c r="CG11" s="1009">
        <f>IF('Validation flags'!$H$3=1,0, IF( ISNUMBER(P11), 0, 1 ))</f>
        <v>0</v>
      </c>
      <c r="CH11" s="1009">
        <f>IF('Validation flags'!$H$3=1,0, IF( ISNUMBER(Q11), 0, 1 ))</f>
        <v>0</v>
      </c>
      <c r="CI11" s="993"/>
      <c r="CJ11" s="1009">
        <f>IF('Validation flags'!$H$3=1,0, IF( ISNUMBER(S11), 0, 1 ))</f>
        <v>0</v>
      </c>
      <c r="CK11" s="1009">
        <f>IF('Validation flags'!$H$3=1,0, IF( ISNUMBER(T11), 0, 1 ))</f>
        <v>0</v>
      </c>
      <c r="CL11" s="1009">
        <f>IF('Validation flags'!$H$3=1,0, IF( ISNUMBER(U11), 0, 1 ))</f>
        <v>0</v>
      </c>
      <c r="CM11" s="1009">
        <f>IF('Validation flags'!$H$3=1,0, IF( ISNUMBER(V11), 0, 1 ))</f>
        <v>0</v>
      </c>
      <c r="CN11" s="1009">
        <f>IF('Validation flags'!$H$3=1,0, IF( ISNUMBER(W11), 0, 1 ))</f>
        <v>0</v>
      </c>
      <c r="CO11" s="993"/>
      <c r="CP11" s="1009">
        <f>IF('Validation flags'!$H$3=1,0, IF( ISNUMBER(Y11), 0, 1 ))</f>
        <v>0</v>
      </c>
      <c r="CQ11" s="1009">
        <f>IF('Validation flags'!$H$3=1,0, IF( ISNUMBER(Z11), 0, 1 ))</f>
        <v>0</v>
      </c>
      <c r="CR11" s="1009">
        <f>IF('Validation flags'!$H$3=1,0, IF( ISNUMBER(AA11), 0, 1 ))</f>
        <v>0</v>
      </c>
      <c r="CS11" s="1009">
        <f>IF('Validation flags'!$H$3=1,0, IF( ISNUMBER(AB11), 0, 1 ))</f>
        <v>0</v>
      </c>
      <c r="CT11" s="1009">
        <f>IF('Validation flags'!$H$3=1,0, IF( ISNUMBER(AC11), 0, 1 ))</f>
        <v>0</v>
      </c>
      <c r="CU11" s="993"/>
      <c r="CV11" s="1009">
        <f>IF('Validation flags'!$H$3=1,0, IF( ISNUMBER(AE11), 0, 1 ))</f>
        <v>0</v>
      </c>
      <c r="CW11" s="1009">
        <f>IF('Validation flags'!$H$3=1,0, IF( ISNUMBER(AF11), 0, 1 ))</f>
        <v>0</v>
      </c>
      <c r="CX11" s="1009">
        <f>IF('Validation flags'!$H$3=1,0, IF( ISNUMBER(AG11), 0, 1 ))</f>
        <v>0</v>
      </c>
      <c r="CY11" s="1009">
        <f>IF('Validation flags'!$H$3=1,0, IF( ISNUMBER(AH11), 0, 1 ))</f>
        <v>0</v>
      </c>
      <c r="CZ11" s="1009">
        <f>IF('Validation flags'!$H$3=1,0, IF( ISNUMBER(AI11), 0, 1 ))</f>
        <v>0</v>
      </c>
      <c r="DA11" s="993"/>
      <c r="DB11" s="1009">
        <f>IF('Validation flags'!$H$3=1,0, IF( ISNUMBER(AK11), 0, 1 ))</f>
        <v>0</v>
      </c>
      <c r="DC11" s="1009">
        <f>IF('Validation flags'!$H$3=1,0, IF( ISNUMBER(AL11), 0, 1 ))</f>
        <v>0</v>
      </c>
      <c r="DD11" s="1009">
        <f>IF('Validation flags'!$H$3=1,0, IF( ISNUMBER(AM11), 0, 1 ))</f>
        <v>0</v>
      </c>
      <c r="DE11" s="1009">
        <f>IF('Validation flags'!$H$3=1,0, IF( ISNUMBER(AN11), 0, 1 ))</f>
        <v>0</v>
      </c>
      <c r="DF11" s="1009">
        <f>IF('Validation flags'!$H$3=1,0, IF( ISNUMBER(AO11), 0, 1 ))</f>
        <v>0</v>
      </c>
      <c r="DG11" s="993"/>
      <c r="DH11" s="1009">
        <f>IF('Validation flags'!$H$3=1,0, IF( ISNUMBER(AQ11), 0, 1 ))</f>
        <v>0</v>
      </c>
      <c r="DI11" s="1009">
        <f>IF('Validation flags'!$H$3=1,0, IF( ISNUMBER(AR11), 0, 1 ))</f>
        <v>0</v>
      </c>
      <c r="DJ11" s="1009">
        <f>IF('Validation flags'!$H$3=1,0, IF( ISNUMBER(AS11), 0, 1 ))</f>
        <v>0</v>
      </c>
      <c r="DK11" s="1009">
        <f>IF('Validation flags'!$H$3=1,0, IF( ISNUMBER(AT11), 0, 1 ))</f>
        <v>0</v>
      </c>
      <c r="DL11" s="1009">
        <f>IF('Validation flags'!$H$3=1,0, IF( ISNUMBER(AU11), 0, 1 ))</f>
        <v>0</v>
      </c>
      <c r="DM11" s="993"/>
      <c r="DN11" s="1009">
        <f>IF('Validation flags'!$H$3=1,0, IF( ISNUMBER(AW11), 0, 1 ))</f>
        <v>0</v>
      </c>
      <c r="DO11" s="1009">
        <f>IF('Validation flags'!$H$3=1,0, IF( ISNUMBER(AX11), 0, 1 ))</f>
        <v>0</v>
      </c>
      <c r="DP11" s="1009">
        <f>IF('Validation flags'!$H$3=1,0, IF( ISNUMBER(AY11), 0, 1 ))</f>
        <v>0</v>
      </c>
      <c r="DQ11" s="1009">
        <f>IF('Validation flags'!$H$3=1,0, IF( ISNUMBER(AZ11), 0, 1 ))</f>
        <v>0</v>
      </c>
      <c r="DR11" s="1009">
        <f>IF('Validation flags'!$H$3=1,0, IF( ISNUMBER(BA11), 0, 1 ))</f>
        <v>0</v>
      </c>
      <c r="DS11" s="993"/>
      <c r="DU11" s="993"/>
      <c r="DV11" s="993"/>
      <c r="DW11" s="993"/>
      <c r="DX11" s="993"/>
      <c r="DY11" s="993"/>
      <c r="DZ11" s="1209"/>
      <c r="EA11" s="993"/>
      <c r="EB11" s="993"/>
      <c r="EC11" s="993"/>
      <c r="ED11" s="993"/>
      <c r="EE11" s="993"/>
      <c r="EF11" s="993"/>
      <c r="EG11" s="993"/>
      <c r="EH11" s="993"/>
      <c r="EI11" s="993"/>
      <c r="EJ11" s="993"/>
      <c r="EK11" s="993"/>
      <c r="EL11" s="993"/>
      <c r="EM11" s="993"/>
      <c r="EN11" s="993"/>
      <c r="EO11" s="993"/>
      <c r="EP11" s="993"/>
      <c r="EQ11" s="993"/>
      <c r="ER11" s="993"/>
      <c r="ES11" s="993"/>
      <c r="ET11" s="993"/>
      <c r="EU11" s="993"/>
      <c r="EV11" s="993"/>
      <c r="EW11" s="993"/>
      <c r="EX11" s="993"/>
      <c r="EY11" s="993"/>
      <c r="EZ11" s="993"/>
      <c r="FA11" s="993"/>
      <c r="FB11" s="993"/>
      <c r="FC11" s="993"/>
      <c r="FD11" s="993"/>
      <c r="FE11" s="993"/>
      <c r="FF11" s="993"/>
      <c r="FG11" s="993"/>
      <c r="FH11" s="993"/>
      <c r="FI11" s="993"/>
      <c r="FJ11" s="993"/>
      <c r="FK11" s="993"/>
      <c r="FL11" s="993"/>
      <c r="FM11" s="993"/>
      <c r="FN11" s="993"/>
      <c r="FO11" s="993"/>
    </row>
    <row r="12" spans="2:173" ht="15" customHeight="1">
      <c r="B12" s="281"/>
      <c r="C12" s="281"/>
      <c r="D12" s="281"/>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855"/>
      <c r="BG12" s="1008"/>
      <c r="BH12" s="1008"/>
      <c r="BI12" s="855"/>
      <c r="BJ12" s="855"/>
      <c r="BK12" s="855"/>
      <c r="BL12" s="855"/>
      <c r="BM12" s="855"/>
      <c r="BN12" s="855"/>
      <c r="BO12" s="855"/>
      <c r="BP12" s="855"/>
      <c r="BQ12" s="855"/>
      <c r="BR12" s="855"/>
      <c r="BS12" s="855"/>
      <c r="BX12" s="993"/>
      <c r="BY12" s="993"/>
      <c r="BZ12" s="993"/>
      <c r="CA12" s="993"/>
      <c r="CB12" s="993"/>
      <c r="CC12" s="993"/>
      <c r="CD12" s="993"/>
      <c r="CE12" s="993"/>
      <c r="CF12" s="993"/>
      <c r="CG12" s="993"/>
      <c r="CH12" s="993"/>
      <c r="CI12" s="993"/>
      <c r="CJ12" s="993"/>
      <c r="CK12" s="993"/>
      <c r="CL12" s="993"/>
      <c r="CM12" s="993"/>
      <c r="CN12" s="993"/>
      <c r="CO12" s="993"/>
      <c r="CP12" s="993"/>
      <c r="CQ12" s="993"/>
      <c r="CR12" s="993"/>
      <c r="CS12" s="993"/>
      <c r="CT12" s="993"/>
      <c r="CU12" s="993"/>
      <c r="CV12" s="993"/>
      <c r="CW12" s="993"/>
      <c r="CX12" s="993"/>
      <c r="CY12" s="993"/>
      <c r="CZ12" s="993"/>
      <c r="DA12" s="993"/>
      <c r="DB12" s="993"/>
      <c r="DC12" s="993"/>
      <c r="DD12" s="993"/>
      <c r="DE12" s="993"/>
      <c r="DF12" s="993"/>
      <c r="DG12" s="993"/>
      <c r="DH12" s="993"/>
      <c r="DI12" s="993"/>
      <c r="DJ12" s="993"/>
      <c r="DK12" s="993"/>
      <c r="DL12" s="993"/>
      <c r="DM12" s="993"/>
      <c r="DN12" s="993"/>
      <c r="DO12" s="993"/>
      <c r="DP12" s="993"/>
      <c r="DQ12" s="993"/>
      <c r="DR12" s="993"/>
      <c r="DS12" s="993"/>
      <c r="DT12" s="1013"/>
      <c r="DU12" s="855"/>
    </row>
    <row r="13" spans="2:173" ht="14.25" customHeight="1">
      <c r="B13" s="41" t="s">
        <v>305</v>
      </c>
      <c r="C13" s="42"/>
      <c r="D13" s="88"/>
      <c r="E13" s="88"/>
      <c r="F13" s="88"/>
      <c r="G13" s="849"/>
      <c r="H13" s="848"/>
      <c r="I13" s="848"/>
      <c r="J13" s="848"/>
      <c r="K13" s="848"/>
      <c r="L13" s="848"/>
      <c r="M13" s="848"/>
      <c r="N13" s="848"/>
      <c r="O13" s="848"/>
      <c r="P13" s="848"/>
      <c r="Q13" s="848"/>
      <c r="R13" s="54"/>
      <c r="S13" s="54"/>
      <c r="T13" s="54"/>
      <c r="U13" s="54"/>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855"/>
      <c r="BG13" s="1030"/>
      <c r="BH13" s="1030"/>
      <c r="BI13" s="855"/>
      <c r="BJ13" s="855"/>
      <c r="BK13" s="855"/>
      <c r="BL13" s="855"/>
      <c r="BM13" s="855"/>
      <c r="BN13" s="855"/>
      <c r="BO13" s="855"/>
      <c r="BP13" s="855"/>
      <c r="BQ13" s="855"/>
      <c r="BR13" s="855"/>
      <c r="BS13" s="855"/>
      <c r="BX13" s="993"/>
      <c r="BY13" s="993"/>
      <c r="BZ13" s="993"/>
      <c r="CA13" s="993"/>
      <c r="CB13" s="993"/>
      <c r="CC13" s="993"/>
      <c r="CD13" s="993"/>
      <c r="CE13" s="993"/>
      <c r="CF13" s="993"/>
      <c r="CG13" s="993"/>
      <c r="CH13" s="993"/>
      <c r="CI13" s="993"/>
      <c r="CJ13" s="993"/>
      <c r="CK13" s="993"/>
      <c r="CL13" s="993"/>
      <c r="CM13" s="993"/>
      <c r="CN13" s="993"/>
      <c r="CO13" s="993"/>
      <c r="CP13" s="993"/>
      <c r="CQ13" s="993"/>
      <c r="CR13" s="993"/>
      <c r="CS13" s="993"/>
      <c r="CT13" s="993"/>
      <c r="CU13" s="993"/>
      <c r="CV13" s="993"/>
      <c r="CW13" s="993"/>
      <c r="CX13" s="993"/>
      <c r="CY13" s="993"/>
      <c r="CZ13" s="993"/>
      <c r="DA13" s="993"/>
      <c r="DB13" s="993"/>
      <c r="DC13" s="993"/>
      <c r="DD13" s="993"/>
      <c r="DE13" s="993"/>
      <c r="DF13" s="993"/>
      <c r="DG13" s="993"/>
      <c r="DH13" s="993"/>
      <c r="DI13" s="993"/>
      <c r="DJ13" s="993"/>
      <c r="DK13" s="993"/>
      <c r="DL13" s="993"/>
      <c r="DM13" s="993"/>
      <c r="DN13" s="993"/>
      <c r="DO13" s="993"/>
      <c r="DP13" s="993"/>
      <c r="DQ13" s="993"/>
      <c r="DR13" s="993"/>
      <c r="DS13" s="993"/>
      <c r="DT13" s="1013"/>
      <c r="DU13" s="855"/>
    </row>
    <row r="14" spans="2:173" ht="14.25" customHeight="1">
      <c r="B14" s="45"/>
      <c r="C14" s="46" t="s">
        <v>306</v>
      </c>
      <c r="D14" s="88"/>
      <c r="E14" s="88"/>
      <c r="F14" s="88"/>
      <c r="G14" s="849"/>
      <c r="H14" s="848"/>
      <c r="I14" s="848"/>
      <c r="J14" s="848"/>
      <c r="K14" s="848"/>
      <c r="L14" s="848"/>
      <c r="M14" s="848"/>
      <c r="N14" s="848"/>
      <c r="O14" s="848"/>
      <c r="P14" s="848"/>
      <c r="Q14" s="848"/>
      <c r="R14" s="54"/>
      <c r="S14" s="54"/>
      <c r="T14" s="54"/>
      <c r="U14" s="54"/>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855"/>
      <c r="BG14" s="1030"/>
      <c r="BH14" s="1030"/>
      <c r="BI14" s="855"/>
      <c r="BJ14" s="855"/>
      <c r="BK14" s="855"/>
      <c r="BL14" s="855"/>
      <c r="BM14" s="855"/>
      <c r="BN14" s="855"/>
      <c r="BO14" s="855"/>
      <c r="BP14" s="855"/>
      <c r="BQ14" s="855"/>
      <c r="BR14" s="855"/>
      <c r="BS14" s="855"/>
      <c r="BX14" s="993"/>
      <c r="BY14" s="993"/>
      <c r="BZ14" s="993"/>
      <c r="CA14" s="993"/>
      <c r="CB14" s="993"/>
      <c r="CC14" s="993"/>
      <c r="CD14" s="993"/>
      <c r="CE14" s="993"/>
      <c r="CF14" s="993"/>
      <c r="CG14" s="993"/>
      <c r="CH14" s="993"/>
      <c r="CI14" s="993"/>
      <c r="CJ14" s="993"/>
      <c r="CK14" s="993"/>
      <c r="CL14" s="993"/>
      <c r="CM14" s="993"/>
      <c r="CN14" s="993"/>
      <c r="CO14" s="993"/>
      <c r="CP14" s="993"/>
      <c r="CQ14" s="993"/>
      <c r="CR14" s="993"/>
      <c r="CS14" s="993"/>
      <c r="CT14" s="993"/>
      <c r="CU14" s="993"/>
      <c r="CV14" s="993"/>
      <c r="CW14" s="993"/>
      <c r="CX14" s="993"/>
      <c r="CY14" s="993"/>
      <c r="CZ14" s="993"/>
      <c r="DA14" s="993"/>
      <c r="DB14" s="993"/>
      <c r="DC14" s="993"/>
      <c r="DD14" s="993"/>
      <c r="DE14" s="993"/>
      <c r="DF14" s="993"/>
      <c r="DG14" s="993"/>
      <c r="DH14" s="993"/>
      <c r="DI14" s="993"/>
      <c r="DJ14" s="993"/>
      <c r="DK14" s="993"/>
      <c r="DL14" s="993"/>
      <c r="DM14" s="993"/>
      <c r="DN14" s="993"/>
      <c r="DO14" s="993"/>
      <c r="DP14" s="993"/>
      <c r="DQ14" s="993"/>
      <c r="DR14" s="993"/>
      <c r="DS14" s="993"/>
      <c r="DT14" s="1013"/>
      <c r="DU14" s="855"/>
    </row>
    <row r="15" spans="2:173" ht="14.25" customHeight="1">
      <c r="B15" s="47"/>
      <c r="C15" s="46" t="s">
        <v>307</v>
      </c>
      <c r="D15" s="88"/>
      <c r="E15" s="88"/>
      <c r="F15" s="88"/>
      <c r="G15" s="849"/>
      <c r="H15" s="848"/>
      <c r="I15" s="848"/>
      <c r="J15" s="848"/>
      <c r="K15" s="848"/>
      <c r="L15" s="848"/>
      <c r="M15" s="848"/>
      <c r="N15" s="848"/>
      <c r="O15" s="848"/>
      <c r="P15" s="848"/>
      <c r="Q15" s="848"/>
      <c r="R15" s="54"/>
      <c r="S15" s="54"/>
      <c r="T15" s="54"/>
      <c r="U15" s="54"/>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855"/>
      <c r="BI15" s="855"/>
      <c r="BJ15" s="855"/>
      <c r="BK15" s="855"/>
      <c r="BL15" s="855"/>
      <c r="BM15" s="855"/>
      <c r="BN15" s="855"/>
      <c r="BO15" s="855"/>
      <c r="BP15" s="855"/>
      <c r="BQ15" s="855"/>
      <c r="BR15" s="855"/>
      <c r="BS15" s="855"/>
      <c r="BU15" s="1013"/>
      <c r="BV15" s="1037"/>
      <c r="BW15" s="1037"/>
      <c r="BX15" s="1015"/>
      <c r="DT15" s="1013"/>
    </row>
    <row r="16" spans="2:173" ht="14.25" customHeight="1">
      <c r="B16" s="48"/>
      <c r="C16" s="46" t="s">
        <v>308</v>
      </c>
      <c r="D16" s="88"/>
      <c r="E16" s="88"/>
      <c r="F16" s="88"/>
      <c r="G16" s="849"/>
      <c r="H16" s="848"/>
      <c r="I16" s="848"/>
      <c r="J16" s="848"/>
      <c r="K16" s="848"/>
      <c r="L16" s="848"/>
      <c r="M16" s="848"/>
      <c r="N16" s="848"/>
      <c r="O16" s="848"/>
      <c r="P16" s="848"/>
      <c r="Q16" s="848"/>
      <c r="R16" s="54"/>
      <c r="S16" s="54"/>
      <c r="T16" s="54"/>
      <c r="U16" s="54"/>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855"/>
      <c r="BI16" s="855"/>
      <c r="BJ16" s="855"/>
      <c r="BK16" s="855"/>
      <c r="BL16" s="855"/>
      <c r="BM16" s="855"/>
      <c r="BN16" s="855"/>
      <c r="BO16" s="855"/>
      <c r="BP16" s="855"/>
      <c r="BQ16" s="855"/>
      <c r="BR16" s="855"/>
      <c r="BS16" s="855"/>
      <c r="BU16" s="1013"/>
      <c r="BV16" s="1037"/>
      <c r="BW16" s="1037"/>
      <c r="BX16" s="1016"/>
      <c r="DT16" s="1013"/>
    </row>
    <row r="17" spans="2:173" ht="14.25" customHeight="1">
      <c r="B17" s="680"/>
      <c r="C17" s="46" t="s">
        <v>309</v>
      </c>
      <c r="D17" s="88"/>
      <c r="E17" s="88"/>
      <c r="F17" s="88"/>
      <c r="G17" s="849"/>
      <c r="H17" s="848"/>
      <c r="I17" s="848"/>
      <c r="J17" s="848"/>
      <c r="K17" s="848"/>
      <c r="L17" s="848"/>
      <c r="M17" s="848"/>
      <c r="N17" s="848"/>
      <c r="O17" s="848"/>
      <c r="P17" s="848"/>
      <c r="Q17" s="848"/>
      <c r="R17" s="54"/>
      <c r="S17" s="54"/>
      <c r="T17" s="54"/>
      <c r="U17" s="54"/>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855"/>
      <c r="BI17" s="855"/>
      <c r="BJ17" s="855"/>
      <c r="BK17" s="855"/>
      <c r="BL17" s="855"/>
      <c r="BM17" s="855"/>
      <c r="BN17" s="855"/>
      <c r="BO17" s="855"/>
      <c r="BP17" s="855"/>
      <c r="BQ17" s="855"/>
      <c r="BR17" s="855"/>
      <c r="BS17" s="855"/>
      <c r="BU17" s="1013"/>
      <c r="BV17" s="1037"/>
      <c r="BW17" s="1037"/>
      <c r="BX17" s="1016"/>
      <c r="DT17" s="1013"/>
    </row>
    <row r="18" spans="2:173" ht="14.25" customHeight="1" thickBot="1">
      <c r="B18" s="247"/>
      <c r="C18" s="46"/>
      <c r="D18" s="88"/>
      <c r="E18" s="88"/>
      <c r="F18" s="88"/>
      <c r="G18" s="849"/>
      <c r="H18" s="848"/>
      <c r="I18" s="848"/>
      <c r="J18" s="848"/>
      <c r="K18" s="848"/>
      <c r="L18" s="848"/>
      <c r="M18" s="848"/>
      <c r="N18" s="848"/>
      <c r="O18" s="848"/>
      <c r="P18" s="848"/>
      <c r="Q18" s="848"/>
      <c r="R18" s="54"/>
      <c r="S18" s="54"/>
      <c r="T18" s="54"/>
      <c r="U18" s="54"/>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855"/>
      <c r="BG18" s="1030"/>
      <c r="BH18" s="1030"/>
      <c r="BI18" s="855"/>
      <c r="BJ18" s="855"/>
      <c r="BK18" s="855"/>
      <c r="BL18" s="855"/>
      <c r="BM18" s="855"/>
      <c r="BN18" s="855"/>
      <c r="BO18" s="855"/>
      <c r="BP18" s="855"/>
      <c r="BQ18" s="855"/>
      <c r="BR18" s="855"/>
      <c r="BS18" s="855"/>
      <c r="BX18" s="1007"/>
      <c r="BY18" s="1007"/>
      <c r="BZ18" s="1007"/>
      <c r="CA18" s="1007"/>
      <c r="CB18" s="1007"/>
      <c r="CC18" s="1007"/>
      <c r="CD18" s="1007"/>
      <c r="CE18" s="1007"/>
      <c r="CF18" s="1007"/>
      <c r="CG18" s="1007"/>
      <c r="CH18" s="1007"/>
      <c r="CI18" s="1007"/>
      <c r="CJ18" s="1007"/>
      <c r="CK18" s="1007"/>
      <c r="CL18" s="1007"/>
      <c r="CM18" s="1007"/>
      <c r="CN18" s="1007"/>
      <c r="CO18" s="1007"/>
      <c r="CP18" s="1007"/>
      <c r="CQ18" s="1007"/>
      <c r="CR18" s="1007"/>
      <c r="CS18" s="1007"/>
      <c r="CT18" s="1007"/>
      <c r="CU18" s="1007"/>
      <c r="CV18" s="1007"/>
      <c r="CW18" s="1007"/>
      <c r="CX18" s="1007"/>
      <c r="CY18" s="1007"/>
      <c r="CZ18" s="1007"/>
      <c r="DA18" s="1007"/>
      <c r="DB18" s="1007"/>
      <c r="DC18" s="1007"/>
      <c r="DD18" s="1007"/>
      <c r="DE18" s="1007"/>
      <c r="DF18" s="1007"/>
      <c r="DG18" s="1007"/>
      <c r="DH18" s="1007"/>
      <c r="DI18" s="1007"/>
      <c r="DJ18" s="1007"/>
      <c r="DK18" s="1007"/>
      <c r="DL18" s="1007"/>
      <c r="DM18" s="1007"/>
      <c r="DN18" s="1007"/>
      <c r="DO18" s="1007"/>
      <c r="DP18" s="1007"/>
      <c r="DQ18" s="1007"/>
      <c r="DR18" s="1007"/>
      <c r="DS18" s="1007"/>
      <c r="DT18" s="1013"/>
    </row>
    <row r="19" spans="2:173" ht="15" customHeight="1" thickBot="1">
      <c r="B19" s="1853" t="s">
        <v>1400</v>
      </c>
      <c r="C19" s="1854"/>
      <c r="D19" s="1854"/>
      <c r="E19" s="1854"/>
      <c r="F19" s="1854"/>
      <c r="G19" s="1854"/>
      <c r="H19" s="1854"/>
      <c r="I19" s="1854"/>
      <c r="J19" s="1854"/>
      <c r="K19" s="1854"/>
      <c r="L19" s="1854"/>
      <c r="M19" s="1854"/>
      <c r="N19" s="1854"/>
      <c r="O19" s="1854"/>
      <c r="P19" s="1854"/>
      <c r="Q19" s="1854"/>
      <c r="R19" s="1855"/>
      <c r="S19" s="50"/>
      <c r="T19" s="50"/>
      <c r="U19" s="50"/>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855"/>
      <c r="BI19" s="855"/>
      <c r="BJ19" s="855"/>
      <c r="BK19" s="855"/>
      <c r="BL19" s="855"/>
      <c r="BM19" s="855"/>
      <c r="BN19" s="855"/>
      <c r="BO19" s="855"/>
      <c r="BP19" s="855"/>
      <c r="BQ19" s="855"/>
      <c r="BR19" s="855"/>
      <c r="BS19" s="855"/>
      <c r="BU19" s="1013"/>
      <c r="BV19" s="1037"/>
      <c r="BW19" s="1037"/>
      <c r="BX19" s="1015"/>
      <c r="DT19" s="1013"/>
    </row>
    <row r="20" spans="2:173" ht="15" customHeight="1" thickBot="1">
      <c r="B20" s="50"/>
      <c r="C20" s="51"/>
      <c r="D20" s="248"/>
      <c r="E20" s="52"/>
      <c r="F20" s="52"/>
      <c r="G20" s="52"/>
      <c r="H20" s="52"/>
      <c r="I20" s="52"/>
      <c r="J20" s="52"/>
      <c r="K20" s="52"/>
      <c r="L20" s="52"/>
      <c r="M20" s="52"/>
      <c r="N20" s="52"/>
      <c r="O20" s="52"/>
      <c r="P20" s="52"/>
      <c r="Q20" s="52"/>
      <c r="R20" s="52"/>
      <c r="S20" s="52"/>
      <c r="T20" s="52"/>
      <c r="U20" s="52"/>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855"/>
      <c r="BI20" s="855"/>
      <c r="BJ20" s="855"/>
      <c r="BK20" s="855"/>
      <c r="BL20" s="855"/>
      <c r="BM20" s="855"/>
      <c r="BN20" s="855"/>
      <c r="BO20" s="855"/>
      <c r="BP20" s="855"/>
      <c r="BQ20" s="855"/>
      <c r="BR20" s="855"/>
      <c r="BS20" s="855"/>
      <c r="BU20" s="1013"/>
      <c r="BV20" s="1037"/>
      <c r="BW20" s="1037"/>
      <c r="BX20" s="1016"/>
      <c r="DT20" s="1013"/>
    </row>
    <row r="21" spans="2:173" ht="90" customHeight="1" thickBot="1">
      <c r="B21" s="1934" t="s">
        <v>1401</v>
      </c>
      <c r="C21" s="1935"/>
      <c r="D21" s="1935"/>
      <c r="E21" s="1935"/>
      <c r="F21" s="1935"/>
      <c r="G21" s="1935"/>
      <c r="H21" s="1935"/>
      <c r="I21" s="1935"/>
      <c r="J21" s="1935"/>
      <c r="K21" s="1935"/>
      <c r="L21" s="1935"/>
      <c r="M21" s="1935"/>
      <c r="N21" s="1935"/>
      <c r="O21" s="1935"/>
      <c r="P21" s="1935"/>
      <c r="Q21" s="1935"/>
      <c r="R21" s="1936"/>
      <c r="S21" s="282"/>
      <c r="T21" s="282"/>
      <c r="U21" s="282"/>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855"/>
      <c r="BI21" s="855"/>
      <c r="BJ21" s="855"/>
      <c r="BK21" s="855"/>
      <c r="BL21" s="855"/>
      <c r="BM21" s="855"/>
      <c r="BN21" s="855"/>
      <c r="BO21" s="855"/>
      <c r="BP21" s="855"/>
      <c r="BQ21" s="855"/>
      <c r="BR21" s="855"/>
      <c r="BS21" s="855"/>
      <c r="BX21" s="1016"/>
    </row>
    <row r="22" spans="2:173" ht="15" customHeight="1">
      <c r="B22" s="50"/>
      <c r="C22" s="51"/>
      <c r="D22" s="248"/>
      <c r="E22" s="52"/>
      <c r="F22" s="52"/>
      <c r="G22" s="52"/>
      <c r="H22" s="52"/>
      <c r="I22" s="52"/>
      <c r="J22" s="52"/>
      <c r="K22" s="52"/>
      <c r="L22" s="52"/>
      <c r="M22" s="52"/>
      <c r="N22" s="52"/>
      <c r="O22" s="52"/>
      <c r="P22" s="52"/>
      <c r="Q22" s="52"/>
      <c r="R22" s="52"/>
      <c r="S22" s="52"/>
      <c r="T22" s="52"/>
      <c r="U22" s="52"/>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855"/>
      <c r="BI22" s="855"/>
      <c r="BJ22" s="855"/>
      <c r="BK22" s="855"/>
      <c r="BL22" s="855"/>
      <c r="BM22" s="855"/>
      <c r="BN22" s="855"/>
      <c r="BO22" s="855"/>
      <c r="BP22" s="855"/>
      <c r="BQ22" s="855"/>
      <c r="BR22" s="855"/>
      <c r="BS22" s="855"/>
      <c r="BX22" s="1016"/>
    </row>
    <row r="23" spans="2:173" s="855" customFormat="1" ht="15" customHeight="1">
      <c r="B23" s="753" t="s">
        <v>481</v>
      </c>
      <c r="C23" s="1318" t="str">
        <f>$C$9</f>
        <v>Totex</v>
      </c>
      <c r="D23" s="1318"/>
      <c r="E23" s="1318"/>
      <c r="F23" s="1318"/>
      <c r="G23" s="1318"/>
      <c r="H23" s="1318"/>
      <c r="I23" s="1318"/>
      <c r="J23" s="1318"/>
      <c r="K23" s="1318"/>
      <c r="L23" s="1318"/>
      <c r="M23" s="1318"/>
      <c r="N23" s="1318"/>
      <c r="O23" s="1318"/>
      <c r="P23" s="1318"/>
      <c r="Q23" s="1318"/>
      <c r="R23" s="1319"/>
      <c r="S23" s="253"/>
      <c r="T23" s="253"/>
      <c r="U23" s="253"/>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G23" s="1298"/>
      <c r="BH23" s="1298"/>
      <c r="BU23" s="1005"/>
      <c r="BV23" s="1298"/>
      <c r="BW23" s="1298"/>
      <c r="BX23" s="1014"/>
      <c r="BY23" s="1014"/>
      <c r="BZ23" s="1014"/>
      <c r="CA23" s="1014"/>
      <c r="CB23" s="1014"/>
      <c r="CC23" s="1014"/>
      <c r="CD23" s="1014"/>
      <c r="CE23" s="1014"/>
      <c r="CF23" s="1014"/>
      <c r="CG23" s="1014"/>
      <c r="CH23" s="1014"/>
      <c r="CI23" s="1014"/>
      <c r="CJ23" s="1014"/>
      <c r="CK23" s="1014"/>
      <c r="CL23" s="1014"/>
      <c r="CM23" s="1014"/>
      <c r="CN23" s="1014"/>
      <c r="CO23" s="1014"/>
      <c r="CP23" s="1014"/>
      <c r="CQ23" s="1014"/>
      <c r="CR23" s="1014"/>
      <c r="CS23" s="1014"/>
      <c r="CT23" s="1014"/>
      <c r="CU23" s="1014"/>
      <c r="CV23" s="1014"/>
      <c r="CW23" s="1014"/>
      <c r="CX23" s="1014"/>
      <c r="CY23" s="1014"/>
      <c r="CZ23" s="1014"/>
      <c r="DA23" s="1014"/>
      <c r="DB23" s="1014"/>
      <c r="DC23" s="1014"/>
      <c r="DD23" s="1014"/>
      <c r="DE23" s="1014"/>
      <c r="DF23" s="1014"/>
      <c r="DG23" s="1014"/>
      <c r="DH23" s="1014"/>
      <c r="DI23" s="1014"/>
      <c r="DJ23" s="1014"/>
      <c r="DK23" s="1014"/>
      <c r="DL23" s="1014"/>
      <c r="DM23" s="1014"/>
      <c r="DN23" s="1014"/>
      <c r="DO23" s="1014"/>
      <c r="DP23" s="1014"/>
      <c r="DQ23" s="1014"/>
      <c r="DR23" s="1014"/>
      <c r="DS23" s="1014"/>
      <c r="DT23" s="1005"/>
      <c r="DV23" s="1320"/>
      <c r="DW23" s="1320"/>
      <c r="DX23" s="1320"/>
      <c r="DY23" s="1320"/>
      <c r="DZ23" s="1320"/>
      <c r="EA23" s="1320"/>
      <c r="EB23" s="1320"/>
      <c r="EC23" s="1320"/>
      <c r="ED23" s="1320"/>
      <c r="EE23" s="1320"/>
      <c r="EF23" s="1320"/>
      <c r="EG23" s="1320"/>
      <c r="EH23" s="1320"/>
      <c r="EI23" s="1320"/>
      <c r="EJ23" s="1320"/>
      <c r="EK23" s="1320"/>
      <c r="EL23" s="1320"/>
      <c r="EM23" s="1320"/>
      <c r="EN23" s="1320"/>
      <c r="EO23" s="1320"/>
      <c r="EP23" s="1320"/>
      <c r="EQ23" s="1320"/>
      <c r="ER23" s="1320"/>
      <c r="ES23" s="1320"/>
      <c r="ET23" s="1320"/>
      <c r="EU23" s="1320"/>
      <c r="EV23" s="1320"/>
      <c r="EW23" s="1320"/>
      <c r="EX23" s="1320"/>
      <c r="EY23" s="1320"/>
      <c r="EZ23" s="1320"/>
      <c r="FA23" s="1320"/>
      <c r="FB23" s="1320"/>
      <c r="FC23" s="1320"/>
      <c r="FD23" s="1320"/>
      <c r="FE23" s="1320"/>
      <c r="FF23" s="1320"/>
      <c r="FG23" s="1320"/>
      <c r="FH23" s="1320"/>
      <c r="FI23" s="1320"/>
      <c r="FJ23" s="1320"/>
      <c r="FK23" s="1320"/>
      <c r="FL23" s="1320"/>
      <c r="FM23" s="1320"/>
      <c r="FN23" s="1320"/>
      <c r="FO23" s="1320"/>
      <c r="FP23" s="1320"/>
      <c r="FQ23" s="996"/>
    </row>
    <row r="24" spans="2:173" s="855" customFormat="1" ht="15" customHeight="1">
      <c r="B24" s="249">
        <v>20</v>
      </c>
      <c r="C24" s="1967" t="s">
        <v>1983</v>
      </c>
      <c r="D24" s="1968"/>
      <c r="E24" s="1968"/>
      <c r="F24" s="1968"/>
      <c r="G24" s="1968"/>
      <c r="H24" s="1968"/>
      <c r="I24" s="1968"/>
      <c r="J24" s="1968"/>
      <c r="K24" s="1968"/>
      <c r="L24" s="1968"/>
      <c r="M24" s="1968"/>
      <c r="N24" s="1968"/>
      <c r="O24" s="1968"/>
      <c r="P24" s="1968"/>
      <c r="Q24" s="1968"/>
      <c r="R24" s="1969"/>
      <c r="S24" s="253"/>
      <c r="T24" s="253"/>
      <c r="U24" s="253"/>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G24" s="1298"/>
      <c r="BH24" s="1298"/>
      <c r="BU24" s="1005"/>
      <c r="BV24" s="1298"/>
      <c r="BW24" s="1298"/>
      <c r="BX24" s="1014"/>
      <c r="BY24" s="1014"/>
      <c r="BZ24" s="1014"/>
      <c r="CA24" s="1014"/>
      <c r="CB24" s="1014"/>
      <c r="CC24" s="1014"/>
      <c r="CD24" s="1014"/>
      <c r="CE24" s="1014"/>
      <c r="CF24" s="1014"/>
      <c r="CG24" s="1014"/>
      <c r="CH24" s="1014"/>
      <c r="CI24" s="1014"/>
      <c r="CJ24" s="1014"/>
      <c r="CK24" s="1014"/>
      <c r="CL24" s="1014"/>
      <c r="CM24" s="1014"/>
      <c r="CN24" s="1014"/>
      <c r="CO24" s="1014"/>
      <c r="CP24" s="1014"/>
      <c r="CQ24" s="1014"/>
      <c r="CR24" s="1014"/>
      <c r="CS24" s="1014"/>
      <c r="CT24" s="1014"/>
      <c r="CU24" s="1014"/>
      <c r="CV24" s="1014"/>
      <c r="CW24" s="1014"/>
      <c r="CX24" s="1014"/>
      <c r="CY24" s="1014"/>
      <c r="CZ24" s="1014"/>
      <c r="DA24" s="1014"/>
      <c r="DB24" s="1014"/>
      <c r="DC24" s="1014"/>
      <c r="DD24" s="1014"/>
      <c r="DE24" s="1014"/>
      <c r="DF24" s="1014"/>
      <c r="DG24" s="1014"/>
      <c r="DH24" s="1014"/>
      <c r="DI24" s="1014"/>
      <c r="DJ24" s="1014"/>
      <c r="DK24" s="1014"/>
      <c r="DL24" s="1014"/>
      <c r="DM24" s="1014"/>
      <c r="DN24" s="1014"/>
      <c r="DO24" s="1014"/>
      <c r="DP24" s="1014"/>
      <c r="DQ24" s="1014"/>
      <c r="DR24" s="1014"/>
      <c r="DS24" s="1014"/>
      <c r="DT24" s="1005"/>
      <c r="DV24" s="1320"/>
      <c r="DW24" s="1320"/>
      <c r="DX24" s="1320"/>
      <c r="DY24" s="1320"/>
      <c r="DZ24" s="1320"/>
      <c r="EA24" s="1320"/>
      <c r="EB24" s="1320"/>
      <c r="EC24" s="1320"/>
      <c r="ED24" s="1320"/>
      <c r="EE24" s="1320"/>
      <c r="EF24" s="1320"/>
      <c r="EG24" s="1320"/>
      <c r="EH24" s="1320"/>
      <c r="EI24" s="1320"/>
      <c r="EJ24" s="1320"/>
      <c r="EK24" s="1320"/>
      <c r="EL24" s="1320"/>
      <c r="EM24" s="1320"/>
      <c r="EN24" s="1320"/>
      <c r="EO24" s="1320"/>
      <c r="EP24" s="1320"/>
      <c r="EQ24" s="1320"/>
      <c r="ER24" s="1320"/>
      <c r="ES24" s="1320"/>
      <c r="ET24" s="1320"/>
      <c r="EU24" s="1320"/>
      <c r="EV24" s="1320"/>
      <c r="EW24" s="1320"/>
      <c r="EX24" s="1320"/>
      <c r="EY24" s="1320"/>
      <c r="EZ24" s="1320"/>
      <c r="FA24" s="1320"/>
      <c r="FB24" s="1320"/>
      <c r="FC24" s="1320"/>
      <c r="FD24" s="1320"/>
      <c r="FE24" s="1320"/>
      <c r="FF24" s="1320"/>
      <c r="FG24" s="1320"/>
      <c r="FH24" s="1320"/>
      <c r="FI24" s="1320"/>
      <c r="FJ24" s="1320"/>
      <c r="FK24" s="1320"/>
      <c r="FL24" s="1320"/>
      <c r="FM24" s="1320"/>
      <c r="FN24" s="1320"/>
      <c r="FO24" s="1320"/>
      <c r="FP24" s="1320"/>
      <c r="FQ24" s="996"/>
    </row>
    <row r="25" spans="2:173" ht="15" customHeight="1">
      <c r="B25" s="249">
        <v>21</v>
      </c>
      <c r="C25" s="1967" t="s">
        <v>1984</v>
      </c>
      <c r="D25" s="1968"/>
      <c r="E25" s="1968"/>
      <c r="F25" s="1968"/>
      <c r="G25" s="1968"/>
      <c r="H25" s="1968"/>
      <c r="I25" s="1968"/>
      <c r="J25" s="1968"/>
      <c r="K25" s="1968"/>
      <c r="L25" s="1968"/>
      <c r="M25" s="1968"/>
      <c r="N25" s="1968"/>
      <c r="O25" s="1968"/>
      <c r="P25" s="1968"/>
      <c r="Q25" s="1968"/>
      <c r="R25" s="1969"/>
      <c r="S25" s="253"/>
      <c r="T25" s="253"/>
      <c r="U25" s="253"/>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row>
    <row r="26" spans="2:173"/>
    <row r="27" spans="2:173"/>
    <row r="28" spans="2:173"/>
    <row r="29" spans="2:173"/>
    <row r="30" spans="2:173"/>
    <row r="31" spans="2:173"/>
    <row r="32" spans="2:17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sheetData>
  <sheetProtection autoFilter="0"/>
  <mergeCells count="70">
    <mergeCell ref="BD1:BH1"/>
    <mergeCell ref="BB4:BB5"/>
    <mergeCell ref="AY4:BA4"/>
    <mergeCell ref="AX4:AX5"/>
    <mergeCell ref="AW4:AW5"/>
    <mergeCell ref="B4:C5"/>
    <mergeCell ref="D4:D5"/>
    <mergeCell ref="E4:E5"/>
    <mergeCell ref="F4:F5"/>
    <mergeCell ref="G4:G5"/>
    <mergeCell ref="H4:H5"/>
    <mergeCell ref="I4:K4"/>
    <mergeCell ref="L4:L5"/>
    <mergeCell ref="U4:W4"/>
    <mergeCell ref="X4:X5"/>
    <mergeCell ref="Y4:Y5"/>
    <mergeCell ref="Z4:Z5"/>
    <mergeCell ref="AA4:AC4"/>
    <mergeCell ref="AD4:AD5"/>
    <mergeCell ref="M4:M5"/>
    <mergeCell ref="N4:N5"/>
    <mergeCell ref="O4:Q4"/>
    <mergeCell ref="R4:R5"/>
    <mergeCell ref="S4:S5"/>
    <mergeCell ref="T4:T5"/>
    <mergeCell ref="AQ3:AV3"/>
    <mergeCell ref="AW3:BB3"/>
    <mergeCell ref="G3:L3"/>
    <mergeCell ref="M3:R3"/>
    <mergeCell ref="S3:X3"/>
    <mergeCell ref="Y3:AD3"/>
    <mergeCell ref="AE3:AJ3"/>
    <mergeCell ref="AK3:AP3"/>
    <mergeCell ref="AV4:AV5"/>
    <mergeCell ref="AE4:AE5"/>
    <mergeCell ref="AF4:AF5"/>
    <mergeCell ref="AG4:AI4"/>
    <mergeCell ref="AJ4:AJ5"/>
    <mergeCell ref="AK4:AK5"/>
    <mergeCell ref="AL4:AL5"/>
    <mergeCell ref="AM4:AO4"/>
    <mergeCell ref="AP4:AP5"/>
    <mergeCell ref="AQ4:AQ5"/>
    <mergeCell ref="AR4:AR5"/>
    <mergeCell ref="AS4:AU4"/>
    <mergeCell ref="AQ7:AV7"/>
    <mergeCell ref="AW7:BB7"/>
    <mergeCell ref="B19:R19"/>
    <mergeCell ref="B21:R21"/>
    <mergeCell ref="AE7:AJ7"/>
    <mergeCell ref="B7:F7"/>
    <mergeCell ref="G7:L7"/>
    <mergeCell ref="AK7:AP7"/>
    <mergeCell ref="C25:R25"/>
    <mergeCell ref="C24:R24"/>
    <mergeCell ref="M7:R7"/>
    <mergeCell ref="S7:X7"/>
    <mergeCell ref="Y7:AD7"/>
    <mergeCell ref="DU3:FO3"/>
    <mergeCell ref="BJ7:BM7"/>
    <mergeCell ref="BN7:BS7"/>
    <mergeCell ref="BN3:BS3"/>
    <mergeCell ref="BJ4:BK5"/>
    <mergeCell ref="BL4:BL5"/>
    <mergeCell ref="BM4:BM5"/>
    <mergeCell ref="BN4:BN5"/>
    <mergeCell ref="BO4:BO5"/>
    <mergeCell ref="BP4:BR4"/>
    <mergeCell ref="BS4:BS5"/>
    <mergeCell ref="BX3:DR3"/>
  </mergeCells>
  <conditionalFormatting sqref="BG9:BH9 BG11:BH14">
    <cfRule type="cellIs" dxfId="16" priority="117" operator="equal">
      <formula>0</formula>
    </cfRule>
  </conditionalFormatting>
  <conditionalFormatting sqref="BG18:BH18">
    <cfRule type="cellIs" dxfId="15" priority="116" operator="equal">
      <formula>0</formula>
    </cfRule>
  </conditionalFormatting>
  <conditionalFormatting sqref="BG7:BH7">
    <cfRule type="cellIs" dxfId="14" priority="115" operator="equal">
      <formula>0</formula>
    </cfRule>
  </conditionalFormatting>
  <conditionalFormatting sqref="BG8:BH8">
    <cfRule type="cellIs" dxfId="13" priority="114" operator="equal">
      <formula>0</formula>
    </cfRule>
  </conditionalFormatting>
  <conditionalFormatting sqref="BH10">
    <cfRule type="cellIs" dxfId="12" priority="24" operator="equal">
      <formula>0</formula>
    </cfRule>
  </conditionalFormatting>
  <conditionalFormatting sqref="BG10">
    <cfRule type="cellIs" dxfId="11"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28.xml><?xml version="1.0" encoding="utf-8"?>
<worksheet xmlns="http://schemas.openxmlformats.org/spreadsheetml/2006/main" xmlns:r="http://schemas.openxmlformats.org/officeDocument/2006/relationships">
  <sheetPr codeName="Sheet121">
    <tabColor rgb="FFFFC000"/>
  </sheetPr>
  <dimension ref="A1:DT27"/>
  <sheetViews>
    <sheetView topLeftCell="AN1" zoomScale="80" zoomScaleNormal="80" workbookViewId="0">
      <selection activeCell="AW10" sqref="AW10:BA11"/>
    </sheetView>
  </sheetViews>
  <sheetFormatPr defaultColWidth="0" defaultRowHeight="14.25"/>
  <cols>
    <col min="1" max="1" width="1.625" style="1242" customWidth="1"/>
    <col min="2" max="2" width="9" style="1242" customWidth="1"/>
    <col min="3" max="3" width="46.125" style="1242" bestFit="1" customWidth="1"/>
    <col min="4" max="4" width="13" style="1242" bestFit="1" customWidth="1"/>
    <col min="5" max="54" width="9" style="1242" customWidth="1"/>
    <col min="55" max="55" width="2.75" style="1241" customWidth="1"/>
    <col min="56" max="56" width="25.625" style="1242" customWidth="1"/>
    <col min="57" max="57" width="81.625" style="1242" customWidth="1"/>
    <col min="58" max="58" width="2.75" style="1242" customWidth="1"/>
    <col min="59" max="59" width="49.625" style="1242" customWidth="1"/>
    <col min="60" max="60" width="37.625" style="1242" customWidth="1"/>
    <col min="61" max="61" width="4.625" style="1242" customWidth="1"/>
    <col min="62" max="62" width="6.625" style="1242" customWidth="1"/>
    <col min="63" max="63" width="46.125" style="1242" customWidth="1"/>
    <col min="64" max="65" width="5.625" style="1242" customWidth="1"/>
    <col min="66" max="71" width="12.625" style="1242" customWidth="1"/>
    <col min="72" max="72" width="9" style="1242" customWidth="1"/>
    <col min="73" max="73" width="2.625" style="1005" hidden="1" customWidth="1"/>
    <col min="74" max="74" width="15.625" style="1298" hidden="1" customWidth="1"/>
    <col min="75" max="75" width="2.625" style="1298" hidden="1" customWidth="1"/>
    <col min="76" max="122" width="3.5" style="1014" hidden="1" customWidth="1"/>
    <col min="123" max="123" width="6" style="1014" hidden="1" customWidth="1"/>
    <col min="124" max="124" width="1.625" style="1005" hidden="1" customWidth="1"/>
    <col min="125" max="16384" width="9" style="1242" hidden="1"/>
  </cols>
  <sheetData>
    <row r="1" spans="2:124" ht="18.75">
      <c r="B1" s="203" t="s">
        <v>1566</v>
      </c>
      <c r="C1" s="203"/>
      <c r="D1" s="203"/>
      <c r="E1" s="203"/>
      <c r="F1" s="203"/>
      <c r="G1" s="203"/>
      <c r="H1" s="203"/>
      <c r="I1" s="203"/>
      <c r="J1" s="203"/>
      <c r="K1" s="203"/>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836" t="str">
        <f>AppValidation!$D$2</f>
        <v>South West Water</v>
      </c>
      <c r="BD1" s="1902" t="s">
        <v>377</v>
      </c>
      <c r="BE1" s="1902"/>
      <c r="BF1" s="1902"/>
      <c r="BG1" s="1902"/>
      <c r="BH1" s="1902"/>
      <c r="BI1" s="855"/>
      <c r="BJ1" s="203" t="s">
        <v>545</v>
      </c>
      <c r="BK1" s="203"/>
      <c r="BL1" s="203"/>
      <c r="BM1" s="203"/>
      <c r="BN1" s="203"/>
      <c r="BO1" s="203"/>
      <c r="BP1" s="203"/>
      <c r="BQ1" s="203"/>
      <c r="BR1" s="203"/>
      <c r="BS1" s="205" t="str">
        <f>LEFT($B$1,5)</f>
        <v>WWS1a</v>
      </c>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row>
    <row r="2" spans="2:124" ht="15" thickBot="1">
      <c r="B2" s="267"/>
      <c r="C2" s="268"/>
      <c r="D2" s="268"/>
      <c r="E2" s="268"/>
      <c r="F2" s="26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D2" s="258"/>
      <c r="BE2" s="855"/>
      <c r="BF2" s="855"/>
      <c r="BG2" s="994"/>
      <c r="BH2" s="994"/>
      <c r="BI2" s="855"/>
      <c r="BJ2" s="267"/>
      <c r="BK2" s="268"/>
      <c r="BL2" s="268"/>
      <c r="BM2" s="268"/>
      <c r="BN2" s="258"/>
      <c r="BO2" s="258"/>
      <c r="BP2" s="258"/>
      <c r="BQ2" s="258"/>
      <c r="BR2" s="258"/>
      <c r="BS2" s="258"/>
      <c r="BX2" s="1298"/>
      <c r="BY2" s="1298"/>
      <c r="BZ2" s="1298"/>
      <c r="CA2" s="1298"/>
      <c r="CB2" s="1298"/>
      <c r="CC2" s="1298"/>
      <c r="CD2" s="1298"/>
      <c r="CE2" s="1298"/>
      <c r="CF2" s="1298"/>
      <c r="CG2" s="1298"/>
      <c r="CH2" s="1298"/>
      <c r="CI2" s="1298"/>
      <c r="CJ2" s="1298"/>
      <c r="CK2" s="1298"/>
      <c r="CL2" s="1298"/>
      <c r="CM2" s="1298"/>
      <c r="CN2" s="1298"/>
      <c r="CO2" s="1298"/>
      <c r="CP2" s="1298"/>
      <c r="CQ2" s="1298"/>
      <c r="CR2" s="1298"/>
      <c r="CS2" s="1298"/>
      <c r="CT2" s="1298"/>
      <c r="CU2" s="1298"/>
      <c r="CV2" s="1298"/>
      <c r="CW2" s="1298"/>
      <c r="CX2" s="1298"/>
      <c r="CY2" s="1298"/>
      <c r="CZ2" s="1298"/>
      <c r="DA2" s="1298"/>
      <c r="DB2" s="1298"/>
      <c r="DC2" s="1298"/>
      <c r="DD2" s="1298"/>
      <c r="DE2" s="1298"/>
      <c r="DF2" s="1298"/>
      <c r="DG2" s="1298"/>
      <c r="DH2" s="1298"/>
      <c r="DI2" s="1298"/>
      <c r="DJ2" s="1298"/>
      <c r="DK2" s="1298"/>
      <c r="DL2" s="1298"/>
      <c r="DM2" s="1298"/>
      <c r="DN2" s="1298"/>
      <c r="DO2" s="1298"/>
      <c r="DP2" s="1298"/>
      <c r="DQ2" s="1298"/>
      <c r="DR2" s="1298"/>
      <c r="DS2" s="1298"/>
    </row>
    <row r="3" spans="2:124" ht="15" thickBot="1">
      <c r="B3" s="269"/>
      <c r="C3" s="269"/>
      <c r="D3" s="269"/>
      <c r="E3" s="269"/>
      <c r="F3" s="269"/>
      <c r="G3" s="1949" t="s">
        <v>1363</v>
      </c>
      <c r="H3" s="1950"/>
      <c r="I3" s="1950"/>
      <c r="J3" s="1950"/>
      <c r="K3" s="1950"/>
      <c r="L3" s="1951"/>
      <c r="M3" s="1949" t="s">
        <v>1364</v>
      </c>
      <c r="N3" s="1950"/>
      <c r="O3" s="1950"/>
      <c r="P3" s="1950"/>
      <c r="Q3" s="1950"/>
      <c r="R3" s="1951"/>
      <c r="S3" s="1949" t="s">
        <v>1365</v>
      </c>
      <c r="T3" s="1950"/>
      <c r="U3" s="1950"/>
      <c r="V3" s="1950"/>
      <c r="W3" s="1950"/>
      <c r="X3" s="1951"/>
      <c r="Y3" s="1949" t="s">
        <v>1366</v>
      </c>
      <c r="Z3" s="1950"/>
      <c r="AA3" s="1950"/>
      <c r="AB3" s="1950"/>
      <c r="AC3" s="1950"/>
      <c r="AD3" s="1951"/>
      <c r="AE3" s="1949" t="s">
        <v>1367</v>
      </c>
      <c r="AF3" s="1950"/>
      <c r="AG3" s="1950"/>
      <c r="AH3" s="1950"/>
      <c r="AI3" s="1950"/>
      <c r="AJ3" s="1951"/>
      <c r="AK3" s="1949" t="s">
        <v>1368</v>
      </c>
      <c r="AL3" s="1950"/>
      <c r="AM3" s="1950"/>
      <c r="AN3" s="1950"/>
      <c r="AO3" s="1950"/>
      <c r="AP3" s="1951"/>
      <c r="AQ3" s="1949" t="s">
        <v>1369</v>
      </c>
      <c r="AR3" s="1950"/>
      <c r="AS3" s="1950"/>
      <c r="AT3" s="1950"/>
      <c r="AU3" s="1950"/>
      <c r="AV3" s="1951"/>
      <c r="AW3" s="1949" t="s">
        <v>1370</v>
      </c>
      <c r="AX3" s="1950"/>
      <c r="AY3" s="1950"/>
      <c r="AZ3" s="1950"/>
      <c r="BA3" s="1950"/>
      <c r="BB3" s="1951"/>
      <c r="BD3" s="270"/>
      <c r="BE3" s="855"/>
      <c r="BF3" s="855"/>
      <c r="BG3" s="994"/>
      <c r="BH3" s="994"/>
      <c r="BI3" s="855"/>
      <c r="BJ3" s="269"/>
      <c r="BK3" s="269"/>
      <c r="BL3" s="269"/>
      <c r="BM3" s="269"/>
      <c r="BN3" s="1949" t="s">
        <v>1371</v>
      </c>
      <c r="BO3" s="1950"/>
      <c r="BP3" s="1950"/>
      <c r="BQ3" s="1950"/>
      <c r="BR3" s="1950"/>
      <c r="BS3" s="1951"/>
      <c r="BV3" s="1151"/>
      <c r="BW3" s="1151"/>
      <c r="BX3" s="1846" t="s">
        <v>1430</v>
      </c>
      <c r="BY3" s="1846"/>
      <c r="BZ3" s="1846"/>
      <c r="CA3" s="1846"/>
      <c r="CB3" s="1846"/>
      <c r="CC3" s="1846"/>
      <c r="CD3" s="1846"/>
      <c r="CE3" s="1846"/>
      <c r="CF3" s="1846"/>
      <c r="CG3" s="1846"/>
      <c r="CH3" s="1846"/>
      <c r="CI3" s="1846"/>
      <c r="CJ3" s="1846"/>
      <c r="CK3" s="1846"/>
      <c r="CL3" s="1846"/>
      <c r="CM3" s="1846"/>
      <c r="CN3" s="1846"/>
      <c r="CO3" s="1846"/>
      <c r="CP3" s="1846"/>
      <c r="CQ3" s="1846"/>
      <c r="CR3" s="1846"/>
      <c r="CS3" s="1846"/>
      <c r="CT3" s="1846"/>
      <c r="CU3" s="1846"/>
      <c r="CV3" s="1846"/>
      <c r="CW3" s="1846"/>
      <c r="CX3" s="1846"/>
      <c r="CY3" s="1846"/>
      <c r="CZ3" s="1846"/>
      <c r="DA3" s="1846"/>
      <c r="DB3" s="1846"/>
      <c r="DC3" s="1846"/>
      <c r="DD3" s="1846"/>
      <c r="DE3" s="1846"/>
      <c r="DF3" s="1846"/>
      <c r="DG3" s="1846"/>
      <c r="DH3" s="1846"/>
      <c r="DI3" s="1846"/>
      <c r="DJ3" s="1846"/>
      <c r="DK3" s="1846"/>
      <c r="DL3" s="1846"/>
      <c r="DM3" s="1846"/>
      <c r="DN3" s="1846"/>
      <c r="DO3" s="1846"/>
      <c r="DP3" s="1846"/>
      <c r="DQ3" s="1846"/>
      <c r="DR3" s="1846"/>
      <c r="DS3" s="1305"/>
    </row>
    <row r="4" spans="2:124" ht="15" thickBot="1">
      <c r="B4" s="1952" t="s">
        <v>379</v>
      </c>
      <c r="C4" s="1953"/>
      <c r="D4" s="1970" t="s">
        <v>545</v>
      </c>
      <c r="E4" s="1956" t="s">
        <v>381</v>
      </c>
      <c r="F4" s="1958" t="s">
        <v>382</v>
      </c>
      <c r="G4" s="1960" t="s">
        <v>1394</v>
      </c>
      <c r="H4" s="1956" t="s">
        <v>1395</v>
      </c>
      <c r="I4" s="1963" t="s">
        <v>1396</v>
      </c>
      <c r="J4" s="1964"/>
      <c r="K4" s="1965"/>
      <c r="L4" s="1958" t="s">
        <v>173</v>
      </c>
      <c r="M4" s="1960" t="s">
        <v>1394</v>
      </c>
      <c r="N4" s="1956" t="s">
        <v>1395</v>
      </c>
      <c r="O4" s="1963" t="s">
        <v>1396</v>
      </c>
      <c r="P4" s="1964"/>
      <c r="Q4" s="1965"/>
      <c r="R4" s="1958" t="s">
        <v>173</v>
      </c>
      <c r="S4" s="1960" t="s">
        <v>1394</v>
      </c>
      <c r="T4" s="1956" t="s">
        <v>1395</v>
      </c>
      <c r="U4" s="1963" t="s">
        <v>1396</v>
      </c>
      <c r="V4" s="1964"/>
      <c r="W4" s="1965"/>
      <c r="X4" s="1958" t="s">
        <v>173</v>
      </c>
      <c r="Y4" s="1960" t="s">
        <v>1394</v>
      </c>
      <c r="Z4" s="1956" t="s">
        <v>1395</v>
      </c>
      <c r="AA4" s="1963" t="s">
        <v>1396</v>
      </c>
      <c r="AB4" s="1964"/>
      <c r="AC4" s="1965"/>
      <c r="AD4" s="1958" t="s">
        <v>173</v>
      </c>
      <c r="AE4" s="1960" t="s">
        <v>1394</v>
      </c>
      <c r="AF4" s="1956" t="s">
        <v>1395</v>
      </c>
      <c r="AG4" s="1963" t="s">
        <v>1396</v>
      </c>
      <c r="AH4" s="1964"/>
      <c r="AI4" s="1965"/>
      <c r="AJ4" s="1958" t="s">
        <v>173</v>
      </c>
      <c r="AK4" s="1960" t="s">
        <v>1394</v>
      </c>
      <c r="AL4" s="1956" t="s">
        <v>1395</v>
      </c>
      <c r="AM4" s="1963" t="s">
        <v>1396</v>
      </c>
      <c r="AN4" s="1964"/>
      <c r="AO4" s="1965"/>
      <c r="AP4" s="1958" t="s">
        <v>173</v>
      </c>
      <c r="AQ4" s="1960" t="s">
        <v>1394</v>
      </c>
      <c r="AR4" s="1956" t="s">
        <v>1395</v>
      </c>
      <c r="AS4" s="1963" t="s">
        <v>1396</v>
      </c>
      <c r="AT4" s="1964"/>
      <c r="AU4" s="1965"/>
      <c r="AV4" s="1958" t="s">
        <v>173</v>
      </c>
      <c r="AW4" s="1960" t="s">
        <v>1394</v>
      </c>
      <c r="AX4" s="1956" t="s">
        <v>1395</v>
      </c>
      <c r="AY4" s="1963" t="s">
        <v>1396</v>
      </c>
      <c r="AZ4" s="1964"/>
      <c r="BA4" s="1965"/>
      <c r="BB4" s="1958" t="s">
        <v>173</v>
      </c>
      <c r="BD4" s="272"/>
      <c r="BE4" s="272"/>
      <c r="BF4" s="855"/>
      <c r="BG4" s="994"/>
      <c r="BH4" s="994"/>
      <c r="BI4" s="855"/>
      <c r="BJ4" s="1952" t="s">
        <v>379</v>
      </c>
      <c r="BK4" s="1953"/>
      <c r="BL4" s="1956" t="s">
        <v>381</v>
      </c>
      <c r="BM4" s="1958" t="s">
        <v>382</v>
      </c>
      <c r="BN4" s="1960" t="s">
        <v>1394</v>
      </c>
      <c r="BO4" s="1956" t="s">
        <v>1395</v>
      </c>
      <c r="BP4" s="1963" t="s">
        <v>1396</v>
      </c>
      <c r="BQ4" s="1964"/>
      <c r="BR4" s="1965"/>
      <c r="BS4" s="1958" t="s">
        <v>173</v>
      </c>
      <c r="BX4" s="1298"/>
      <c r="BY4" s="1298"/>
      <c r="BZ4" s="993"/>
      <c r="CA4" s="993"/>
      <c r="CB4" s="993"/>
      <c r="CC4" s="993"/>
      <c r="CD4" s="993"/>
      <c r="CE4" s="993"/>
      <c r="CF4" s="993"/>
      <c r="CG4" s="993"/>
      <c r="CH4" s="993"/>
      <c r="CI4" s="993"/>
      <c r="CJ4" s="993"/>
      <c r="CK4" s="993"/>
      <c r="CL4" s="993"/>
      <c r="CM4" s="993"/>
      <c r="CN4" s="993"/>
      <c r="CO4" s="993"/>
      <c r="CP4" s="993"/>
      <c r="CQ4" s="993"/>
      <c r="CR4" s="993"/>
      <c r="CS4" s="993"/>
      <c r="CT4" s="993"/>
      <c r="CU4" s="993"/>
      <c r="CV4" s="993"/>
      <c r="CW4" s="993"/>
      <c r="CX4" s="993"/>
      <c r="CY4" s="993"/>
      <c r="CZ4" s="993"/>
      <c r="DA4" s="993"/>
      <c r="DB4" s="993"/>
      <c r="DC4" s="993"/>
      <c r="DD4" s="993"/>
      <c r="DE4" s="993"/>
      <c r="DF4" s="993"/>
      <c r="DG4" s="993"/>
      <c r="DH4" s="993"/>
      <c r="DI4" s="993"/>
      <c r="DJ4" s="993"/>
      <c r="DK4" s="993"/>
      <c r="DL4" s="993"/>
      <c r="DM4" s="993"/>
      <c r="DN4" s="993"/>
      <c r="DO4" s="993"/>
      <c r="DP4" s="993"/>
      <c r="DQ4" s="993"/>
      <c r="DR4" s="993"/>
      <c r="DS4" s="993"/>
    </row>
    <row r="5" spans="2:124" ht="45.75" thickBot="1">
      <c r="B5" s="1954"/>
      <c r="C5" s="1955"/>
      <c r="D5" s="1971"/>
      <c r="E5" s="1957"/>
      <c r="F5" s="1959"/>
      <c r="G5" s="1961"/>
      <c r="H5" s="1962"/>
      <c r="I5" s="273" t="s">
        <v>1397</v>
      </c>
      <c r="J5" s="273" t="s">
        <v>1398</v>
      </c>
      <c r="K5" s="274" t="s">
        <v>1399</v>
      </c>
      <c r="L5" s="1966"/>
      <c r="M5" s="1961"/>
      <c r="N5" s="1962"/>
      <c r="O5" s="273" t="s">
        <v>1397</v>
      </c>
      <c r="P5" s="273" t="s">
        <v>1398</v>
      </c>
      <c r="Q5" s="274" t="s">
        <v>1399</v>
      </c>
      <c r="R5" s="1966"/>
      <c r="S5" s="1961"/>
      <c r="T5" s="1962"/>
      <c r="U5" s="273" t="s">
        <v>1397</v>
      </c>
      <c r="V5" s="273" t="s">
        <v>1398</v>
      </c>
      <c r="W5" s="274" t="s">
        <v>1399</v>
      </c>
      <c r="X5" s="1966"/>
      <c r="Y5" s="1961"/>
      <c r="Z5" s="1962"/>
      <c r="AA5" s="273" t="s">
        <v>1397</v>
      </c>
      <c r="AB5" s="273" t="s">
        <v>1398</v>
      </c>
      <c r="AC5" s="274" t="s">
        <v>1399</v>
      </c>
      <c r="AD5" s="1966"/>
      <c r="AE5" s="1961"/>
      <c r="AF5" s="1962"/>
      <c r="AG5" s="273" t="s">
        <v>1397</v>
      </c>
      <c r="AH5" s="273" t="s">
        <v>1398</v>
      </c>
      <c r="AI5" s="274" t="s">
        <v>1399</v>
      </c>
      <c r="AJ5" s="1966"/>
      <c r="AK5" s="1961"/>
      <c r="AL5" s="1962"/>
      <c r="AM5" s="273" t="s">
        <v>1397</v>
      </c>
      <c r="AN5" s="273" t="s">
        <v>1398</v>
      </c>
      <c r="AO5" s="274" t="s">
        <v>1399</v>
      </c>
      <c r="AP5" s="1966"/>
      <c r="AQ5" s="1961"/>
      <c r="AR5" s="1962"/>
      <c r="AS5" s="273" t="s">
        <v>1397</v>
      </c>
      <c r="AT5" s="273" t="s">
        <v>1398</v>
      </c>
      <c r="AU5" s="274" t="s">
        <v>1399</v>
      </c>
      <c r="AV5" s="1966"/>
      <c r="AW5" s="1961"/>
      <c r="AX5" s="1962"/>
      <c r="AY5" s="273" t="s">
        <v>1397</v>
      </c>
      <c r="AZ5" s="273" t="s">
        <v>1398</v>
      </c>
      <c r="BA5" s="274" t="s">
        <v>1399</v>
      </c>
      <c r="BB5" s="1966"/>
      <c r="BD5" s="8" t="s">
        <v>391</v>
      </c>
      <c r="BE5" s="9" t="s">
        <v>392</v>
      </c>
      <c r="BF5" s="855"/>
      <c r="BG5" s="1088" t="s">
        <v>1429</v>
      </c>
      <c r="BH5" s="1085" t="s">
        <v>314</v>
      </c>
      <c r="BI5" s="855"/>
      <c r="BJ5" s="1954"/>
      <c r="BK5" s="1955"/>
      <c r="BL5" s="1957"/>
      <c r="BM5" s="1959"/>
      <c r="BN5" s="1961"/>
      <c r="BO5" s="1962"/>
      <c r="BP5" s="273" t="s">
        <v>1397</v>
      </c>
      <c r="BQ5" s="273" t="s">
        <v>1398</v>
      </c>
      <c r="BR5" s="274" t="s">
        <v>1399</v>
      </c>
      <c r="BS5" s="1966"/>
      <c r="BV5" s="1211" t="s">
        <v>1517</v>
      </c>
      <c r="BX5" s="1212" t="s">
        <v>1431</v>
      </c>
      <c r="BY5" s="993"/>
      <c r="BZ5" s="993"/>
      <c r="CA5" s="993"/>
      <c r="CB5" s="993"/>
      <c r="CC5" s="993"/>
      <c r="CD5" s="993"/>
      <c r="CE5" s="993"/>
      <c r="CF5" s="993"/>
      <c r="CG5" s="993"/>
      <c r="CH5" s="993"/>
      <c r="CI5" s="993"/>
      <c r="CJ5" s="993"/>
      <c r="CK5" s="993"/>
      <c r="CL5" s="993"/>
      <c r="CM5" s="993"/>
      <c r="CN5" s="993"/>
      <c r="CO5" s="993"/>
      <c r="CP5" s="993"/>
      <c r="CQ5" s="993"/>
      <c r="CR5" s="993"/>
      <c r="CS5" s="993"/>
      <c r="CT5" s="993"/>
      <c r="CU5" s="993"/>
      <c r="CV5" s="993"/>
      <c r="CW5" s="993"/>
      <c r="CX5" s="993"/>
      <c r="CY5" s="993"/>
      <c r="CZ5" s="993"/>
      <c r="DA5" s="993"/>
      <c r="DB5" s="993"/>
      <c r="DC5" s="993"/>
      <c r="DD5" s="993"/>
      <c r="DE5" s="993"/>
      <c r="DF5" s="993"/>
      <c r="DG5" s="993"/>
      <c r="DH5" s="993"/>
      <c r="DI5" s="993"/>
      <c r="DJ5" s="993"/>
      <c r="DK5" s="993"/>
      <c r="DL5" s="993"/>
      <c r="DM5" s="993"/>
      <c r="DN5" s="993"/>
      <c r="DO5" s="993"/>
      <c r="DP5" s="993"/>
      <c r="DQ5" s="993"/>
      <c r="DR5" s="993"/>
      <c r="DS5" s="993"/>
    </row>
    <row r="6" spans="2:124" ht="15" thickBot="1">
      <c r="B6" s="275"/>
      <c r="C6" s="275"/>
      <c r="D6" s="275"/>
      <c r="E6" s="275"/>
      <c r="F6" s="275"/>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D6" s="258"/>
      <c r="BE6" s="855"/>
      <c r="BF6" s="855"/>
      <c r="BG6" s="1089"/>
      <c r="BH6" s="1089"/>
      <c r="BI6" s="855"/>
      <c r="BJ6" s="275"/>
      <c r="BK6" s="275"/>
      <c r="BL6" s="275"/>
      <c r="BM6" s="275"/>
      <c r="BN6" s="276"/>
      <c r="BO6" s="276"/>
      <c r="BP6" s="276"/>
      <c r="BQ6" s="276"/>
      <c r="BR6" s="276"/>
      <c r="BS6" s="276"/>
      <c r="BX6" s="993"/>
      <c r="BY6" s="993"/>
      <c r="BZ6" s="993"/>
      <c r="CA6" s="993"/>
      <c r="CB6" s="993"/>
      <c r="CC6" s="993"/>
      <c r="CD6" s="993"/>
      <c r="CE6" s="993"/>
      <c r="CF6" s="993"/>
      <c r="CG6" s="993"/>
      <c r="CH6" s="993"/>
      <c r="CI6" s="993"/>
      <c r="CJ6" s="993"/>
      <c r="CK6" s="993"/>
      <c r="CL6" s="993"/>
      <c r="CM6" s="993"/>
      <c r="CN6" s="993"/>
      <c r="CO6" s="993"/>
      <c r="CP6" s="993"/>
      <c r="CQ6" s="993"/>
      <c r="CR6" s="993"/>
      <c r="CS6" s="993"/>
      <c r="CT6" s="993"/>
      <c r="CU6" s="993"/>
      <c r="CV6" s="993"/>
      <c r="CW6" s="993"/>
      <c r="CX6" s="993"/>
      <c r="CY6" s="993"/>
      <c r="CZ6" s="993"/>
      <c r="DA6" s="993"/>
      <c r="DB6" s="993"/>
      <c r="DC6" s="993"/>
      <c r="DD6" s="993"/>
      <c r="DE6" s="993"/>
      <c r="DF6" s="993"/>
      <c r="DG6" s="993"/>
      <c r="DH6" s="993"/>
      <c r="DI6" s="993"/>
      <c r="DJ6" s="993"/>
      <c r="DK6" s="993"/>
      <c r="DL6" s="993"/>
      <c r="DM6" s="993"/>
      <c r="DN6" s="993"/>
      <c r="DO6" s="993"/>
      <c r="DP6" s="993"/>
      <c r="DQ6" s="993"/>
      <c r="DR6" s="993"/>
      <c r="DS6" s="993"/>
    </row>
    <row r="7" spans="2:124" ht="15" thickBot="1">
      <c r="B7" s="1943" t="s">
        <v>529</v>
      </c>
      <c r="C7" s="1944"/>
      <c r="D7" s="1944"/>
      <c r="E7" s="1944"/>
      <c r="F7" s="1945"/>
      <c r="G7" s="1946" t="s">
        <v>530</v>
      </c>
      <c r="H7" s="1947"/>
      <c r="I7" s="1947"/>
      <c r="J7" s="1947"/>
      <c r="K7" s="1947"/>
      <c r="L7" s="1948"/>
      <c r="M7" s="1946" t="s">
        <v>530</v>
      </c>
      <c r="N7" s="1947"/>
      <c r="O7" s="1947"/>
      <c r="P7" s="1947"/>
      <c r="Q7" s="1947"/>
      <c r="R7" s="1948"/>
      <c r="S7" s="1946" t="s">
        <v>530</v>
      </c>
      <c r="T7" s="1947"/>
      <c r="U7" s="1947"/>
      <c r="V7" s="1947"/>
      <c r="W7" s="1947"/>
      <c r="X7" s="1948"/>
      <c r="Y7" s="1946" t="s">
        <v>1384</v>
      </c>
      <c r="Z7" s="1947"/>
      <c r="AA7" s="1947"/>
      <c r="AB7" s="1947"/>
      <c r="AC7" s="1947"/>
      <c r="AD7" s="1948"/>
      <c r="AE7" s="1946" t="s">
        <v>1384</v>
      </c>
      <c r="AF7" s="1947"/>
      <c r="AG7" s="1947"/>
      <c r="AH7" s="1947"/>
      <c r="AI7" s="1947"/>
      <c r="AJ7" s="1948"/>
      <c r="AK7" s="1946" t="s">
        <v>1384</v>
      </c>
      <c r="AL7" s="1947"/>
      <c r="AM7" s="1947"/>
      <c r="AN7" s="1947"/>
      <c r="AO7" s="1947"/>
      <c r="AP7" s="1948"/>
      <c r="AQ7" s="1946" t="s">
        <v>1384</v>
      </c>
      <c r="AR7" s="1947"/>
      <c r="AS7" s="1947"/>
      <c r="AT7" s="1947"/>
      <c r="AU7" s="1947"/>
      <c r="AV7" s="1948"/>
      <c r="AW7" s="1946" t="s">
        <v>1384</v>
      </c>
      <c r="AX7" s="1947"/>
      <c r="AY7" s="1947"/>
      <c r="AZ7" s="1947"/>
      <c r="BA7" s="1947"/>
      <c r="BB7" s="1948"/>
      <c r="BD7" s="258"/>
      <c r="BE7" s="855"/>
      <c r="BF7" s="855"/>
      <c r="BG7" s="1083"/>
      <c r="BH7" s="1083"/>
      <c r="BI7" s="855"/>
      <c r="BJ7" s="1943" t="s">
        <v>529</v>
      </c>
      <c r="BK7" s="1944"/>
      <c r="BL7" s="1944"/>
      <c r="BM7" s="1945"/>
      <c r="BN7" s="1946" t="s">
        <v>1376</v>
      </c>
      <c r="BO7" s="1947"/>
      <c r="BP7" s="1947"/>
      <c r="BQ7" s="1947"/>
      <c r="BR7" s="1947"/>
      <c r="BS7" s="1948"/>
      <c r="BX7" s="993"/>
      <c r="BY7" s="993"/>
      <c r="BZ7" s="993"/>
      <c r="CA7" s="993"/>
      <c r="CB7" s="993"/>
      <c r="CC7" s="993"/>
      <c r="CD7" s="993"/>
      <c r="CE7" s="993"/>
      <c r="CF7" s="993"/>
      <c r="CG7" s="993"/>
      <c r="CH7" s="993"/>
      <c r="CI7" s="993"/>
      <c r="CJ7" s="993"/>
      <c r="CK7" s="993"/>
      <c r="CL7" s="993"/>
      <c r="CM7" s="993"/>
      <c r="CN7" s="993"/>
      <c r="CO7" s="993"/>
      <c r="CP7" s="993"/>
      <c r="CQ7" s="993"/>
      <c r="CR7" s="993"/>
      <c r="CS7" s="993"/>
      <c r="CT7" s="993"/>
      <c r="CU7" s="993"/>
      <c r="CV7" s="993"/>
      <c r="CW7" s="993"/>
      <c r="CX7" s="993"/>
      <c r="CY7" s="993"/>
      <c r="CZ7" s="993"/>
      <c r="DA7" s="993"/>
      <c r="DB7" s="993"/>
      <c r="DC7" s="993"/>
      <c r="DD7" s="993"/>
      <c r="DE7" s="993"/>
      <c r="DF7" s="993"/>
      <c r="DG7" s="993"/>
      <c r="DH7" s="993"/>
      <c r="DI7" s="993"/>
      <c r="DJ7" s="993"/>
      <c r="DK7" s="993"/>
      <c r="DL7" s="993"/>
      <c r="DM7" s="993"/>
      <c r="DN7" s="993"/>
      <c r="DO7" s="993"/>
      <c r="DP7" s="993"/>
      <c r="DQ7" s="993"/>
      <c r="DR7" s="993"/>
      <c r="DS7" s="993"/>
    </row>
    <row r="8" spans="2:124" ht="15" thickBot="1">
      <c r="B8" s="275"/>
      <c r="C8" s="275"/>
      <c r="D8" s="275"/>
      <c r="E8" s="275"/>
      <c r="F8" s="275"/>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D8" s="258"/>
      <c r="BE8" s="855"/>
      <c r="BF8" s="855"/>
      <c r="BG8" s="1008"/>
      <c r="BH8" s="1008"/>
      <c r="BI8" s="855"/>
      <c r="BJ8" s="275"/>
      <c r="BK8" s="275"/>
      <c r="BL8" s="275"/>
      <c r="BM8" s="275"/>
      <c r="BN8" s="276"/>
      <c r="BO8" s="276"/>
      <c r="BP8" s="276"/>
      <c r="BQ8" s="276"/>
      <c r="BR8" s="276"/>
      <c r="BS8" s="276"/>
      <c r="BX8" s="993"/>
      <c r="BY8" s="993"/>
      <c r="BZ8" s="993"/>
      <c r="CA8" s="993"/>
      <c r="CB8" s="993"/>
      <c r="CC8" s="993"/>
      <c r="CD8" s="993"/>
      <c r="CE8" s="993"/>
      <c r="CF8" s="993"/>
      <c r="CG8" s="993"/>
      <c r="CH8" s="993"/>
      <c r="CI8" s="993"/>
      <c r="CJ8" s="993"/>
      <c r="CK8" s="993"/>
      <c r="CL8" s="993"/>
      <c r="CM8" s="993"/>
      <c r="CN8" s="993"/>
      <c r="CO8" s="993"/>
      <c r="CP8" s="993"/>
      <c r="CQ8" s="993"/>
      <c r="CR8" s="993"/>
      <c r="CS8" s="993"/>
      <c r="CT8" s="993"/>
      <c r="CU8" s="993"/>
      <c r="CV8" s="993"/>
      <c r="CW8" s="993"/>
      <c r="CX8" s="993"/>
      <c r="CY8" s="993"/>
      <c r="CZ8" s="993"/>
      <c r="DA8" s="993"/>
      <c r="DB8" s="993"/>
      <c r="DC8" s="993"/>
      <c r="DD8" s="993"/>
      <c r="DE8" s="993"/>
      <c r="DF8" s="993"/>
      <c r="DG8" s="993"/>
      <c r="DH8" s="993"/>
      <c r="DI8" s="993"/>
      <c r="DJ8" s="993"/>
      <c r="DK8" s="993"/>
      <c r="DL8" s="993"/>
      <c r="DM8" s="993"/>
      <c r="DN8" s="993"/>
      <c r="DO8" s="993"/>
      <c r="DP8" s="993"/>
      <c r="DQ8" s="993"/>
      <c r="DR8" s="993"/>
      <c r="DS8" s="993"/>
    </row>
    <row r="9" spans="2:124" ht="15" thickBot="1">
      <c r="B9" s="222" t="s">
        <v>532</v>
      </c>
      <c r="C9" s="223" t="s">
        <v>1380</v>
      </c>
      <c r="D9" s="284"/>
      <c r="E9" s="269"/>
      <c r="F9" s="269"/>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c r="AT9" s="685"/>
      <c r="AU9" s="685"/>
      <c r="AV9" s="685"/>
      <c r="AW9" s="685"/>
      <c r="AX9" s="685"/>
      <c r="AY9" s="685"/>
      <c r="AZ9" s="685"/>
      <c r="BA9" s="685"/>
      <c r="BB9" s="685"/>
      <c r="BD9" s="279"/>
      <c r="BE9" s="128"/>
      <c r="BF9" s="855"/>
      <c r="BG9" s="1301"/>
      <c r="BH9" s="1301"/>
      <c r="BI9" s="855"/>
      <c r="BJ9" s="222" t="s">
        <v>532</v>
      </c>
      <c r="BK9" s="223" t="s">
        <v>1380</v>
      </c>
      <c r="BL9" s="269"/>
      <c r="BM9" s="269"/>
      <c r="BN9" s="1094"/>
      <c r="BO9" s="1094"/>
      <c r="BP9" s="1094"/>
      <c r="BQ9" s="1094"/>
      <c r="BR9" s="1094"/>
      <c r="BS9" s="1094"/>
      <c r="BX9" s="993"/>
      <c r="BY9" s="993"/>
      <c r="BZ9" s="993"/>
      <c r="CA9" s="993"/>
      <c r="CB9" s="993"/>
      <c r="CC9" s="1209"/>
      <c r="CD9" s="993"/>
      <c r="CE9" s="993"/>
      <c r="CF9" s="993"/>
      <c r="CG9" s="993"/>
      <c r="CH9" s="993"/>
      <c r="CI9" s="993"/>
      <c r="CJ9" s="993"/>
      <c r="CK9" s="993"/>
      <c r="CL9" s="993"/>
      <c r="CM9" s="993"/>
      <c r="CN9" s="993"/>
      <c r="CO9" s="993"/>
      <c r="CP9" s="993"/>
      <c r="CQ9" s="993"/>
      <c r="CR9" s="993"/>
      <c r="CS9" s="993"/>
      <c r="CT9" s="993"/>
      <c r="CU9" s="993"/>
      <c r="CV9" s="993"/>
      <c r="CW9" s="993"/>
      <c r="CX9" s="993"/>
      <c r="CY9" s="993"/>
      <c r="CZ9" s="993"/>
      <c r="DA9" s="993"/>
      <c r="DB9" s="993"/>
      <c r="DC9" s="993"/>
      <c r="DD9" s="993"/>
      <c r="DE9" s="993"/>
      <c r="DF9" s="993"/>
      <c r="DG9" s="993"/>
      <c r="DH9" s="993"/>
      <c r="DI9" s="993"/>
      <c r="DJ9" s="993"/>
      <c r="DK9" s="993"/>
      <c r="DL9" s="993"/>
      <c r="DM9" s="993"/>
      <c r="DN9" s="993"/>
      <c r="DO9" s="993"/>
      <c r="DP9" s="993"/>
      <c r="DQ9" s="993"/>
      <c r="DR9" s="993"/>
      <c r="DS9" s="993"/>
      <c r="DT9" s="1010"/>
    </row>
    <row r="10" spans="2:124">
      <c r="B10" s="225">
        <v>20</v>
      </c>
      <c r="C10" s="226" t="s">
        <v>1942</v>
      </c>
      <c r="D10" s="227"/>
      <c r="E10" s="227" t="s">
        <v>43</v>
      </c>
      <c r="F10" s="277">
        <v>3</v>
      </c>
      <c r="G10" s="1146">
        <v>5.0720000000000001</v>
      </c>
      <c r="H10" s="1141">
        <v>0</v>
      </c>
      <c r="I10" s="1141">
        <v>0</v>
      </c>
      <c r="J10" s="1141">
        <v>0</v>
      </c>
      <c r="K10" s="1141">
        <v>0</v>
      </c>
      <c r="L10" s="278">
        <f>SUM(G10:K10)</f>
        <v>5.0720000000000001</v>
      </c>
      <c r="M10" s="1146">
        <v>6.0650000000000004</v>
      </c>
      <c r="N10" s="1141">
        <v>0</v>
      </c>
      <c r="O10" s="1141">
        <v>0</v>
      </c>
      <c r="P10" s="1141">
        <v>0</v>
      </c>
      <c r="Q10" s="1141">
        <v>0</v>
      </c>
      <c r="R10" s="278">
        <f>SUM(M10:Q10)</f>
        <v>6.0650000000000004</v>
      </c>
      <c r="S10" s="1146">
        <v>6.0490000000000004</v>
      </c>
      <c r="T10" s="1141">
        <v>0</v>
      </c>
      <c r="U10" s="1141">
        <v>0</v>
      </c>
      <c r="V10" s="1141">
        <v>0</v>
      </c>
      <c r="W10" s="1141">
        <v>0</v>
      </c>
      <c r="X10" s="278">
        <f>SUM(S10:W10)</f>
        <v>6.0490000000000004</v>
      </c>
      <c r="Y10" s="1146">
        <v>4.742</v>
      </c>
      <c r="Z10" s="1141">
        <v>0</v>
      </c>
      <c r="AA10" s="1141">
        <v>0</v>
      </c>
      <c r="AB10" s="1141">
        <v>0</v>
      </c>
      <c r="AC10" s="1141">
        <v>0</v>
      </c>
      <c r="AD10" s="278">
        <f>SUM(Y10:AC10)</f>
        <v>4.742</v>
      </c>
      <c r="AE10" s="1146">
        <v>4.7809999999999997</v>
      </c>
      <c r="AF10" s="1141">
        <v>0</v>
      </c>
      <c r="AG10" s="1141">
        <v>0</v>
      </c>
      <c r="AH10" s="1141">
        <v>0</v>
      </c>
      <c r="AI10" s="1141">
        <v>0</v>
      </c>
      <c r="AJ10" s="278">
        <f>SUM(AE10:AI10)</f>
        <v>4.7809999999999997</v>
      </c>
      <c r="AK10" s="1146">
        <v>4.6849999999999996</v>
      </c>
      <c r="AL10" s="1141">
        <v>0</v>
      </c>
      <c r="AM10" s="1141">
        <v>0</v>
      </c>
      <c r="AN10" s="1141">
        <v>0</v>
      </c>
      <c r="AO10" s="1141">
        <v>0</v>
      </c>
      <c r="AP10" s="278">
        <f>SUM(AK10:AO10)</f>
        <v>4.6849999999999996</v>
      </c>
      <c r="AQ10" s="1146">
        <v>4.7439999999999998</v>
      </c>
      <c r="AR10" s="1141">
        <v>0</v>
      </c>
      <c r="AS10" s="1141">
        <v>0</v>
      </c>
      <c r="AT10" s="1141">
        <v>0</v>
      </c>
      <c r="AU10" s="1141">
        <v>0</v>
      </c>
      <c r="AV10" s="278">
        <f>SUM(AQ10:AU10)</f>
        <v>4.7439999999999998</v>
      </c>
      <c r="AW10" s="1146">
        <v>4.673</v>
      </c>
      <c r="AX10" s="1141">
        <v>0</v>
      </c>
      <c r="AY10" s="1141">
        <v>0</v>
      </c>
      <c r="AZ10" s="1141">
        <v>0</v>
      </c>
      <c r="BA10" s="1141">
        <v>0</v>
      </c>
      <c r="BB10" s="278">
        <f>SUM(AW10:BA10)</f>
        <v>4.673</v>
      </c>
      <c r="BD10" s="80"/>
      <c r="BE10" s="125"/>
      <c r="BF10" s="855"/>
      <c r="BG10" s="1301">
        <f xml:space="preserve"> IF( SUM( BX10:DR10 ) = 0, 0, $BX$5 )</f>
        <v>0</v>
      </c>
      <c r="BH10" s="1301"/>
      <c r="BI10" s="855"/>
      <c r="BJ10" s="225">
        <v>20</v>
      </c>
      <c r="BK10" s="226" t="s">
        <v>1942</v>
      </c>
      <c r="BL10" s="227" t="s">
        <v>43</v>
      </c>
      <c r="BM10" s="277">
        <v>3</v>
      </c>
      <c r="BN10" s="1095" t="s">
        <v>1990</v>
      </c>
      <c r="BO10" s="1096" t="s">
        <v>1991</v>
      </c>
      <c r="BP10" s="1096" t="s">
        <v>1992</v>
      </c>
      <c r="BQ10" s="1096" t="s">
        <v>1993</v>
      </c>
      <c r="BR10" s="1097" t="s">
        <v>1994</v>
      </c>
      <c r="BS10" s="900" t="s">
        <v>1995</v>
      </c>
      <c r="BX10" s="1009">
        <f>IF('Validation flags'!$H$3=1,0, IF( ISNUMBER(G10), 0, 1 ))</f>
        <v>0</v>
      </c>
      <c r="BY10" s="1009">
        <f>IF('Validation flags'!$H$3=1,0, IF( ISNUMBER(H10), 0, 1 ))</f>
        <v>0</v>
      </c>
      <c r="BZ10" s="1009">
        <f>IF('Validation flags'!$H$3=1,0, IF( ISNUMBER(I10), 0, 1 ))</f>
        <v>0</v>
      </c>
      <c r="CA10" s="1009">
        <f>IF('Validation flags'!$H$3=1,0, IF( ISNUMBER(J10), 0, 1 ))</f>
        <v>0</v>
      </c>
      <c r="CB10" s="1009">
        <f>IF('Validation flags'!$H$3=1,0, IF( ISNUMBER(K10), 0, 1 ))</f>
        <v>0</v>
      </c>
      <c r="CC10" s="1209"/>
      <c r="CD10" s="1009">
        <f>IF('Validation flags'!$H$3=1,0, IF( ISNUMBER(M10), 0, 1 ))</f>
        <v>0</v>
      </c>
      <c r="CE10" s="1009">
        <f>IF('Validation flags'!$H$3=1,0, IF( ISNUMBER(N10), 0, 1 ))</f>
        <v>0</v>
      </c>
      <c r="CF10" s="1009">
        <f>IF('Validation flags'!$H$3=1,0, IF( ISNUMBER(O10), 0, 1 ))</f>
        <v>0</v>
      </c>
      <c r="CG10" s="1009">
        <f>IF('Validation flags'!$H$3=1,0, IF( ISNUMBER(P10), 0, 1 ))</f>
        <v>0</v>
      </c>
      <c r="CH10" s="1009">
        <f>IF('Validation flags'!$H$3=1,0, IF( ISNUMBER(Q10), 0, 1 ))</f>
        <v>0</v>
      </c>
      <c r="CI10" s="993"/>
      <c r="CJ10" s="1009">
        <f>IF('Validation flags'!$H$3=1,0, IF( ISNUMBER(S10), 0, 1 ))</f>
        <v>0</v>
      </c>
      <c r="CK10" s="1009">
        <f>IF('Validation flags'!$H$3=1,0, IF( ISNUMBER(T10), 0, 1 ))</f>
        <v>0</v>
      </c>
      <c r="CL10" s="1009">
        <f>IF('Validation flags'!$H$3=1,0, IF( ISNUMBER(U10), 0, 1 ))</f>
        <v>0</v>
      </c>
      <c r="CM10" s="1009">
        <f>IF('Validation flags'!$H$3=1,0, IF( ISNUMBER(V10), 0, 1 ))</f>
        <v>0</v>
      </c>
      <c r="CN10" s="1009">
        <f>IF('Validation flags'!$H$3=1,0, IF( ISNUMBER(W10), 0, 1 ))</f>
        <v>0</v>
      </c>
      <c r="CO10" s="993"/>
      <c r="CP10" s="1009">
        <f>IF('Validation flags'!$H$3=1,0, IF( ISNUMBER(Y10), 0, 1 ))</f>
        <v>0</v>
      </c>
      <c r="CQ10" s="1009">
        <f>IF('Validation flags'!$H$3=1,0, IF( ISNUMBER(Z10), 0, 1 ))</f>
        <v>0</v>
      </c>
      <c r="CR10" s="1009">
        <f>IF('Validation flags'!$H$3=1,0, IF( ISNUMBER(AA10), 0, 1 ))</f>
        <v>0</v>
      </c>
      <c r="CS10" s="1009">
        <f>IF('Validation flags'!$H$3=1,0, IF( ISNUMBER(AB10), 0, 1 ))</f>
        <v>0</v>
      </c>
      <c r="CT10" s="1009">
        <f>IF('Validation flags'!$H$3=1,0, IF( ISNUMBER(AC10), 0, 1 ))</f>
        <v>0</v>
      </c>
      <c r="CU10" s="993"/>
      <c r="CV10" s="1009">
        <f>IF('Validation flags'!$H$3=1,0, IF( ISNUMBER(AE10), 0, 1 ))</f>
        <v>0</v>
      </c>
      <c r="CW10" s="1009">
        <f>IF('Validation flags'!$H$3=1,0, IF( ISNUMBER(AF10), 0, 1 ))</f>
        <v>0</v>
      </c>
      <c r="CX10" s="1009">
        <f>IF('Validation flags'!$H$3=1,0, IF( ISNUMBER(AG10), 0, 1 ))</f>
        <v>0</v>
      </c>
      <c r="CY10" s="1009">
        <f>IF('Validation flags'!$H$3=1,0, IF( ISNUMBER(AH10), 0, 1 ))</f>
        <v>0</v>
      </c>
      <c r="CZ10" s="1009">
        <f>IF('Validation flags'!$H$3=1,0, IF( ISNUMBER(AI10), 0, 1 ))</f>
        <v>0</v>
      </c>
      <c r="DA10" s="993"/>
      <c r="DB10" s="1009">
        <f>IF('Validation flags'!$H$3=1,0, IF( ISNUMBER(AK10), 0, 1 ))</f>
        <v>0</v>
      </c>
      <c r="DC10" s="1009">
        <f>IF('Validation flags'!$H$3=1,0, IF( ISNUMBER(AL10), 0, 1 ))</f>
        <v>0</v>
      </c>
      <c r="DD10" s="1009">
        <f>IF('Validation flags'!$H$3=1,0, IF( ISNUMBER(AM10), 0, 1 ))</f>
        <v>0</v>
      </c>
      <c r="DE10" s="1009">
        <f>IF('Validation flags'!$H$3=1,0, IF( ISNUMBER(AN10), 0, 1 ))</f>
        <v>0</v>
      </c>
      <c r="DF10" s="1009">
        <f>IF('Validation flags'!$H$3=1,0, IF( ISNUMBER(AO10), 0, 1 ))</f>
        <v>0</v>
      </c>
      <c r="DG10" s="993"/>
      <c r="DH10" s="1009">
        <f>IF('Validation flags'!$H$3=1,0, IF( ISNUMBER(AQ10), 0, 1 ))</f>
        <v>0</v>
      </c>
      <c r="DI10" s="1009">
        <f>IF('Validation flags'!$H$3=1,0, IF( ISNUMBER(AR10), 0, 1 ))</f>
        <v>0</v>
      </c>
      <c r="DJ10" s="1009">
        <f>IF('Validation flags'!$H$3=1,0, IF( ISNUMBER(AS10), 0, 1 ))</f>
        <v>0</v>
      </c>
      <c r="DK10" s="1009">
        <f>IF('Validation flags'!$H$3=1,0, IF( ISNUMBER(AT10), 0, 1 ))</f>
        <v>0</v>
      </c>
      <c r="DL10" s="1009">
        <f>IF('Validation flags'!$H$3=1,0, IF( ISNUMBER(AU10), 0, 1 ))</f>
        <v>0</v>
      </c>
      <c r="DM10" s="993"/>
      <c r="DN10" s="1009">
        <f>IF('Validation flags'!$H$3=1,0, IF( ISNUMBER(AW10), 0, 1 ))</f>
        <v>0</v>
      </c>
      <c r="DO10" s="1009">
        <f>IF('Validation flags'!$H$3=1,0, IF( ISNUMBER(AX10), 0, 1 ))</f>
        <v>0</v>
      </c>
      <c r="DP10" s="1009">
        <f>IF('Validation flags'!$H$3=1,0, IF( ISNUMBER(AY10), 0, 1 ))</f>
        <v>0</v>
      </c>
      <c r="DQ10" s="1009">
        <f>IF('Validation flags'!$H$3=1,0, IF( ISNUMBER(AZ10), 0, 1 ))</f>
        <v>0</v>
      </c>
      <c r="DR10" s="1009">
        <f>IF('Validation flags'!$H$3=1,0, IF( ISNUMBER(BA10), 0, 1 ))</f>
        <v>0</v>
      </c>
      <c r="DS10" s="993"/>
      <c r="DT10" s="1010"/>
    </row>
    <row r="11" spans="2:124" ht="15" thickBot="1">
      <c r="B11" s="236">
        <v>21</v>
      </c>
      <c r="C11" s="237" t="s">
        <v>1943</v>
      </c>
      <c r="D11" s="238"/>
      <c r="E11" s="238" t="s">
        <v>43</v>
      </c>
      <c r="F11" s="239">
        <v>3</v>
      </c>
      <c r="G11" s="1144">
        <v>2.8620000000000001</v>
      </c>
      <c r="H11" s="1145">
        <v>0</v>
      </c>
      <c r="I11" s="1145">
        <v>0</v>
      </c>
      <c r="J11" s="1145">
        <v>0</v>
      </c>
      <c r="K11" s="1145">
        <v>0</v>
      </c>
      <c r="L11" s="241">
        <f>SUM(G11:K11)</f>
        <v>2.8620000000000001</v>
      </c>
      <c r="M11" s="1144">
        <v>4.3719999999999999</v>
      </c>
      <c r="N11" s="1145">
        <v>0</v>
      </c>
      <c r="O11" s="1145">
        <v>0</v>
      </c>
      <c r="P11" s="1145">
        <v>0</v>
      </c>
      <c r="Q11" s="1145">
        <v>0</v>
      </c>
      <c r="R11" s="241">
        <f>SUM(M11:Q11)</f>
        <v>4.3719999999999999</v>
      </c>
      <c r="S11" s="1144">
        <v>5.8230000000000004</v>
      </c>
      <c r="T11" s="1145">
        <v>0</v>
      </c>
      <c r="U11" s="1145">
        <v>0</v>
      </c>
      <c r="V11" s="1145">
        <v>0</v>
      </c>
      <c r="W11" s="1145">
        <v>0</v>
      </c>
      <c r="X11" s="241">
        <f>SUM(S11:W11)</f>
        <v>5.8230000000000004</v>
      </c>
      <c r="Y11" s="1144">
        <v>3.5350000000000001</v>
      </c>
      <c r="Z11" s="1145">
        <v>0</v>
      </c>
      <c r="AA11" s="1145">
        <v>0</v>
      </c>
      <c r="AB11" s="1145">
        <v>0</v>
      </c>
      <c r="AC11" s="1145">
        <v>0</v>
      </c>
      <c r="AD11" s="241">
        <f>SUM(Y11:AC11)</f>
        <v>3.5350000000000001</v>
      </c>
      <c r="AE11" s="1144">
        <v>4.7679999999999998</v>
      </c>
      <c r="AF11" s="1145">
        <v>0</v>
      </c>
      <c r="AG11" s="1145">
        <v>0</v>
      </c>
      <c r="AH11" s="1145">
        <v>0</v>
      </c>
      <c r="AI11" s="1145">
        <v>0</v>
      </c>
      <c r="AJ11" s="241">
        <f>SUM(AE11:AI11)</f>
        <v>4.7679999999999998</v>
      </c>
      <c r="AK11" s="1144">
        <v>6.0010000000000003</v>
      </c>
      <c r="AL11" s="1145">
        <v>0</v>
      </c>
      <c r="AM11" s="1145">
        <v>0</v>
      </c>
      <c r="AN11" s="1145">
        <v>0</v>
      </c>
      <c r="AO11" s="1145">
        <v>0</v>
      </c>
      <c r="AP11" s="241">
        <f>SUM(AK11:AO11)</f>
        <v>6.0010000000000003</v>
      </c>
      <c r="AQ11" s="1144">
        <v>6</v>
      </c>
      <c r="AR11" s="1145">
        <v>0</v>
      </c>
      <c r="AS11" s="1145">
        <v>0</v>
      </c>
      <c r="AT11" s="1145">
        <v>0</v>
      </c>
      <c r="AU11" s="1145">
        <v>0</v>
      </c>
      <c r="AV11" s="241">
        <f>SUM(AQ11:AU11)</f>
        <v>6</v>
      </c>
      <c r="AW11" s="1144">
        <v>6</v>
      </c>
      <c r="AX11" s="1145">
        <v>0</v>
      </c>
      <c r="AY11" s="1145">
        <v>0</v>
      </c>
      <c r="AZ11" s="1145">
        <v>0</v>
      </c>
      <c r="BA11" s="1145">
        <v>0</v>
      </c>
      <c r="BB11" s="241">
        <f>SUM(AW11:BA11)</f>
        <v>6</v>
      </c>
      <c r="BD11" s="234"/>
      <c r="BE11" s="126"/>
      <c r="BF11" s="855"/>
      <c r="BG11" s="1301">
        <f xml:space="preserve"> IF( SUM( BX11:DR11 ) = 0, 0, $BX$5 )</f>
        <v>0</v>
      </c>
      <c r="BH11" s="1008"/>
      <c r="BI11" s="855"/>
      <c r="BJ11" s="229">
        <v>21</v>
      </c>
      <c r="BK11" s="230" t="s">
        <v>1943</v>
      </c>
      <c r="BL11" s="231" t="s">
        <v>43</v>
      </c>
      <c r="BM11" s="232">
        <v>3</v>
      </c>
      <c r="BN11" s="1100" t="s">
        <v>1996</v>
      </c>
      <c r="BO11" s="1098" t="s">
        <v>1997</v>
      </c>
      <c r="BP11" s="1098" t="s">
        <v>1998</v>
      </c>
      <c r="BQ11" s="1098" t="s">
        <v>1999</v>
      </c>
      <c r="BR11" s="1099" t="s">
        <v>2000</v>
      </c>
      <c r="BS11" s="901" t="s">
        <v>2001</v>
      </c>
      <c r="BX11" s="1009">
        <f>IF('Validation flags'!$H$3=1,0, IF( ISNUMBER(G11), 0, 1 ))</f>
        <v>0</v>
      </c>
      <c r="BY11" s="1009">
        <f>IF('Validation flags'!$H$3=1,0, IF( ISNUMBER(H11), 0, 1 ))</f>
        <v>0</v>
      </c>
      <c r="BZ11" s="1009">
        <f>IF('Validation flags'!$H$3=1,0, IF( ISNUMBER(I11), 0, 1 ))</f>
        <v>0</v>
      </c>
      <c r="CA11" s="1009">
        <f>IF('Validation flags'!$H$3=1,0, IF( ISNUMBER(J11), 0, 1 ))</f>
        <v>0</v>
      </c>
      <c r="CB11" s="1009">
        <f>IF('Validation flags'!$H$3=1,0, IF( ISNUMBER(K11), 0, 1 ))</f>
        <v>0</v>
      </c>
      <c r="CC11" s="1209"/>
      <c r="CD11" s="1009">
        <f>IF('Validation flags'!$H$3=1,0, IF( ISNUMBER(M11), 0, 1 ))</f>
        <v>0</v>
      </c>
      <c r="CE11" s="1009">
        <f>IF('Validation flags'!$H$3=1,0, IF( ISNUMBER(N11), 0, 1 ))</f>
        <v>0</v>
      </c>
      <c r="CF11" s="1009">
        <f>IF('Validation flags'!$H$3=1,0, IF( ISNUMBER(O11), 0, 1 ))</f>
        <v>0</v>
      </c>
      <c r="CG11" s="1009">
        <f>IF('Validation flags'!$H$3=1,0, IF( ISNUMBER(P11), 0, 1 ))</f>
        <v>0</v>
      </c>
      <c r="CH11" s="1009">
        <f>IF('Validation flags'!$H$3=1,0, IF( ISNUMBER(Q11), 0, 1 ))</f>
        <v>0</v>
      </c>
      <c r="CI11" s="993"/>
      <c r="CJ11" s="1009">
        <f>IF('Validation flags'!$H$3=1,0, IF( ISNUMBER(S11), 0, 1 ))</f>
        <v>0</v>
      </c>
      <c r="CK11" s="1009">
        <f>IF('Validation flags'!$H$3=1,0, IF( ISNUMBER(T11), 0, 1 ))</f>
        <v>0</v>
      </c>
      <c r="CL11" s="1009">
        <f>IF('Validation flags'!$H$3=1,0, IF( ISNUMBER(U11), 0, 1 ))</f>
        <v>0</v>
      </c>
      <c r="CM11" s="1009">
        <f>IF('Validation flags'!$H$3=1,0, IF( ISNUMBER(V11), 0, 1 ))</f>
        <v>0</v>
      </c>
      <c r="CN11" s="1009">
        <f>IF('Validation flags'!$H$3=1,0, IF( ISNUMBER(W11), 0, 1 ))</f>
        <v>0</v>
      </c>
      <c r="CO11" s="993"/>
      <c r="CP11" s="1009">
        <f>IF('Validation flags'!$H$3=1,0, IF( ISNUMBER(Y11), 0, 1 ))</f>
        <v>0</v>
      </c>
      <c r="CQ11" s="1009">
        <f>IF('Validation flags'!$H$3=1,0, IF( ISNUMBER(Z11), 0, 1 ))</f>
        <v>0</v>
      </c>
      <c r="CR11" s="1009">
        <f>IF('Validation flags'!$H$3=1,0, IF( ISNUMBER(AA11), 0, 1 ))</f>
        <v>0</v>
      </c>
      <c r="CS11" s="1009">
        <f>IF('Validation flags'!$H$3=1,0, IF( ISNUMBER(AB11), 0, 1 ))</f>
        <v>0</v>
      </c>
      <c r="CT11" s="1009">
        <f>IF('Validation flags'!$H$3=1,0, IF( ISNUMBER(AC11), 0, 1 ))</f>
        <v>0</v>
      </c>
      <c r="CU11" s="993"/>
      <c r="CV11" s="1009">
        <f>IF('Validation flags'!$H$3=1,0, IF( ISNUMBER(AE11), 0, 1 ))</f>
        <v>0</v>
      </c>
      <c r="CW11" s="1009">
        <f>IF('Validation flags'!$H$3=1,0, IF( ISNUMBER(AF11), 0, 1 ))</f>
        <v>0</v>
      </c>
      <c r="CX11" s="1009">
        <f>IF('Validation flags'!$H$3=1,0, IF( ISNUMBER(AG11), 0, 1 ))</f>
        <v>0</v>
      </c>
      <c r="CY11" s="1009">
        <f>IF('Validation flags'!$H$3=1,0, IF( ISNUMBER(AH11), 0, 1 ))</f>
        <v>0</v>
      </c>
      <c r="CZ11" s="1009">
        <f>IF('Validation flags'!$H$3=1,0, IF( ISNUMBER(AI11), 0, 1 ))</f>
        <v>0</v>
      </c>
      <c r="DA11" s="993"/>
      <c r="DB11" s="1009">
        <f>IF('Validation flags'!$H$3=1,0, IF( ISNUMBER(AK11), 0, 1 ))</f>
        <v>0</v>
      </c>
      <c r="DC11" s="1009">
        <f>IF('Validation flags'!$H$3=1,0, IF( ISNUMBER(AL11), 0, 1 ))</f>
        <v>0</v>
      </c>
      <c r="DD11" s="1009">
        <f>IF('Validation flags'!$H$3=1,0, IF( ISNUMBER(AM11), 0, 1 ))</f>
        <v>0</v>
      </c>
      <c r="DE11" s="1009">
        <f>IF('Validation flags'!$H$3=1,0, IF( ISNUMBER(AN11), 0, 1 ))</f>
        <v>0</v>
      </c>
      <c r="DF11" s="1009">
        <f>IF('Validation flags'!$H$3=1,0, IF( ISNUMBER(AO11), 0, 1 ))</f>
        <v>0</v>
      </c>
      <c r="DG11" s="993"/>
      <c r="DH11" s="1009">
        <f>IF('Validation flags'!$H$3=1,0, IF( ISNUMBER(AQ11), 0, 1 ))</f>
        <v>0</v>
      </c>
      <c r="DI11" s="1009">
        <f>IF('Validation flags'!$H$3=1,0, IF( ISNUMBER(AR11), 0, 1 ))</f>
        <v>0</v>
      </c>
      <c r="DJ11" s="1009">
        <f>IF('Validation flags'!$H$3=1,0, IF( ISNUMBER(AS11), 0, 1 ))</f>
        <v>0</v>
      </c>
      <c r="DK11" s="1009">
        <f>IF('Validation flags'!$H$3=1,0, IF( ISNUMBER(AT11), 0, 1 ))</f>
        <v>0</v>
      </c>
      <c r="DL11" s="1009">
        <f>IF('Validation flags'!$H$3=1,0, IF( ISNUMBER(AU11), 0, 1 ))</f>
        <v>0</v>
      </c>
      <c r="DM11" s="993"/>
      <c r="DN11" s="1009">
        <f>IF('Validation flags'!$H$3=1,0, IF( ISNUMBER(AW11), 0, 1 ))</f>
        <v>0</v>
      </c>
      <c r="DO11" s="1009">
        <f>IF('Validation flags'!$H$3=1,0, IF( ISNUMBER(AX11), 0, 1 ))</f>
        <v>0</v>
      </c>
      <c r="DP11" s="1009">
        <f>IF('Validation flags'!$H$3=1,0, IF( ISNUMBER(AY11), 0, 1 ))</f>
        <v>0</v>
      </c>
      <c r="DQ11" s="1009">
        <f>IF('Validation flags'!$H$3=1,0, IF( ISNUMBER(AZ11), 0, 1 ))</f>
        <v>0</v>
      </c>
      <c r="DR11" s="1009">
        <f>IF('Validation flags'!$H$3=1,0, IF( ISNUMBER(BA11), 0, 1 ))</f>
        <v>0</v>
      </c>
      <c r="DS11" s="993"/>
    </row>
    <row r="12" spans="2:124">
      <c r="B12" s="281"/>
      <c r="C12" s="281"/>
      <c r="D12" s="281"/>
      <c r="E12" s="258"/>
      <c r="F12" s="258"/>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D12" s="1241"/>
      <c r="BE12" s="1241"/>
      <c r="BF12" s="1241"/>
      <c r="BG12" s="1241"/>
      <c r="BH12" s="1241"/>
      <c r="BI12" s="1241"/>
      <c r="BJ12" s="1241"/>
      <c r="BK12" s="1241"/>
      <c r="BL12" s="1241"/>
      <c r="BM12" s="1241"/>
      <c r="BN12" s="1241"/>
      <c r="BO12" s="1241"/>
      <c r="BP12" s="1241"/>
      <c r="BQ12" s="1241"/>
      <c r="BR12" s="1241"/>
      <c r="BS12" s="1241"/>
      <c r="BT12" s="1241"/>
      <c r="BX12" s="993"/>
      <c r="BY12" s="993"/>
      <c r="BZ12" s="993"/>
      <c r="CA12" s="993"/>
      <c r="CB12" s="993"/>
      <c r="CC12" s="993"/>
      <c r="CD12" s="993"/>
      <c r="CE12" s="993"/>
      <c r="CF12" s="993"/>
      <c r="CG12" s="993"/>
      <c r="CH12" s="993"/>
      <c r="CI12" s="993"/>
      <c r="CJ12" s="993"/>
      <c r="CK12" s="993"/>
      <c r="CL12" s="993"/>
      <c r="CM12" s="993"/>
      <c r="CN12" s="993"/>
      <c r="CO12" s="993"/>
      <c r="CP12" s="993"/>
      <c r="CQ12" s="993"/>
      <c r="CR12" s="993"/>
      <c r="CS12" s="993"/>
      <c r="CT12" s="993"/>
      <c r="CU12" s="993"/>
      <c r="CV12" s="993"/>
      <c r="CW12" s="993"/>
      <c r="CX12" s="993"/>
      <c r="CY12" s="993"/>
      <c r="CZ12" s="993"/>
      <c r="DA12" s="993"/>
      <c r="DB12" s="993"/>
      <c r="DC12" s="993"/>
      <c r="DD12" s="993"/>
      <c r="DE12" s="993"/>
      <c r="DF12" s="993"/>
      <c r="DG12" s="993"/>
      <c r="DH12" s="993"/>
      <c r="DI12" s="993"/>
      <c r="DJ12" s="993"/>
      <c r="DK12" s="993"/>
      <c r="DL12" s="993"/>
      <c r="DM12" s="993"/>
      <c r="DN12" s="993"/>
      <c r="DO12" s="993"/>
      <c r="DP12" s="993"/>
      <c r="DQ12" s="993"/>
      <c r="DR12" s="993"/>
      <c r="DS12" s="993"/>
      <c r="DT12" s="1013"/>
    </row>
    <row r="13" spans="2:124">
      <c r="B13" s="123" t="s">
        <v>305</v>
      </c>
      <c r="C13" s="122"/>
      <c r="D13" s="88"/>
      <c r="E13" s="88"/>
      <c r="F13" s="88"/>
      <c r="G13" s="1237"/>
      <c r="H13" s="848"/>
      <c r="I13" s="848"/>
      <c r="J13" s="848"/>
      <c r="K13" s="848"/>
      <c r="L13" s="848"/>
      <c r="M13" s="848"/>
      <c r="N13" s="848"/>
      <c r="O13" s="848"/>
      <c r="P13" s="848"/>
      <c r="Q13" s="848"/>
      <c r="R13" s="54"/>
      <c r="S13" s="54"/>
      <c r="T13" s="54"/>
      <c r="U13" s="54"/>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D13" s="1241"/>
      <c r="BE13" s="1241"/>
      <c r="BF13" s="1241"/>
      <c r="BG13" s="1241"/>
      <c r="BH13" s="1241"/>
      <c r="BI13" s="1241"/>
      <c r="BJ13" s="1241"/>
      <c r="BK13" s="1241"/>
      <c r="BL13" s="1241"/>
      <c r="BM13" s="1241"/>
      <c r="BN13" s="1241"/>
      <c r="BO13" s="1241"/>
      <c r="BP13" s="1241"/>
      <c r="BQ13" s="1241"/>
      <c r="BR13" s="1241"/>
      <c r="BS13" s="1241"/>
      <c r="BT13" s="1241"/>
      <c r="BX13" s="993"/>
      <c r="BY13" s="993"/>
      <c r="BZ13" s="993"/>
      <c r="CA13" s="993"/>
      <c r="CB13" s="993"/>
      <c r="CC13" s="993"/>
      <c r="CD13" s="993"/>
      <c r="CE13" s="993"/>
      <c r="CF13" s="993"/>
      <c r="CG13" s="993"/>
      <c r="CH13" s="993"/>
      <c r="CI13" s="993"/>
      <c r="CJ13" s="993"/>
      <c r="CK13" s="993"/>
      <c r="CL13" s="993"/>
      <c r="CM13" s="993"/>
      <c r="CN13" s="993"/>
      <c r="CO13" s="993"/>
      <c r="CP13" s="993"/>
      <c r="CQ13" s="993"/>
      <c r="CR13" s="993"/>
      <c r="CS13" s="993"/>
      <c r="CT13" s="993"/>
      <c r="CU13" s="993"/>
      <c r="CV13" s="993"/>
      <c r="CW13" s="993"/>
      <c r="CX13" s="993"/>
      <c r="CY13" s="993"/>
      <c r="CZ13" s="993"/>
      <c r="DA13" s="993"/>
      <c r="DB13" s="993"/>
      <c r="DC13" s="993"/>
      <c r="DD13" s="993"/>
      <c r="DE13" s="993"/>
      <c r="DF13" s="993"/>
      <c r="DG13" s="993"/>
      <c r="DH13" s="993"/>
      <c r="DI13" s="993"/>
      <c r="DJ13" s="993"/>
      <c r="DK13" s="993"/>
      <c r="DL13" s="993"/>
      <c r="DM13" s="993"/>
      <c r="DN13" s="993"/>
      <c r="DO13" s="993"/>
      <c r="DP13" s="993"/>
      <c r="DQ13" s="993"/>
      <c r="DR13" s="993"/>
      <c r="DS13" s="993"/>
      <c r="DT13" s="1013"/>
    </row>
    <row r="14" spans="2:124">
      <c r="B14" s="114"/>
      <c r="C14" s="115" t="s">
        <v>306</v>
      </c>
      <c r="D14" s="88"/>
      <c r="E14" s="88"/>
      <c r="F14" s="88"/>
      <c r="G14" s="1237"/>
      <c r="H14" s="848"/>
      <c r="I14" s="848"/>
      <c r="J14" s="848"/>
      <c r="K14" s="848"/>
      <c r="L14" s="848"/>
      <c r="M14" s="848"/>
      <c r="N14" s="848"/>
      <c r="O14" s="848"/>
      <c r="P14" s="848"/>
      <c r="Q14" s="848"/>
      <c r="R14" s="54"/>
      <c r="S14" s="54"/>
      <c r="T14" s="54"/>
      <c r="U14" s="54"/>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D14" s="1241"/>
      <c r="BE14" s="1241"/>
      <c r="BF14" s="1241"/>
      <c r="BG14" s="1241"/>
      <c r="BH14" s="1241"/>
      <c r="BI14" s="1241"/>
      <c r="BJ14" s="1241"/>
      <c r="BK14" s="1241"/>
      <c r="BL14" s="1241"/>
      <c r="BM14" s="1241"/>
      <c r="BN14" s="1241"/>
      <c r="BO14" s="1241"/>
      <c r="BP14" s="1241"/>
      <c r="BQ14" s="1241"/>
      <c r="BR14" s="1241"/>
      <c r="BS14" s="1241"/>
      <c r="BT14" s="1241"/>
      <c r="BX14" s="993"/>
      <c r="BY14" s="993"/>
      <c r="BZ14" s="993"/>
      <c r="CA14" s="993"/>
      <c r="CB14" s="993"/>
      <c r="CC14" s="993"/>
      <c r="CD14" s="993"/>
      <c r="CE14" s="993"/>
      <c r="CF14" s="993"/>
      <c r="CG14" s="993"/>
      <c r="CH14" s="993"/>
      <c r="CI14" s="993"/>
      <c r="CJ14" s="993"/>
      <c r="CK14" s="993"/>
      <c r="CL14" s="993"/>
      <c r="CM14" s="993"/>
      <c r="CN14" s="993"/>
      <c r="CO14" s="993"/>
      <c r="CP14" s="993"/>
      <c r="CQ14" s="993"/>
      <c r="CR14" s="993"/>
      <c r="CS14" s="993"/>
      <c r="CT14" s="993"/>
      <c r="CU14" s="993"/>
      <c r="CV14" s="993"/>
      <c r="CW14" s="993"/>
      <c r="CX14" s="993"/>
      <c r="CY14" s="993"/>
      <c r="CZ14" s="993"/>
      <c r="DA14" s="993"/>
      <c r="DB14" s="993"/>
      <c r="DC14" s="993"/>
      <c r="DD14" s="993"/>
      <c r="DE14" s="993"/>
      <c r="DF14" s="993"/>
      <c r="DG14" s="993"/>
      <c r="DH14" s="993"/>
      <c r="DI14" s="993"/>
      <c r="DJ14" s="993"/>
      <c r="DK14" s="993"/>
      <c r="DL14" s="993"/>
      <c r="DM14" s="993"/>
      <c r="DN14" s="993"/>
      <c r="DO14" s="993"/>
      <c r="DP14" s="993"/>
      <c r="DQ14" s="993"/>
      <c r="DR14" s="993"/>
      <c r="DS14" s="993"/>
      <c r="DT14" s="1013"/>
    </row>
    <row r="15" spans="2:124">
      <c r="B15" s="116"/>
      <c r="C15" s="115" t="s">
        <v>307</v>
      </c>
      <c r="D15" s="88"/>
      <c r="E15" s="88"/>
      <c r="F15" s="88"/>
      <c r="G15" s="1237"/>
      <c r="H15" s="848"/>
      <c r="I15" s="848"/>
      <c r="J15" s="848"/>
      <c r="K15" s="848"/>
      <c r="L15" s="848"/>
      <c r="M15" s="848"/>
      <c r="N15" s="848"/>
      <c r="O15" s="848"/>
      <c r="P15" s="848"/>
      <c r="Q15" s="848"/>
      <c r="R15" s="54"/>
      <c r="S15" s="54"/>
      <c r="T15" s="54"/>
      <c r="U15" s="54"/>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D15" s="1241"/>
      <c r="BE15" s="1241"/>
      <c r="BF15" s="1241"/>
      <c r="BG15" s="1241"/>
      <c r="BH15" s="1241"/>
      <c r="BI15" s="1241"/>
      <c r="BJ15" s="1241"/>
      <c r="BK15" s="1241"/>
      <c r="BL15" s="1241"/>
      <c r="BM15" s="1241"/>
      <c r="BN15" s="1241"/>
      <c r="BO15" s="1241"/>
      <c r="BP15" s="1241"/>
      <c r="BQ15" s="1241"/>
      <c r="BR15" s="1241"/>
      <c r="BS15" s="1241"/>
      <c r="BT15" s="1241"/>
      <c r="BU15" s="1013"/>
      <c r="BV15" s="1037"/>
      <c r="BW15" s="1037"/>
      <c r="BX15" s="1015"/>
      <c r="DT15" s="1013"/>
    </row>
    <row r="16" spans="2:124">
      <c r="B16" s="117"/>
      <c r="C16" s="115" t="s">
        <v>308</v>
      </c>
      <c r="D16" s="88"/>
      <c r="E16" s="88"/>
      <c r="F16" s="88"/>
      <c r="G16" s="1237"/>
      <c r="H16" s="848"/>
      <c r="I16" s="848"/>
      <c r="J16" s="848"/>
      <c r="K16" s="848"/>
      <c r="L16" s="848"/>
      <c r="M16" s="848"/>
      <c r="N16" s="848"/>
      <c r="O16" s="848"/>
      <c r="P16" s="848"/>
      <c r="Q16" s="848"/>
      <c r="R16" s="54"/>
      <c r="S16" s="54"/>
      <c r="T16" s="54"/>
      <c r="U16" s="54"/>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D16" s="1241"/>
      <c r="BE16" s="1241"/>
      <c r="BF16" s="1241"/>
      <c r="BG16" s="1241"/>
      <c r="BH16" s="1241"/>
      <c r="BI16" s="1241"/>
      <c r="BJ16" s="1241"/>
      <c r="BK16" s="1241"/>
      <c r="BL16" s="1241"/>
      <c r="BM16" s="1241"/>
      <c r="BN16" s="1241"/>
      <c r="BO16" s="1241"/>
      <c r="BP16" s="1241"/>
      <c r="BQ16" s="1241"/>
      <c r="BR16" s="1241"/>
      <c r="BS16" s="1241"/>
      <c r="BT16" s="1241"/>
      <c r="BU16" s="1013"/>
      <c r="BV16" s="1037"/>
      <c r="BW16" s="1037"/>
      <c r="BX16" s="1016"/>
      <c r="DT16" s="1013"/>
    </row>
    <row r="17" spans="2:124">
      <c r="B17" s="681"/>
      <c r="C17" s="115" t="s">
        <v>309</v>
      </c>
      <c r="D17" s="88"/>
      <c r="E17" s="88"/>
      <c r="F17" s="88"/>
      <c r="G17" s="1237"/>
      <c r="H17" s="848"/>
      <c r="I17" s="848"/>
      <c r="J17" s="848"/>
      <c r="K17" s="848"/>
      <c r="L17" s="848"/>
      <c r="M17" s="848"/>
      <c r="N17" s="848"/>
      <c r="O17" s="848"/>
      <c r="P17" s="848"/>
      <c r="Q17" s="848"/>
      <c r="R17" s="54"/>
      <c r="S17" s="54"/>
      <c r="T17" s="54"/>
      <c r="U17" s="54"/>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D17" s="1241"/>
      <c r="BE17" s="1241"/>
      <c r="BF17" s="1241"/>
      <c r="BG17" s="1241"/>
      <c r="BH17" s="1241"/>
      <c r="BI17" s="1241"/>
      <c r="BJ17" s="1241"/>
      <c r="BK17" s="1241"/>
      <c r="BL17" s="1241"/>
      <c r="BM17" s="1241"/>
      <c r="BN17" s="1241"/>
      <c r="BO17" s="1241"/>
      <c r="BP17" s="1241"/>
      <c r="BQ17" s="1241"/>
      <c r="BR17" s="1241"/>
      <c r="BS17" s="1241"/>
      <c r="BT17" s="1241"/>
      <c r="BU17" s="1013"/>
      <c r="BV17" s="1037"/>
      <c r="BW17" s="1037"/>
      <c r="BX17" s="1016"/>
      <c r="DT17" s="1013"/>
    </row>
    <row r="18" spans="2:124" ht="15" thickBot="1">
      <c r="B18" s="288"/>
      <c r="C18" s="115"/>
      <c r="D18" s="88"/>
      <c r="E18" s="88"/>
      <c r="F18" s="88"/>
      <c r="G18" s="1237"/>
      <c r="H18" s="848"/>
      <c r="I18" s="848"/>
      <c r="J18" s="848"/>
      <c r="K18" s="848"/>
      <c r="L18" s="848"/>
      <c r="M18" s="848"/>
      <c r="N18" s="848"/>
      <c r="O18" s="848"/>
      <c r="P18" s="848"/>
      <c r="Q18" s="848"/>
      <c r="R18" s="54"/>
      <c r="S18" s="54"/>
      <c r="T18" s="54"/>
      <c r="U18" s="54"/>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D18" s="1241"/>
      <c r="BE18" s="1241"/>
      <c r="BF18" s="1241"/>
      <c r="BG18" s="1241"/>
      <c r="BH18" s="1241"/>
      <c r="BI18" s="1241"/>
      <c r="BJ18" s="1241"/>
      <c r="BK18" s="1241"/>
      <c r="BL18" s="1241"/>
      <c r="BM18" s="1241"/>
      <c r="BN18" s="1241"/>
      <c r="BO18" s="1241"/>
      <c r="BP18" s="1241"/>
      <c r="BQ18" s="1241"/>
      <c r="BR18" s="1241"/>
      <c r="BS18" s="1241"/>
      <c r="BT18" s="1241"/>
      <c r="BX18" s="1300"/>
      <c r="BY18" s="1300"/>
      <c r="BZ18" s="1300"/>
      <c r="CA18" s="1300"/>
      <c r="CB18" s="1300"/>
      <c r="CC18" s="1300"/>
      <c r="CD18" s="1300"/>
      <c r="CE18" s="1300"/>
      <c r="CF18" s="1300"/>
      <c r="CG18" s="1300"/>
      <c r="CH18" s="1300"/>
      <c r="CI18" s="1300"/>
      <c r="CJ18" s="1300"/>
      <c r="CK18" s="1300"/>
      <c r="CL18" s="1300"/>
      <c r="CM18" s="1300"/>
      <c r="CN18" s="1300"/>
      <c r="CO18" s="1300"/>
      <c r="CP18" s="1300"/>
      <c r="CQ18" s="1300"/>
      <c r="CR18" s="1300"/>
      <c r="CS18" s="1300"/>
      <c r="CT18" s="1300"/>
      <c r="CU18" s="1300"/>
      <c r="CV18" s="1300"/>
      <c r="CW18" s="1300"/>
      <c r="CX18" s="1300"/>
      <c r="CY18" s="1300"/>
      <c r="CZ18" s="1300"/>
      <c r="DA18" s="1300"/>
      <c r="DB18" s="1300"/>
      <c r="DC18" s="1300"/>
      <c r="DD18" s="1300"/>
      <c r="DE18" s="1300"/>
      <c r="DF18" s="1300"/>
      <c r="DG18" s="1300"/>
      <c r="DH18" s="1300"/>
      <c r="DI18" s="1300"/>
      <c r="DJ18" s="1300"/>
      <c r="DK18" s="1300"/>
      <c r="DL18" s="1300"/>
      <c r="DM18" s="1300"/>
      <c r="DN18" s="1300"/>
      <c r="DO18" s="1300"/>
      <c r="DP18" s="1300"/>
      <c r="DQ18" s="1300"/>
      <c r="DR18" s="1300"/>
      <c r="DS18" s="1300"/>
      <c r="DT18" s="1013"/>
    </row>
    <row r="19" spans="2:124" ht="15" thickBot="1">
      <c r="B19" s="1853" t="s">
        <v>1562</v>
      </c>
      <c r="C19" s="1854"/>
      <c r="D19" s="1854"/>
      <c r="E19" s="1854"/>
      <c r="F19" s="1854"/>
      <c r="G19" s="1854"/>
      <c r="H19" s="1854"/>
      <c r="I19" s="1854"/>
      <c r="J19" s="1854"/>
      <c r="K19" s="1854"/>
      <c r="L19" s="1854"/>
      <c r="M19" s="1854"/>
      <c r="N19" s="1854"/>
      <c r="O19" s="1854"/>
      <c r="P19" s="1854"/>
      <c r="Q19" s="1854"/>
      <c r="R19" s="1855"/>
      <c r="S19" s="50"/>
      <c r="T19" s="50"/>
      <c r="U19" s="50"/>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D19" s="1241"/>
      <c r="BE19" s="1241"/>
      <c r="BF19" s="1241"/>
      <c r="BG19" s="1241"/>
      <c r="BH19" s="1241"/>
      <c r="BI19" s="1241"/>
      <c r="BJ19" s="1241"/>
      <c r="BK19" s="1241"/>
      <c r="BL19" s="1241"/>
      <c r="BM19" s="1241"/>
      <c r="BN19" s="1241"/>
      <c r="BO19" s="1241"/>
      <c r="BP19" s="1241"/>
      <c r="BQ19" s="1241"/>
      <c r="BR19" s="1241"/>
      <c r="BS19" s="1241"/>
      <c r="BT19" s="1241"/>
      <c r="BU19" s="1013"/>
      <c r="BV19" s="1037"/>
      <c r="BW19" s="1037"/>
      <c r="BX19" s="1015"/>
      <c r="DT19" s="1013"/>
    </row>
    <row r="20" spans="2:124" ht="15" thickBot="1">
      <c r="B20" s="50"/>
      <c r="C20" s="51"/>
      <c r="D20" s="248"/>
      <c r="E20" s="52"/>
      <c r="F20" s="52"/>
      <c r="G20" s="52"/>
      <c r="H20" s="52"/>
      <c r="I20" s="52"/>
      <c r="J20" s="52"/>
      <c r="K20" s="52"/>
      <c r="L20" s="52"/>
      <c r="M20" s="52"/>
      <c r="N20" s="52"/>
      <c r="O20" s="52"/>
      <c r="P20" s="52"/>
      <c r="Q20" s="52"/>
      <c r="R20" s="52"/>
      <c r="S20" s="52"/>
      <c r="T20" s="52"/>
      <c r="U20" s="52"/>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D20" s="1241"/>
      <c r="BE20" s="1241"/>
      <c r="BF20" s="1241"/>
      <c r="BG20" s="1241"/>
      <c r="BH20" s="1241"/>
      <c r="BI20" s="1241"/>
      <c r="BJ20" s="1241"/>
      <c r="BK20" s="1241"/>
      <c r="BL20" s="1241"/>
      <c r="BM20" s="1241"/>
      <c r="BN20" s="1241"/>
      <c r="BO20" s="1241"/>
      <c r="BP20" s="1241"/>
      <c r="BQ20" s="1241"/>
      <c r="BR20" s="1241"/>
      <c r="BS20" s="1241"/>
      <c r="BT20" s="1241"/>
      <c r="BU20" s="1013"/>
      <c r="BV20" s="1037"/>
      <c r="BW20" s="1037"/>
      <c r="BX20" s="1016"/>
      <c r="DT20" s="1013"/>
    </row>
    <row r="21" spans="2:124" ht="114" customHeight="1" thickBot="1">
      <c r="B21" s="1934" t="s">
        <v>1565</v>
      </c>
      <c r="C21" s="1935"/>
      <c r="D21" s="1935"/>
      <c r="E21" s="1935"/>
      <c r="F21" s="1935"/>
      <c r="G21" s="1935"/>
      <c r="H21" s="1935"/>
      <c r="I21" s="1935"/>
      <c r="J21" s="1935"/>
      <c r="K21" s="1935"/>
      <c r="L21" s="1935"/>
      <c r="M21" s="1935"/>
      <c r="N21" s="1935"/>
      <c r="O21" s="1935"/>
      <c r="P21" s="1935"/>
      <c r="Q21" s="1935"/>
      <c r="R21" s="1936"/>
      <c r="S21" s="282"/>
      <c r="T21" s="282"/>
      <c r="U21" s="282"/>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D21" s="1241"/>
      <c r="BE21" s="1241"/>
      <c r="BF21" s="1241"/>
      <c r="BG21" s="1241"/>
      <c r="BH21" s="1241"/>
      <c r="BI21" s="1241"/>
      <c r="BJ21" s="1241"/>
      <c r="BK21" s="1241"/>
      <c r="BL21" s="1241"/>
      <c r="BM21" s="1241"/>
      <c r="BN21" s="1241"/>
      <c r="BO21" s="1241"/>
      <c r="BP21" s="1241"/>
      <c r="BQ21" s="1241"/>
      <c r="BR21" s="1241"/>
      <c r="BS21" s="1241"/>
      <c r="BT21" s="1241"/>
      <c r="BX21" s="1016"/>
    </row>
    <row r="22" spans="2:124">
      <c r="B22" s="50"/>
      <c r="C22" s="51"/>
      <c r="D22" s="248"/>
      <c r="E22" s="52"/>
      <c r="F22" s="52"/>
      <c r="G22" s="52"/>
      <c r="H22" s="52"/>
      <c r="I22" s="52"/>
      <c r="J22" s="52"/>
      <c r="K22" s="52"/>
      <c r="L22" s="52"/>
      <c r="M22" s="52"/>
      <c r="N22" s="52"/>
      <c r="O22" s="52"/>
      <c r="P22" s="52"/>
      <c r="Q22" s="52"/>
      <c r="R22" s="52"/>
      <c r="S22" s="52"/>
      <c r="T22" s="52"/>
      <c r="U22" s="52"/>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D22" s="1241"/>
      <c r="BE22" s="1241"/>
      <c r="BF22" s="1241"/>
      <c r="BG22" s="1241"/>
      <c r="BH22" s="1241"/>
      <c r="BI22" s="1241"/>
      <c r="BJ22" s="1241"/>
      <c r="BK22" s="1241"/>
      <c r="BL22" s="1241"/>
      <c r="BM22" s="1241"/>
      <c r="BN22" s="1241"/>
      <c r="BO22" s="1241"/>
      <c r="BP22" s="1241"/>
      <c r="BQ22" s="1241"/>
      <c r="BR22" s="1241"/>
      <c r="BS22" s="1241"/>
      <c r="BT22" s="1241"/>
      <c r="BX22" s="1016"/>
    </row>
    <row r="23" spans="2:124">
      <c r="B23" s="753" t="s">
        <v>481</v>
      </c>
      <c r="C23" s="1318" t="str">
        <f>$C$9</f>
        <v>Totex</v>
      </c>
      <c r="D23" s="1318"/>
      <c r="E23" s="1318"/>
      <c r="F23" s="1318"/>
      <c r="G23" s="1318"/>
      <c r="H23" s="1318"/>
      <c r="I23" s="1318"/>
      <c r="J23" s="1318"/>
      <c r="K23" s="1318"/>
      <c r="L23" s="1318"/>
      <c r="M23" s="1318"/>
      <c r="N23" s="1318"/>
      <c r="O23" s="1318"/>
      <c r="P23" s="1318"/>
      <c r="Q23" s="1318"/>
      <c r="R23" s="1319"/>
      <c r="S23" s="253"/>
      <c r="T23" s="253"/>
      <c r="U23" s="253"/>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row>
    <row r="24" spans="2:124">
      <c r="B24" s="249">
        <v>20</v>
      </c>
      <c r="C24" s="1967" t="s">
        <v>1983</v>
      </c>
      <c r="D24" s="1968"/>
      <c r="E24" s="1968"/>
      <c r="F24" s="1968"/>
      <c r="G24" s="1968"/>
      <c r="H24" s="1968"/>
      <c r="I24" s="1968"/>
      <c r="J24" s="1968"/>
      <c r="K24" s="1968"/>
      <c r="L24" s="1968"/>
      <c r="M24" s="1968"/>
      <c r="N24" s="1968"/>
      <c r="O24" s="1968"/>
      <c r="P24" s="1968"/>
      <c r="Q24" s="1968"/>
      <c r="R24" s="1969"/>
      <c r="S24" s="253"/>
      <c r="T24" s="253"/>
      <c r="U24" s="253"/>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row>
    <row r="25" spans="2:124">
      <c r="B25" s="249">
        <v>21</v>
      </c>
      <c r="C25" s="1967" t="s">
        <v>1984</v>
      </c>
      <c r="D25" s="1968"/>
      <c r="E25" s="1968"/>
      <c r="F25" s="1968"/>
      <c r="G25" s="1968"/>
      <c r="H25" s="1968"/>
      <c r="I25" s="1968"/>
      <c r="J25" s="1968"/>
      <c r="K25" s="1968"/>
      <c r="L25" s="1968"/>
      <c r="M25" s="1968"/>
      <c r="N25" s="1968"/>
      <c r="O25" s="1968"/>
      <c r="P25" s="1968"/>
      <c r="Q25" s="1968"/>
      <c r="R25" s="1969"/>
      <c r="S25" s="253"/>
      <c r="T25" s="253"/>
      <c r="U25" s="253"/>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row>
    <row r="26" spans="2:124">
      <c r="B26" s="249">
        <v>22</v>
      </c>
      <c r="C26" s="1967" t="s">
        <v>2002</v>
      </c>
      <c r="D26" s="1968"/>
      <c r="E26" s="1968"/>
      <c r="F26" s="1968"/>
      <c r="G26" s="1968"/>
      <c r="H26" s="1968"/>
      <c r="I26" s="1968"/>
      <c r="J26" s="1968"/>
      <c r="K26" s="1968"/>
      <c r="L26" s="1968"/>
      <c r="M26" s="1968"/>
      <c r="N26" s="1968"/>
      <c r="O26" s="1968"/>
      <c r="P26" s="1968"/>
      <c r="Q26" s="1968"/>
      <c r="R26" s="1969"/>
      <c r="S26" s="253"/>
      <c r="T26" s="253"/>
      <c r="U26" s="253"/>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row>
    <row r="27" spans="2:124">
      <c r="B27" s="1243"/>
      <c r="C27" s="1243"/>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243"/>
      <c r="AM27" s="1243"/>
      <c r="AN27" s="1243"/>
      <c r="AO27" s="1243"/>
      <c r="AP27" s="1243"/>
      <c r="AQ27" s="1243"/>
      <c r="AR27" s="1243"/>
      <c r="AS27" s="1243"/>
      <c r="AT27" s="1243"/>
      <c r="AU27" s="1243"/>
      <c r="AV27" s="1243"/>
      <c r="AW27" s="1243"/>
      <c r="AX27" s="1243"/>
      <c r="AY27" s="1243"/>
      <c r="AZ27" s="1243"/>
      <c r="BA27" s="1243"/>
      <c r="BB27" s="1243"/>
    </row>
  </sheetData>
  <sheetProtection autoFilter="0"/>
  <mergeCells count="70">
    <mergeCell ref="C25:R25"/>
    <mergeCell ref="C26:R26"/>
    <mergeCell ref="C24:R24"/>
    <mergeCell ref="B19:R19"/>
    <mergeCell ref="B21:R21"/>
    <mergeCell ref="BX3:DR3"/>
    <mergeCell ref="AK7:AP7"/>
    <mergeCell ref="AQ7:AV7"/>
    <mergeCell ref="AW7:BB7"/>
    <mergeCell ref="AW4:AW5"/>
    <mergeCell ref="AX4:AX5"/>
    <mergeCell ref="AY4:BA4"/>
    <mergeCell ref="BB4:BB5"/>
    <mergeCell ref="AS4:AU4"/>
    <mergeCell ref="AV4:AV5"/>
    <mergeCell ref="AK3:AP3"/>
    <mergeCell ref="AQ3:AV3"/>
    <mergeCell ref="AW3:BB3"/>
    <mergeCell ref="BJ7:BM7"/>
    <mergeCell ref="BN7:BS7"/>
    <mergeCell ref="AP4:AP5"/>
    <mergeCell ref="B7:F7"/>
    <mergeCell ref="G7:L7"/>
    <mergeCell ref="M7:R7"/>
    <mergeCell ref="S7:X7"/>
    <mergeCell ref="Y7:AD7"/>
    <mergeCell ref="AQ4:AQ5"/>
    <mergeCell ref="AR4:AR5"/>
    <mergeCell ref="AL4:AL5"/>
    <mergeCell ref="AK4:AK5"/>
    <mergeCell ref="Y4:Y5"/>
    <mergeCell ref="Z4:Z5"/>
    <mergeCell ref="AA4:AC4"/>
    <mergeCell ref="AE7:AJ7"/>
    <mergeCell ref="AM4:AO4"/>
    <mergeCell ref="AE3:AJ3"/>
    <mergeCell ref="M4:M5"/>
    <mergeCell ref="N4:N5"/>
    <mergeCell ref="O4:Q4"/>
    <mergeCell ref="R4:R5"/>
    <mergeCell ref="S4:S5"/>
    <mergeCell ref="T4:T5"/>
    <mergeCell ref="S3:X3"/>
    <mergeCell ref="Y3:AD3"/>
    <mergeCell ref="AD4:AD5"/>
    <mergeCell ref="AE4:AE5"/>
    <mergeCell ref="AF4:AF5"/>
    <mergeCell ref="AG4:AI4"/>
    <mergeCell ref="AJ4:AJ5"/>
    <mergeCell ref="B4:C5"/>
    <mergeCell ref="D4:D5"/>
    <mergeCell ref="E4:E5"/>
    <mergeCell ref="F4:F5"/>
    <mergeCell ref="G4:G5"/>
    <mergeCell ref="G3:L3"/>
    <mergeCell ref="M3:R3"/>
    <mergeCell ref="BD1:BH1"/>
    <mergeCell ref="BN3:BS3"/>
    <mergeCell ref="BJ4:BK5"/>
    <mergeCell ref="BL4:BL5"/>
    <mergeCell ref="BM4:BM5"/>
    <mergeCell ref="BN4:BN5"/>
    <mergeCell ref="BO4:BO5"/>
    <mergeCell ref="BP4:BR4"/>
    <mergeCell ref="BS4:BS5"/>
    <mergeCell ref="U4:W4"/>
    <mergeCell ref="X4:X5"/>
    <mergeCell ref="H4:H5"/>
    <mergeCell ref="I4:K4"/>
    <mergeCell ref="L4:L5"/>
  </mergeCells>
  <conditionalFormatting sqref="BG7:BH7 BH9:BH10 BG9">
    <cfRule type="cellIs" dxfId="10" priority="6" operator="equal">
      <formula>0</formula>
    </cfRule>
  </conditionalFormatting>
  <conditionalFormatting sqref="BG8:BH8 BH11">
    <cfRule type="cellIs" dxfId="9" priority="5" operator="equal">
      <formula>0</formula>
    </cfRule>
  </conditionalFormatting>
  <conditionalFormatting sqref="BG11">
    <cfRule type="cellIs" dxfId="8" priority="4" operator="equal">
      <formula>0</formula>
    </cfRule>
  </conditionalFormatting>
  <conditionalFormatting sqref="BG10">
    <cfRule type="cellIs" dxfId="7"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worksheet>
</file>

<file path=xl/worksheets/sheet29.xml><?xml version="1.0" encoding="utf-8"?>
<worksheet xmlns="http://schemas.openxmlformats.org/spreadsheetml/2006/main" xmlns:r="http://schemas.openxmlformats.org/officeDocument/2006/relationships">
  <sheetPr codeName="Sheet105">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zV/kNzgWejwpmrlJiPVwwKDx8DAhH2mZoPpM6obHh/OnPh3Fa0P4+IH/xnq3krYJVr3Fx52KhAhdO0b/SZq9nA==" saltValue="azOHPoJmEfEwhFokgW8fwg=="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xml><?xml version="1.0" encoding="utf-8"?>
<worksheet xmlns="http://schemas.openxmlformats.org/spreadsheetml/2006/main" xmlns:r="http://schemas.openxmlformats.org/officeDocument/2006/relationships">
  <dimension ref="A1:B1"/>
  <sheetViews>
    <sheetView workbookViewId="0"/>
  </sheetViews>
  <sheetFormatPr defaultRowHeight="14.25"/>
  <sheetData>
    <row r="1" spans="1:2">
      <c r="A1" t="s">
        <v>2423</v>
      </c>
      <c r="B1" t="s">
        <v>2424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sheetPr codeName="Sheet110">
    <tabColor rgb="FFFFC000"/>
  </sheetPr>
  <dimension ref="A1:AI97"/>
  <sheetViews>
    <sheetView workbookViewId="0">
      <selection activeCell="G8" sqref="G8:L11"/>
    </sheetView>
  </sheetViews>
  <sheetFormatPr defaultColWidth="0" defaultRowHeight="14.25" zeroHeight="1"/>
  <cols>
    <col min="1" max="1" width="1.625" style="99" customWidth="1"/>
    <col min="2" max="2" width="6.625" style="99" customWidth="1"/>
    <col min="3" max="3" width="79.625" style="99" customWidth="1"/>
    <col min="4" max="4" width="14.125" style="99" bestFit="1" customWidth="1"/>
    <col min="5" max="6" width="5.625" style="99" customWidth="1"/>
    <col min="7" max="13" width="9.625" style="99" customWidth="1"/>
    <col min="14" max="14" width="2.625" style="99" customWidth="1"/>
    <col min="15" max="15" width="37.75" style="99" bestFit="1" customWidth="1"/>
    <col min="16" max="16" width="32" style="99" bestFit="1" customWidth="1"/>
    <col min="17" max="17" width="2.625" style="99" customWidth="1"/>
    <col min="18" max="18" width="21.625" style="994" customWidth="1"/>
    <col min="19" max="19" width="26.125" style="994" bestFit="1" customWidth="1"/>
    <col min="20" max="20" width="3" style="994" customWidth="1"/>
    <col min="21" max="21" width="2.625" style="1005" hidden="1" customWidth="1"/>
    <col min="22" max="27" width="4.125" style="1014" hidden="1" customWidth="1"/>
    <col min="28" max="28" width="1.625" style="1005" hidden="1" customWidth="1"/>
    <col min="29" max="34" width="3.625" style="99" hidden="1" customWidth="1"/>
    <col min="35" max="35" width="3.625" style="996" hidden="1" customWidth="1"/>
    <col min="36" max="16384" width="9.625" style="99" hidden="1"/>
  </cols>
  <sheetData>
    <row r="1" spans="1:35" ht="18.75">
      <c r="B1" s="2" t="s">
        <v>1402</v>
      </c>
      <c r="C1" s="2"/>
      <c r="D1" s="2"/>
      <c r="E1" s="2"/>
      <c r="F1" s="2"/>
      <c r="G1" s="2"/>
      <c r="H1" s="2"/>
      <c r="I1" s="2"/>
      <c r="J1" s="2"/>
      <c r="K1" s="2"/>
      <c r="L1" s="2"/>
      <c r="M1" s="836" t="str">
        <f>AppValidation!$D$2</f>
        <v>South West Water</v>
      </c>
      <c r="N1" s="3"/>
      <c r="O1" s="1941" t="s">
        <v>377</v>
      </c>
      <c r="P1" s="1941"/>
      <c r="Q1" s="1941"/>
      <c r="R1" s="1941"/>
      <c r="S1" s="1233"/>
      <c r="V1" s="994"/>
      <c r="W1" s="994"/>
      <c r="X1" s="994"/>
      <c r="Y1" s="994"/>
      <c r="Z1" s="994"/>
      <c r="AA1" s="994"/>
      <c r="AC1" s="994"/>
      <c r="AD1" s="994"/>
      <c r="AE1" s="994"/>
      <c r="AF1" s="994"/>
      <c r="AG1" s="994"/>
      <c r="AH1" s="994"/>
    </row>
    <row r="2" spans="1:35" ht="15" thickBot="1">
      <c r="B2" s="4"/>
      <c r="C2" s="4"/>
      <c r="D2" s="4"/>
      <c r="E2" s="4"/>
      <c r="F2" s="4"/>
      <c r="G2" s="4"/>
      <c r="H2" s="4"/>
      <c r="I2" s="4"/>
      <c r="J2" s="4"/>
      <c r="K2" s="4"/>
      <c r="L2" s="4"/>
      <c r="M2" s="4"/>
      <c r="N2" s="4"/>
      <c r="O2" s="4"/>
      <c r="P2" s="4"/>
      <c r="V2" s="994"/>
      <c r="W2" s="994"/>
      <c r="X2" s="994"/>
      <c r="Y2" s="994"/>
      <c r="Z2" s="994"/>
      <c r="AA2" s="994"/>
      <c r="AC2" s="994"/>
      <c r="AD2" s="994"/>
      <c r="AE2" s="994"/>
      <c r="AF2" s="994"/>
      <c r="AG2" s="994"/>
      <c r="AH2" s="994"/>
    </row>
    <row r="3" spans="1:35" ht="15" thickBot="1">
      <c r="B3" s="1875" t="s">
        <v>379</v>
      </c>
      <c r="C3" s="1876"/>
      <c r="D3" s="5" t="s">
        <v>380</v>
      </c>
      <c r="E3" s="6" t="s">
        <v>381</v>
      </c>
      <c r="F3" s="7" t="s">
        <v>382</v>
      </c>
      <c r="G3" s="96" t="s">
        <v>196</v>
      </c>
      <c r="H3" s="6" t="s">
        <v>197</v>
      </c>
      <c r="I3" s="6" t="s">
        <v>198</v>
      </c>
      <c r="J3" s="6" t="s">
        <v>199</v>
      </c>
      <c r="K3" s="6" t="s">
        <v>200</v>
      </c>
      <c r="L3" s="6" t="s">
        <v>201</v>
      </c>
      <c r="M3" s="7" t="s">
        <v>528</v>
      </c>
      <c r="N3" s="4"/>
      <c r="O3" s="8" t="s">
        <v>391</v>
      </c>
      <c r="P3" s="9" t="s">
        <v>392</v>
      </c>
      <c r="R3" s="8" t="s">
        <v>1429</v>
      </c>
      <c r="S3" s="9" t="s">
        <v>1488</v>
      </c>
      <c r="V3" s="994"/>
      <c r="W3" s="994"/>
      <c r="X3" s="994"/>
      <c r="Y3" s="994"/>
      <c r="Z3" s="994"/>
      <c r="AA3" s="994"/>
      <c r="AC3" s="994"/>
      <c r="AD3" s="994"/>
      <c r="AE3" s="994"/>
      <c r="AF3" s="994"/>
      <c r="AG3" s="994"/>
      <c r="AH3" s="994"/>
    </row>
    <row r="4" spans="1:35" ht="14.25" customHeight="1" thickBot="1">
      <c r="B4" s="4"/>
      <c r="C4" s="4"/>
      <c r="D4" s="4"/>
      <c r="E4" s="4"/>
      <c r="F4" s="4"/>
      <c r="G4" s="4"/>
      <c r="H4" s="4"/>
      <c r="I4" s="4"/>
      <c r="J4" s="4"/>
      <c r="K4" s="4"/>
      <c r="L4" s="4"/>
      <c r="M4" s="4"/>
      <c r="N4" s="4"/>
      <c r="O4" s="4"/>
      <c r="P4" s="4"/>
      <c r="R4" s="1089"/>
      <c r="S4" s="1084"/>
      <c r="V4" s="1846" t="s">
        <v>1430</v>
      </c>
      <c r="W4" s="1846"/>
      <c r="X4" s="1846"/>
      <c r="Y4" s="1846"/>
      <c r="Z4" s="1846"/>
      <c r="AA4" s="1846"/>
      <c r="AC4" s="1846" t="s">
        <v>1433</v>
      </c>
      <c r="AD4" s="1846"/>
      <c r="AE4" s="1846"/>
      <c r="AF4" s="1846"/>
      <c r="AG4" s="1846"/>
      <c r="AH4" s="1846"/>
    </row>
    <row r="5" spans="1:35" ht="23.25" thickBot="1">
      <c r="B5" s="1875" t="s">
        <v>529</v>
      </c>
      <c r="C5" s="1877"/>
      <c r="D5" s="1877"/>
      <c r="E5" s="1877"/>
      <c r="F5" s="1878"/>
      <c r="G5" s="263" t="s">
        <v>530</v>
      </c>
      <c r="H5" s="1879" t="s">
        <v>531</v>
      </c>
      <c r="I5" s="1880"/>
      <c r="J5" s="1880"/>
      <c r="K5" s="1880"/>
      <c r="L5" s="1880"/>
      <c r="M5" s="1881"/>
      <c r="N5" s="4"/>
      <c r="O5" s="4"/>
      <c r="P5" s="4"/>
      <c r="S5" s="1004"/>
      <c r="V5" s="1212" t="s">
        <v>1431</v>
      </c>
      <c r="W5" s="993"/>
      <c r="X5" s="993"/>
      <c r="Y5" s="993"/>
      <c r="Z5" s="993"/>
      <c r="AA5" s="993"/>
      <c r="AC5" s="1212"/>
      <c r="AD5" s="993"/>
      <c r="AE5" s="993"/>
      <c r="AF5" s="993"/>
      <c r="AG5" s="993"/>
      <c r="AH5" s="993"/>
    </row>
    <row r="6" spans="1:35" ht="14.25" customHeight="1" thickBot="1">
      <c r="B6" s="4"/>
      <c r="C6" s="4"/>
      <c r="D6" s="4"/>
      <c r="E6" s="4"/>
      <c r="F6" s="4"/>
      <c r="G6" s="4"/>
      <c r="H6" s="4"/>
      <c r="I6" s="4"/>
      <c r="J6" s="4"/>
      <c r="K6" s="4"/>
      <c r="L6" s="4"/>
      <c r="M6" s="4"/>
      <c r="N6" s="4"/>
      <c r="O6" s="4"/>
      <c r="P6" s="4"/>
      <c r="R6" s="1008"/>
      <c r="S6" s="1031"/>
      <c r="V6" s="993"/>
      <c r="W6" s="993"/>
      <c r="X6" s="993"/>
      <c r="Y6" s="993"/>
      <c r="Z6" s="993"/>
      <c r="AA6" s="993"/>
      <c r="AC6" s="993"/>
      <c r="AD6" s="993"/>
      <c r="AE6" s="993"/>
      <c r="AF6" s="993"/>
      <c r="AG6" s="993"/>
      <c r="AH6" s="993"/>
    </row>
    <row r="7" spans="1:35" ht="15" customHeight="1" thickBot="1">
      <c r="A7" s="855"/>
      <c r="B7" s="30" t="s">
        <v>534</v>
      </c>
      <c r="C7" s="31" t="s">
        <v>543</v>
      </c>
      <c r="D7" s="4"/>
      <c r="E7" s="4"/>
      <c r="F7" s="4"/>
      <c r="G7" s="642"/>
      <c r="H7" s="642"/>
      <c r="I7" s="642"/>
      <c r="J7" s="642"/>
      <c r="K7" s="642"/>
      <c r="L7" s="642"/>
      <c r="M7" s="642"/>
      <c r="N7" s="4"/>
      <c r="O7" s="28"/>
      <c r="P7" s="29"/>
      <c r="R7" s="1008"/>
      <c r="S7" s="1031"/>
      <c r="U7" s="1011"/>
      <c r="V7" s="993"/>
      <c r="W7" s="993"/>
      <c r="X7" s="993"/>
      <c r="Y7" s="993"/>
      <c r="Z7" s="993"/>
      <c r="AA7" s="993"/>
      <c r="AB7" s="1011"/>
      <c r="AC7" s="993"/>
      <c r="AD7" s="993"/>
      <c r="AE7" s="993"/>
      <c r="AF7" s="993"/>
      <c r="AG7" s="993"/>
      <c r="AH7" s="993"/>
    </row>
    <row r="8" spans="1:35" ht="15" customHeight="1">
      <c r="A8" s="855"/>
      <c r="B8" s="12">
        <v>25</v>
      </c>
      <c r="C8" s="13" t="s">
        <v>1911</v>
      </c>
      <c r="D8" s="682" t="s">
        <v>1912</v>
      </c>
      <c r="E8" s="14" t="s">
        <v>43</v>
      </c>
      <c r="F8" s="15">
        <v>3</v>
      </c>
      <c r="G8" s="1159">
        <v>6.048</v>
      </c>
      <c r="H8" s="1158">
        <v>4.742</v>
      </c>
      <c r="I8" s="1158">
        <v>4.7809999999999997</v>
      </c>
      <c r="J8" s="1158">
        <v>4.6849999999999996</v>
      </c>
      <c r="K8" s="1158">
        <v>4.7439999999999998</v>
      </c>
      <c r="L8" s="1158">
        <v>4.673</v>
      </c>
      <c r="M8" s="17">
        <f>SUM(H8:L8)</f>
        <v>23.625</v>
      </c>
      <c r="N8" s="4"/>
      <c r="O8" s="57"/>
      <c r="P8" s="110"/>
      <c r="R8" s="1008">
        <f xml:space="preserve"> IF( SUM( V8:AA8 ) = 0, 0, $V$5 )</f>
        <v>0</v>
      </c>
      <c r="S8" s="1031"/>
      <c r="V8" s="1009">
        <f>IF('Validation flags'!$H$3=1,0, IF( ISNUMBER(G8), 0, 1 ))</f>
        <v>0</v>
      </c>
      <c r="W8" s="1009">
        <f>IF('Validation flags'!$H$3=1,0, IF( ISNUMBER(H8), 0, 1 ))</f>
        <v>0</v>
      </c>
      <c r="X8" s="1009">
        <f>IF('Validation flags'!$H$3=1,0, IF( ISNUMBER(I8), 0, 1 ))</f>
        <v>0</v>
      </c>
      <c r="Y8" s="1009">
        <f>IF('Validation flags'!$H$3=1,0, IF( ISNUMBER(J8), 0, 1 ))</f>
        <v>0</v>
      </c>
      <c r="Z8" s="1009">
        <f>IF('Validation flags'!$H$3=1,0, IF( ISNUMBER(K8), 0, 1 ))</f>
        <v>0</v>
      </c>
      <c r="AA8" s="1009">
        <f>IF('Validation flags'!$H$3=1,0, IF( ISNUMBER(L8), 0, 1 ))</f>
        <v>0</v>
      </c>
      <c r="AB8" s="1011"/>
      <c r="AC8" s="993"/>
      <c r="AD8" s="993"/>
      <c r="AE8" s="993"/>
      <c r="AF8" s="993"/>
      <c r="AG8" s="993"/>
      <c r="AH8" s="993"/>
    </row>
    <row r="9" spans="1:35" s="855" customFormat="1" ht="15" customHeight="1">
      <c r="B9" s="32">
        <v>26</v>
      </c>
      <c r="C9" s="33" t="s">
        <v>1913</v>
      </c>
      <c r="D9" s="679" t="s">
        <v>1914</v>
      </c>
      <c r="E9" s="34" t="s">
        <v>43</v>
      </c>
      <c r="F9" s="35">
        <v>3</v>
      </c>
      <c r="G9" s="1160">
        <v>4.8230000000000004</v>
      </c>
      <c r="H9" s="1153">
        <v>2.597</v>
      </c>
      <c r="I9" s="1153">
        <v>3.83</v>
      </c>
      <c r="J9" s="1153">
        <v>5.0629999999999997</v>
      </c>
      <c r="K9" s="1153">
        <v>5.0620000000000003</v>
      </c>
      <c r="L9" s="1153">
        <v>5.0620000000000003</v>
      </c>
      <c r="M9" s="20">
        <f>SUM(H9:L9)</f>
        <v>21.614000000000001</v>
      </c>
      <c r="N9" s="4"/>
      <c r="O9" s="58"/>
      <c r="P9" s="21"/>
      <c r="R9" s="1301">
        <f xml:space="preserve"> IF( SUM( V9:AA9 ) = 0, 0, $V$5 )</f>
        <v>0</v>
      </c>
      <c r="S9" s="1031"/>
      <c r="T9" s="1298"/>
      <c r="U9" s="1005"/>
      <c r="V9" s="1009">
        <f>IF('Validation flags'!$H$3=1,0, IF( ISNUMBER(G9), 0, 1 ))</f>
        <v>0</v>
      </c>
      <c r="W9" s="1009">
        <f>IF('Validation flags'!$H$3=1,0, IF( ISNUMBER(H9), 0, 1 ))</f>
        <v>0</v>
      </c>
      <c r="X9" s="1009">
        <f>IF('Validation flags'!$H$3=1,0, IF( ISNUMBER(I9), 0, 1 ))</f>
        <v>0</v>
      </c>
      <c r="Y9" s="1009">
        <f>IF('Validation flags'!$H$3=1,0, IF( ISNUMBER(J9), 0, 1 ))</f>
        <v>0</v>
      </c>
      <c r="Z9" s="1009">
        <f>IF('Validation flags'!$H$3=1,0, IF( ISNUMBER(K9), 0, 1 ))</f>
        <v>0</v>
      </c>
      <c r="AA9" s="1009">
        <f>IF('Validation flags'!$H$3=1,0, IF( ISNUMBER(L9), 0, 1 ))</f>
        <v>0</v>
      </c>
      <c r="AB9" s="1011"/>
      <c r="AC9" s="993"/>
      <c r="AD9" s="993"/>
      <c r="AE9" s="993"/>
      <c r="AF9" s="993"/>
      <c r="AG9" s="993"/>
      <c r="AH9" s="993"/>
      <c r="AI9" s="996"/>
    </row>
    <row r="10" spans="1:35" s="855" customFormat="1" ht="15" customHeight="1">
      <c r="B10" s="32">
        <v>27</v>
      </c>
      <c r="C10" s="33" t="s">
        <v>1915</v>
      </c>
      <c r="D10" s="679" t="s">
        <v>1916</v>
      </c>
      <c r="E10" s="34" t="s">
        <v>43</v>
      </c>
      <c r="F10" s="35">
        <v>3</v>
      </c>
      <c r="G10" s="1160">
        <v>0</v>
      </c>
      <c r="H10" s="1153">
        <v>0</v>
      </c>
      <c r="I10" s="1153">
        <v>0</v>
      </c>
      <c r="J10" s="1153">
        <v>0</v>
      </c>
      <c r="K10" s="1153">
        <v>0</v>
      </c>
      <c r="L10" s="1153">
        <v>0</v>
      </c>
      <c r="M10" s="20">
        <f>SUM(H10:L10)</f>
        <v>0</v>
      </c>
      <c r="N10" s="4"/>
      <c r="O10" s="58"/>
      <c r="P10" s="21"/>
      <c r="R10" s="1301">
        <f xml:space="preserve"> IF( SUM( V10:AA10 ) = 0, 0, $V$5 )</f>
        <v>0</v>
      </c>
      <c r="S10" s="1031"/>
      <c r="T10" s="1298"/>
      <c r="U10" s="1005"/>
      <c r="V10" s="1009">
        <f>IF('Validation flags'!$H$3=1,0, IF( ISNUMBER(G10), 0, 1 ))</f>
        <v>0</v>
      </c>
      <c r="W10" s="1009">
        <f>IF('Validation flags'!$H$3=1,0, IF( ISNUMBER(H10), 0, 1 ))</f>
        <v>0</v>
      </c>
      <c r="X10" s="1009">
        <f>IF('Validation flags'!$H$3=1,0, IF( ISNUMBER(I10), 0, 1 ))</f>
        <v>0</v>
      </c>
      <c r="Y10" s="1009">
        <f>IF('Validation flags'!$H$3=1,0, IF( ISNUMBER(J10), 0, 1 ))</f>
        <v>0</v>
      </c>
      <c r="Z10" s="1009">
        <f>IF('Validation flags'!$H$3=1,0, IF( ISNUMBER(K10), 0, 1 ))</f>
        <v>0</v>
      </c>
      <c r="AA10" s="1009">
        <f>IF('Validation flags'!$H$3=1,0, IF( ISNUMBER(L10), 0, 1 ))</f>
        <v>0</v>
      </c>
      <c r="AB10" s="1011"/>
      <c r="AC10" s="993"/>
      <c r="AD10" s="993"/>
      <c r="AE10" s="993"/>
      <c r="AF10" s="993"/>
      <c r="AG10" s="993"/>
      <c r="AH10" s="993"/>
      <c r="AI10" s="996"/>
    </row>
    <row r="11" spans="1:35" ht="15" customHeight="1" thickBot="1">
      <c r="A11" s="855"/>
      <c r="B11" s="22">
        <v>28</v>
      </c>
      <c r="C11" s="23" t="s">
        <v>1917</v>
      </c>
      <c r="D11" s="684" t="s">
        <v>1918</v>
      </c>
      <c r="E11" s="24" t="s">
        <v>43</v>
      </c>
      <c r="F11" s="25">
        <v>3</v>
      </c>
      <c r="G11" s="1232">
        <v>1</v>
      </c>
      <c r="H11" s="1154">
        <v>0.93799999999999994</v>
      </c>
      <c r="I11" s="1154">
        <v>0.93799999999999994</v>
      </c>
      <c r="J11" s="1154">
        <v>0.93799999999999994</v>
      </c>
      <c r="K11" s="1154">
        <v>0.93799999999999994</v>
      </c>
      <c r="L11" s="1154">
        <v>0.93799999999999994</v>
      </c>
      <c r="M11" s="27">
        <f>SUM(H11:L11)</f>
        <v>4.6899999999999995</v>
      </c>
      <c r="N11" s="4"/>
      <c r="O11" s="40"/>
      <c r="P11" s="112"/>
      <c r="R11" s="1008">
        <f xml:space="preserve"> IF( SUM( V11:AA11 ) = 0, 0, $V$5 )</f>
        <v>0</v>
      </c>
      <c r="S11" s="1031"/>
      <c r="V11" s="1009">
        <f>IF('Validation flags'!$H$3=1,0, IF( ISNUMBER(G11), 0, 1 ))</f>
        <v>0</v>
      </c>
      <c r="W11" s="1009">
        <f>IF('Validation flags'!$H$3=1,0, IF( ISNUMBER(H11), 0, 1 ))</f>
        <v>0</v>
      </c>
      <c r="X11" s="1009">
        <f>IF('Validation flags'!$H$3=1,0, IF( ISNUMBER(I11), 0, 1 ))</f>
        <v>0</v>
      </c>
      <c r="Y11" s="1009">
        <f>IF('Validation flags'!$H$3=1,0, IF( ISNUMBER(J11), 0, 1 ))</f>
        <v>0</v>
      </c>
      <c r="Z11" s="1009">
        <f>IF('Validation flags'!$H$3=1,0, IF( ISNUMBER(K11), 0, 1 ))</f>
        <v>0</v>
      </c>
      <c r="AA11" s="1009">
        <f>IF('Validation flags'!$H$3=1,0, IF( ISNUMBER(L11), 0, 1 ))</f>
        <v>0</v>
      </c>
      <c r="AB11" s="1011"/>
      <c r="AC11" s="993"/>
      <c r="AD11" s="993"/>
      <c r="AE11" s="993"/>
      <c r="AF11" s="993"/>
      <c r="AG11" s="993"/>
      <c r="AH11" s="993"/>
    </row>
    <row r="12" spans="1:35" ht="15" customHeight="1">
      <c r="A12" s="855"/>
      <c r="B12" s="4"/>
      <c r="C12" s="4"/>
      <c r="D12" s="4"/>
      <c r="E12" s="4"/>
      <c r="F12" s="4"/>
      <c r="G12" s="4"/>
      <c r="H12" s="4"/>
      <c r="I12" s="4"/>
      <c r="J12" s="4"/>
      <c r="K12" s="4"/>
      <c r="L12" s="4"/>
      <c r="M12" s="4"/>
      <c r="N12" s="4"/>
      <c r="O12" s="29"/>
      <c r="P12" s="29"/>
      <c r="R12" s="1008"/>
      <c r="S12" s="1031"/>
      <c r="U12" s="1010"/>
      <c r="V12" s="993"/>
      <c r="W12" s="993"/>
      <c r="X12" s="993"/>
      <c r="Y12" s="993"/>
      <c r="Z12" s="993"/>
      <c r="AA12" s="993"/>
      <c r="AB12" s="1010"/>
      <c r="AC12" s="855"/>
      <c r="AD12" s="855"/>
      <c r="AE12" s="855"/>
      <c r="AF12" s="855"/>
      <c r="AG12" s="855"/>
      <c r="AH12" s="855"/>
    </row>
    <row r="13" spans="1:35" ht="15" customHeight="1">
      <c r="A13" s="855"/>
      <c r="B13" s="41" t="s">
        <v>305</v>
      </c>
      <c r="C13" s="42"/>
      <c r="D13" s="42"/>
      <c r="E13" s="42"/>
      <c r="F13" s="42"/>
      <c r="G13" s="42"/>
      <c r="H13" s="42"/>
      <c r="I13" s="42"/>
      <c r="J13" s="43"/>
      <c r="K13" s="43"/>
      <c r="L13" s="849"/>
      <c r="M13" s="4"/>
      <c r="N13" s="4"/>
      <c r="O13" s="29"/>
      <c r="P13" s="29"/>
      <c r="R13" s="1008"/>
      <c r="S13" s="1031"/>
      <c r="U13" s="1010"/>
      <c r="V13" s="993"/>
      <c r="W13" s="993"/>
      <c r="X13" s="993"/>
      <c r="Y13" s="993"/>
      <c r="Z13" s="993"/>
      <c r="AA13" s="993"/>
      <c r="AB13" s="1010"/>
      <c r="AC13" s="855"/>
      <c r="AD13" s="855"/>
      <c r="AE13" s="855"/>
      <c r="AF13" s="855"/>
      <c r="AG13" s="855"/>
      <c r="AH13" s="855"/>
    </row>
    <row r="14" spans="1:35" ht="15" customHeight="1">
      <c r="A14" s="855"/>
      <c r="B14" s="45"/>
      <c r="C14" s="46" t="s">
        <v>306</v>
      </c>
      <c r="D14" s="46"/>
      <c r="E14" s="42"/>
      <c r="F14" s="42"/>
      <c r="G14" s="42"/>
      <c r="H14" s="42"/>
      <c r="I14" s="42"/>
      <c r="J14" s="42"/>
      <c r="K14" s="42"/>
      <c r="L14" s="849"/>
      <c r="M14" s="4"/>
      <c r="N14" s="4"/>
      <c r="O14" s="29"/>
      <c r="P14" s="29"/>
      <c r="R14" s="1008"/>
      <c r="S14" s="1031"/>
      <c r="V14" s="993"/>
      <c r="W14" s="993"/>
      <c r="X14" s="993"/>
      <c r="Y14" s="993"/>
      <c r="Z14" s="993"/>
      <c r="AA14" s="993"/>
      <c r="AB14" s="1012"/>
      <c r="AC14" s="855"/>
      <c r="AD14" s="855"/>
      <c r="AE14" s="855"/>
      <c r="AF14" s="855"/>
      <c r="AG14" s="855"/>
      <c r="AH14" s="855"/>
    </row>
    <row r="15" spans="1:35" ht="15" customHeight="1">
      <c r="B15" s="47"/>
      <c r="C15" s="46" t="s">
        <v>307</v>
      </c>
      <c r="D15" s="46"/>
      <c r="E15" s="42"/>
      <c r="F15" s="42"/>
      <c r="G15" s="42"/>
      <c r="H15" s="42"/>
      <c r="I15" s="42"/>
      <c r="J15" s="42"/>
      <c r="K15" s="42"/>
      <c r="L15" s="849"/>
      <c r="M15" s="4"/>
      <c r="N15" s="4"/>
      <c r="O15" s="29"/>
      <c r="P15" s="29"/>
      <c r="R15" s="1008"/>
      <c r="S15" s="1031"/>
      <c r="U15" s="1012"/>
      <c r="V15" s="993"/>
      <c r="W15" s="993"/>
      <c r="X15" s="993"/>
      <c r="Y15" s="993"/>
      <c r="Z15" s="993"/>
      <c r="AA15" s="993"/>
      <c r="AB15" s="1012"/>
      <c r="AC15" s="855"/>
      <c r="AD15" s="855"/>
      <c r="AE15" s="855"/>
      <c r="AF15" s="855"/>
      <c r="AG15" s="855"/>
      <c r="AH15" s="855"/>
    </row>
    <row r="16" spans="1:35" ht="15" customHeight="1">
      <c r="B16" s="48"/>
      <c r="C16" s="46" t="s">
        <v>308</v>
      </c>
      <c r="D16" s="46"/>
      <c r="E16" s="42"/>
      <c r="F16" s="42"/>
      <c r="G16" s="42"/>
      <c r="H16" s="42"/>
      <c r="I16" s="42"/>
      <c r="J16" s="42"/>
      <c r="K16" s="42"/>
      <c r="L16" s="849"/>
      <c r="M16" s="4"/>
      <c r="N16" s="4"/>
      <c r="O16" s="29"/>
      <c r="P16" s="29"/>
      <c r="R16" s="1008"/>
      <c r="S16" s="1031"/>
      <c r="U16" s="1012"/>
      <c r="V16" s="993"/>
      <c r="W16" s="993"/>
      <c r="X16" s="993"/>
      <c r="Y16" s="993"/>
      <c r="Z16" s="993"/>
      <c r="AA16" s="993"/>
      <c r="AB16" s="1012"/>
      <c r="AC16" s="855"/>
      <c r="AD16" s="855"/>
      <c r="AE16" s="855"/>
      <c r="AF16" s="855"/>
      <c r="AG16" s="855"/>
      <c r="AH16" s="855"/>
    </row>
    <row r="17" spans="2:35" ht="15" customHeight="1">
      <c r="B17" s="680"/>
      <c r="C17" s="46" t="s">
        <v>309</v>
      </c>
      <c r="D17" s="46"/>
      <c r="E17" s="42"/>
      <c r="F17" s="42"/>
      <c r="G17" s="42"/>
      <c r="H17" s="42"/>
      <c r="I17" s="42"/>
      <c r="J17" s="42"/>
      <c r="K17" s="42"/>
      <c r="L17" s="849"/>
      <c r="M17" s="4"/>
      <c r="N17" s="4"/>
      <c r="O17" s="29"/>
      <c r="P17" s="29"/>
      <c r="R17" s="1008"/>
      <c r="S17" s="1031"/>
      <c r="U17" s="1012"/>
      <c r="V17" s="993"/>
      <c r="W17" s="993"/>
      <c r="X17" s="993"/>
      <c r="Y17" s="993"/>
      <c r="Z17" s="993"/>
      <c r="AA17" s="993"/>
      <c r="AB17" s="1012"/>
      <c r="AC17" s="855"/>
      <c r="AD17" s="855"/>
      <c r="AE17" s="855"/>
      <c r="AF17" s="855"/>
      <c r="AG17" s="855"/>
      <c r="AH17" s="855"/>
    </row>
    <row r="18" spans="2:35" ht="15" thickBot="1">
      <c r="B18" s="49"/>
      <c r="C18" s="49"/>
      <c r="D18" s="49"/>
      <c r="E18" s="49"/>
      <c r="F18" s="49"/>
      <c r="G18" s="49"/>
      <c r="H18" s="49"/>
      <c r="I18" s="49"/>
      <c r="J18" s="49"/>
      <c r="K18" s="49"/>
      <c r="L18" s="849"/>
      <c r="M18" s="4"/>
      <c r="N18" s="4"/>
      <c r="O18" s="128"/>
      <c r="P18" s="128"/>
      <c r="R18" s="1008"/>
      <c r="S18" s="1031"/>
      <c r="U18" s="1012"/>
      <c r="V18" s="993"/>
      <c r="W18" s="993"/>
      <c r="X18" s="993"/>
      <c r="Y18" s="993"/>
      <c r="Z18" s="993"/>
      <c r="AA18" s="993"/>
      <c r="AB18" s="1012"/>
      <c r="AC18" s="855"/>
      <c r="AD18" s="855"/>
      <c r="AE18" s="855"/>
      <c r="AF18" s="855"/>
      <c r="AG18" s="855"/>
      <c r="AH18" s="855"/>
    </row>
    <row r="19" spans="2:35" ht="15" thickBot="1">
      <c r="B19" s="1853" t="s">
        <v>1403</v>
      </c>
      <c r="C19" s="1854"/>
      <c r="D19" s="1854"/>
      <c r="E19" s="1854"/>
      <c r="F19" s="1854"/>
      <c r="G19" s="1854"/>
      <c r="H19" s="1854"/>
      <c r="I19" s="1854"/>
      <c r="J19" s="1854"/>
      <c r="K19" s="1854"/>
      <c r="L19" s="1854"/>
      <c r="M19" s="1855"/>
      <c r="N19" s="4"/>
      <c r="O19" s="128"/>
      <c r="P19" s="128"/>
      <c r="R19" s="1008"/>
      <c r="S19" s="1031"/>
      <c r="U19" s="1012"/>
      <c r="V19" s="993"/>
      <c r="W19" s="993"/>
      <c r="X19" s="993"/>
      <c r="Y19" s="993"/>
      <c r="Z19" s="993"/>
      <c r="AA19" s="993"/>
      <c r="AB19" s="1012"/>
      <c r="AC19" s="855"/>
      <c r="AD19" s="855"/>
      <c r="AE19" s="855"/>
      <c r="AF19" s="855"/>
      <c r="AG19" s="855"/>
      <c r="AH19" s="855"/>
    </row>
    <row r="20" spans="2:35" ht="15" thickBot="1">
      <c r="B20" s="50"/>
      <c r="C20" s="51"/>
      <c r="D20" s="52"/>
      <c r="E20" s="52"/>
      <c r="F20" s="52"/>
      <c r="G20" s="52"/>
      <c r="H20" s="52"/>
      <c r="I20" s="52"/>
      <c r="J20" s="49"/>
      <c r="K20" s="49"/>
      <c r="L20" s="849"/>
      <c r="M20" s="4"/>
      <c r="N20" s="4"/>
      <c r="O20" s="128"/>
      <c r="P20" s="128"/>
      <c r="R20" s="1030"/>
      <c r="S20" s="1101"/>
      <c r="U20" s="1013"/>
      <c r="V20" s="993"/>
      <c r="W20" s="993"/>
      <c r="X20" s="993"/>
      <c r="Y20" s="993"/>
      <c r="Z20" s="993"/>
      <c r="AA20" s="993"/>
      <c r="AB20" s="1013"/>
      <c r="AC20" s="855"/>
      <c r="AD20" s="855"/>
      <c r="AE20" s="855"/>
      <c r="AF20" s="855"/>
      <c r="AG20" s="855"/>
      <c r="AH20" s="855"/>
    </row>
    <row r="21" spans="2:35" ht="69" customHeight="1" thickBot="1">
      <c r="B21" s="1856" t="s">
        <v>1919</v>
      </c>
      <c r="C21" s="1857"/>
      <c r="D21" s="1857"/>
      <c r="E21" s="1857"/>
      <c r="F21" s="1857"/>
      <c r="G21" s="1857"/>
      <c r="H21" s="1857"/>
      <c r="I21" s="1857"/>
      <c r="J21" s="1857"/>
      <c r="K21" s="1857"/>
      <c r="L21" s="1857"/>
      <c r="M21" s="1858"/>
      <c r="N21" s="4"/>
      <c r="O21" s="128"/>
      <c r="P21" s="128"/>
      <c r="R21" s="1030"/>
      <c r="S21" s="1101"/>
      <c r="U21" s="1013"/>
      <c r="V21" s="993"/>
      <c r="W21" s="993"/>
      <c r="X21" s="993"/>
      <c r="Y21" s="993"/>
      <c r="Z21" s="993"/>
      <c r="AA21" s="993"/>
      <c r="AB21" s="1013"/>
      <c r="AC21" s="855"/>
      <c r="AD21" s="855"/>
      <c r="AE21" s="855"/>
      <c r="AF21" s="855"/>
      <c r="AG21" s="855"/>
      <c r="AH21" s="855"/>
    </row>
    <row r="22" spans="2:35" ht="15" thickBot="1">
      <c r="B22" s="845"/>
      <c r="C22" s="53"/>
      <c r="D22" s="845"/>
      <c r="E22" s="845"/>
      <c r="F22" s="845"/>
      <c r="G22" s="54"/>
      <c r="H22" s="54"/>
      <c r="I22" s="54"/>
      <c r="J22" s="49"/>
      <c r="K22" s="49"/>
      <c r="L22" s="849"/>
      <c r="M22" s="4"/>
      <c r="N22" s="4"/>
      <c r="O22" s="128"/>
      <c r="P22" s="128"/>
      <c r="R22" s="1030"/>
      <c r="S22" s="1101"/>
      <c r="U22" s="1013"/>
      <c r="V22" s="993"/>
      <c r="W22" s="993"/>
      <c r="X22" s="993"/>
      <c r="Y22" s="993"/>
      <c r="Z22" s="993"/>
      <c r="AA22" s="993"/>
      <c r="AB22" s="1013"/>
      <c r="AC22" s="855"/>
      <c r="AD22" s="855"/>
      <c r="AE22" s="855"/>
      <c r="AF22" s="855"/>
      <c r="AG22" s="855"/>
      <c r="AH22" s="855"/>
    </row>
    <row r="23" spans="2:35">
      <c r="B23" s="75" t="s">
        <v>463</v>
      </c>
      <c r="C23" s="1859" t="s">
        <v>313</v>
      </c>
      <c r="D23" s="1859"/>
      <c r="E23" s="1859"/>
      <c r="F23" s="1859"/>
      <c r="G23" s="1859"/>
      <c r="H23" s="1859"/>
      <c r="I23" s="1859"/>
      <c r="J23" s="1859"/>
      <c r="K23" s="1859"/>
      <c r="L23" s="1859"/>
      <c r="M23" s="1860"/>
      <c r="N23" s="4"/>
      <c r="O23" s="128"/>
      <c r="P23" s="128"/>
      <c r="R23" s="1030"/>
      <c r="S23" s="1101"/>
      <c r="U23" s="1013"/>
      <c r="V23" s="993"/>
      <c r="W23" s="993"/>
      <c r="X23" s="993"/>
      <c r="Y23" s="993"/>
      <c r="Z23" s="993"/>
      <c r="AA23" s="993"/>
      <c r="AB23" s="1013"/>
      <c r="AC23" s="855"/>
      <c r="AD23" s="855"/>
      <c r="AE23" s="855"/>
      <c r="AF23" s="855"/>
      <c r="AG23" s="855"/>
      <c r="AH23" s="855"/>
    </row>
    <row r="24" spans="2:35">
      <c r="B24" s="753" t="s">
        <v>537</v>
      </c>
      <c r="C24" s="927" t="str">
        <f>$C$7</f>
        <v>Grants &amp; contributions</v>
      </c>
      <c r="D24" s="927"/>
      <c r="E24" s="927"/>
      <c r="F24" s="927"/>
      <c r="G24" s="927"/>
      <c r="H24" s="927"/>
      <c r="I24" s="927"/>
      <c r="J24" s="927"/>
      <c r="K24" s="927"/>
      <c r="L24" s="927"/>
      <c r="M24" s="928"/>
      <c r="N24" s="855"/>
      <c r="O24" s="855"/>
      <c r="P24" s="855"/>
      <c r="R24" s="99"/>
      <c r="S24" s="855"/>
      <c r="T24" s="99"/>
      <c r="U24" s="99"/>
      <c r="V24" s="855"/>
      <c r="W24" s="855"/>
      <c r="X24" s="855"/>
      <c r="Y24" s="855"/>
      <c r="Z24" s="855"/>
      <c r="AA24" s="855"/>
      <c r="AB24" s="855"/>
      <c r="AC24" s="855"/>
      <c r="AD24" s="855"/>
      <c r="AE24" s="855"/>
      <c r="AF24" s="855"/>
      <c r="AG24" s="855"/>
      <c r="AH24" s="855"/>
    </row>
    <row r="25" spans="2:35" ht="30" customHeight="1">
      <c r="B25" s="76">
        <v>25</v>
      </c>
      <c r="C25" s="1939" t="s">
        <v>1920</v>
      </c>
      <c r="D25" s="1939"/>
      <c r="E25" s="1939"/>
      <c r="F25" s="1939"/>
      <c r="G25" s="1939"/>
      <c r="H25" s="1939"/>
      <c r="I25" s="1939"/>
      <c r="J25" s="1939"/>
      <c r="K25" s="1939"/>
      <c r="L25" s="1939"/>
      <c r="M25" s="1940"/>
      <c r="N25" s="855"/>
      <c r="O25" s="855"/>
      <c r="P25" s="855"/>
      <c r="R25" s="99"/>
      <c r="S25" s="855"/>
      <c r="T25" s="99"/>
      <c r="U25" s="99"/>
      <c r="V25" s="855"/>
      <c r="W25" s="855"/>
      <c r="X25" s="855"/>
      <c r="Y25" s="855"/>
      <c r="Z25" s="855"/>
      <c r="AA25" s="855"/>
      <c r="AB25" s="855"/>
      <c r="AC25" s="855"/>
      <c r="AD25" s="855"/>
      <c r="AE25" s="855"/>
      <c r="AF25" s="855"/>
      <c r="AG25" s="855"/>
      <c r="AH25" s="855"/>
    </row>
    <row r="26" spans="2:35" s="855" customFormat="1" ht="30" customHeight="1">
      <c r="B26" s="1304">
        <v>26</v>
      </c>
      <c r="C26" s="1939" t="s">
        <v>1921</v>
      </c>
      <c r="D26" s="1939"/>
      <c r="E26" s="1939"/>
      <c r="F26" s="1939"/>
      <c r="G26" s="1939"/>
      <c r="H26" s="1939"/>
      <c r="I26" s="1939"/>
      <c r="J26" s="1939"/>
      <c r="K26" s="1939"/>
      <c r="L26" s="1939"/>
      <c r="M26" s="1940"/>
      <c r="AI26" s="996"/>
    </row>
    <row r="27" spans="2:35" s="855" customFormat="1" ht="30" customHeight="1">
      <c r="B27" s="1304">
        <v>27</v>
      </c>
      <c r="C27" s="1939" t="s">
        <v>1922</v>
      </c>
      <c r="D27" s="1939"/>
      <c r="E27" s="1939"/>
      <c r="F27" s="1939"/>
      <c r="G27" s="1939"/>
      <c r="H27" s="1939"/>
      <c r="I27" s="1939"/>
      <c r="J27" s="1939"/>
      <c r="K27" s="1939"/>
      <c r="L27" s="1939"/>
      <c r="M27" s="1940"/>
      <c r="AI27" s="996"/>
    </row>
    <row r="28" spans="2:35" ht="30" customHeight="1">
      <c r="B28" s="76">
        <v>28</v>
      </c>
      <c r="C28" s="1939" t="s">
        <v>1923</v>
      </c>
      <c r="D28" s="1939"/>
      <c r="E28" s="1939"/>
      <c r="F28" s="1939"/>
      <c r="G28" s="1939"/>
      <c r="H28" s="1939"/>
      <c r="I28" s="1939"/>
      <c r="J28" s="1939"/>
      <c r="K28" s="1939"/>
      <c r="L28" s="1939"/>
      <c r="M28" s="1940"/>
      <c r="N28" s="855"/>
      <c r="O28" s="855"/>
      <c r="P28" s="855"/>
      <c r="R28" s="99"/>
      <c r="S28" s="855"/>
      <c r="T28" s="99"/>
      <c r="U28" s="99"/>
      <c r="V28" s="855"/>
      <c r="W28" s="855"/>
      <c r="X28" s="855"/>
      <c r="Y28" s="855"/>
      <c r="Z28" s="855"/>
      <c r="AA28" s="855"/>
      <c r="AB28" s="855"/>
      <c r="AC28" s="855"/>
      <c r="AD28" s="855"/>
      <c r="AE28" s="855"/>
      <c r="AF28" s="855"/>
      <c r="AG28" s="855"/>
      <c r="AH28" s="855"/>
    </row>
    <row r="29" spans="2:35"/>
    <row r="30" spans="2:35"/>
    <row r="31" spans="2:35"/>
    <row r="32" spans="2:3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autoFilter="0"/>
  <mergeCells count="13">
    <mergeCell ref="O1:R1"/>
    <mergeCell ref="B3:C3"/>
    <mergeCell ref="V4:AA4"/>
    <mergeCell ref="B5:F5"/>
    <mergeCell ref="H5:M5"/>
    <mergeCell ref="AC4:AH4"/>
    <mergeCell ref="C25:M25"/>
    <mergeCell ref="C28:M28"/>
    <mergeCell ref="C26:M26"/>
    <mergeCell ref="C27:M27"/>
    <mergeCell ref="B19:M19"/>
    <mergeCell ref="B21:M21"/>
    <mergeCell ref="C23:M23"/>
  </mergeCells>
  <conditionalFormatting sqref="R7:S14">
    <cfRule type="cellIs" dxfId="6" priority="11" operator="equal">
      <formula>0</formula>
    </cfRule>
  </conditionalFormatting>
  <conditionalFormatting sqref="R15:S23">
    <cfRule type="cellIs" dxfId="5" priority="21" operator="equal">
      <formula>0</formula>
    </cfRule>
  </conditionalFormatting>
  <conditionalFormatting sqref="R6:S6">
    <cfRule type="cellIs" dxfId="4" priority="9"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1.xml><?xml version="1.0" encoding="utf-8"?>
<worksheet xmlns="http://schemas.openxmlformats.org/spreadsheetml/2006/main" xmlns:r="http://schemas.openxmlformats.org/officeDocument/2006/relationships">
  <sheetPr codeName="Sheet122">
    <tabColor theme="3"/>
  </sheetPr>
  <dimension ref="A2"/>
  <sheetViews>
    <sheetView workbookViewId="0">
      <selection activeCell="B1" sqref="B1"/>
    </sheetView>
  </sheetViews>
  <sheetFormatPr defaultColWidth="8.625" defaultRowHeight="14.25"/>
  <cols>
    <col min="1" max="16384" width="8.625" style="1"/>
  </cols>
  <sheetData>
    <row r="2" ht="15" customHeight="1"/>
  </sheetData>
  <sheetProtection algorithmName="SHA-512" hashValue="LCYafq+QSDdvxWw7oHTFCFCQ6utv36a4fGO6FzrgZDI14xGWQuz+zNO0wIaKjTSG5wekB62gOm6Gyca8pPOafA==" saltValue="0r1E3GhHSwI4mHxK2eluaw=="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2.xml><?xml version="1.0" encoding="utf-8"?>
<worksheet xmlns="http://schemas.openxmlformats.org/spreadsheetml/2006/main" xmlns:r="http://schemas.openxmlformats.org/officeDocument/2006/relationships">
  <sheetPr codeName="Sheet152">
    <tabColor rgb="FF857362"/>
  </sheetPr>
  <dimension ref="A1:AI67"/>
  <sheetViews>
    <sheetView workbookViewId="0">
      <selection activeCell="L9" sqref="L9"/>
    </sheetView>
  </sheetViews>
  <sheetFormatPr defaultColWidth="0" defaultRowHeight="14.25" zeroHeight="1"/>
  <cols>
    <col min="1" max="1" width="1.625" style="286" customWidth="1"/>
    <col min="2" max="2" width="6.625" style="286" customWidth="1"/>
    <col min="3" max="3" width="60.625" style="286" customWidth="1"/>
    <col min="4" max="4" width="16.5" style="286" bestFit="1" customWidth="1"/>
    <col min="5" max="6" width="5.625" style="286" customWidth="1"/>
    <col min="7" max="11" width="8.625" style="286" customWidth="1"/>
    <col min="12" max="12" width="9.625" style="286" customWidth="1"/>
    <col min="13" max="13" width="2.625" style="286" customWidth="1"/>
    <col min="14" max="14" width="27.625" style="286" customWidth="1"/>
    <col min="15" max="15" width="52.625" style="286" customWidth="1"/>
    <col min="16" max="16" width="2.625" style="286" customWidth="1"/>
    <col min="17" max="17" width="47.625" style="994" customWidth="1"/>
    <col min="18" max="18" width="3" style="994" customWidth="1"/>
    <col min="19" max="19" width="1.125" style="964" hidden="1" customWidth="1"/>
    <col min="20" max="20" width="13.5" style="1014" hidden="1" customWidth="1"/>
    <col min="21" max="21" width="1.5" style="1014" hidden="1" customWidth="1"/>
    <col min="22" max="26" width="8.125" style="984" hidden="1" customWidth="1"/>
    <col min="27" max="27" width="8.125" style="1014" hidden="1" customWidth="1"/>
    <col min="28" max="28" width="1" style="964" hidden="1" customWidth="1"/>
    <col min="29" max="29" width="2.625" style="1014" hidden="1" customWidth="1"/>
    <col min="30" max="34" width="8.125" style="1199" hidden="1" customWidth="1"/>
    <col min="35" max="35" width="1.625" style="1199" hidden="1" customWidth="1"/>
    <col min="36" max="16384" width="9.625" style="286" hidden="1"/>
  </cols>
  <sheetData>
    <row r="1" spans="2:35" ht="18.75">
      <c r="B1" s="203" t="s">
        <v>1404</v>
      </c>
      <c r="C1" s="203"/>
      <c r="D1" s="203"/>
      <c r="E1" s="203"/>
      <c r="F1" s="203"/>
      <c r="G1" s="205"/>
      <c r="H1" s="205"/>
      <c r="I1" s="205"/>
      <c r="J1" s="205"/>
      <c r="K1" s="836" t="str">
        <f>AppValidation!$D$2</f>
        <v>South West Water</v>
      </c>
      <c r="L1" s="205"/>
      <c r="M1" s="78"/>
      <c r="N1" s="1902" t="s">
        <v>377</v>
      </c>
      <c r="O1" s="1902"/>
      <c r="P1" s="1902"/>
      <c r="Q1" s="1902"/>
      <c r="V1" s="963"/>
      <c r="W1" s="963"/>
      <c r="X1" s="963"/>
      <c r="Y1" s="963"/>
      <c r="Z1" s="963"/>
    </row>
    <row r="2" spans="2:35" ht="15" customHeight="1" thickBot="1">
      <c r="B2" s="267"/>
      <c r="C2" s="268"/>
      <c r="D2" s="268"/>
      <c r="E2" s="268"/>
      <c r="F2" s="268"/>
      <c r="G2" s="685"/>
      <c r="H2" s="685"/>
      <c r="I2" s="685"/>
      <c r="J2" s="685"/>
      <c r="K2" s="685"/>
      <c r="L2" s="685"/>
      <c r="M2" s="685"/>
      <c r="N2" s="685"/>
      <c r="V2" s="963"/>
      <c r="W2" s="963"/>
      <c r="X2" s="963"/>
      <c r="Y2" s="963"/>
      <c r="Z2" s="963"/>
    </row>
    <row r="3" spans="2:35" ht="28.5" customHeight="1" thickBot="1">
      <c r="B3" s="1875" t="s">
        <v>379</v>
      </c>
      <c r="C3" s="1876"/>
      <c r="D3" s="6" t="s">
        <v>545</v>
      </c>
      <c r="E3" s="6" t="s">
        <v>381</v>
      </c>
      <c r="F3" s="7" t="s">
        <v>382</v>
      </c>
      <c r="G3" s="96" t="s">
        <v>197</v>
      </c>
      <c r="H3" s="6" t="s">
        <v>198</v>
      </c>
      <c r="I3" s="6" t="s">
        <v>199</v>
      </c>
      <c r="J3" s="6" t="s">
        <v>200</v>
      </c>
      <c r="K3" s="6" t="s">
        <v>201</v>
      </c>
      <c r="L3" s="7" t="s">
        <v>528</v>
      </c>
      <c r="M3" s="904"/>
      <c r="N3" s="8" t="s">
        <v>391</v>
      </c>
      <c r="O3" s="9" t="s">
        <v>392</v>
      </c>
      <c r="Q3" s="1032" t="s">
        <v>1429</v>
      </c>
      <c r="V3" s="963"/>
      <c r="W3" s="963"/>
      <c r="X3" s="963"/>
      <c r="Y3" s="963"/>
      <c r="Z3" s="963"/>
    </row>
    <row r="4" spans="2:35" ht="14.25" customHeight="1" thickBot="1">
      <c r="B4" s="275"/>
      <c r="C4" s="275"/>
      <c r="D4" s="275"/>
      <c r="E4" s="275"/>
      <c r="F4" s="275"/>
      <c r="G4" s="276"/>
      <c r="H4" s="276"/>
      <c r="I4" s="276"/>
      <c r="J4" s="276"/>
      <c r="K4" s="276"/>
      <c r="L4" s="276"/>
      <c r="M4" s="904"/>
      <c r="N4" s="685"/>
      <c r="Q4" s="1089"/>
      <c r="T4" s="1151"/>
      <c r="U4" s="1151"/>
      <c r="V4" s="1846" t="s">
        <v>1430</v>
      </c>
      <c r="W4" s="1846"/>
      <c r="X4" s="1846"/>
      <c r="Y4" s="1846"/>
      <c r="Z4" s="1846"/>
      <c r="AA4" s="1196"/>
      <c r="AD4" s="1972"/>
      <c r="AE4" s="1972"/>
      <c r="AF4" s="1972"/>
      <c r="AG4" s="1972"/>
      <c r="AH4" s="1972"/>
    </row>
    <row r="5" spans="2:35" ht="15" customHeight="1" thickBot="1">
      <c r="B5" s="1943" t="s">
        <v>529</v>
      </c>
      <c r="C5" s="1944"/>
      <c r="D5" s="1944"/>
      <c r="E5" s="1944"/>
      <c r="F5" s="1945"/>
      <c r="G5" s="1946" t="s">
        <v>1384</v>
      </c>
      <c r="H5" s="1947"/>
      <c r="I5" s="1947"/>
      <c r="J5" s="1947"/>
      <c r="K5" s="1947"/>
      <c r="L5" s="1948"/>
      <c r="M5" s="685"/>
      <c r="N5" s="685"/>
      <c r="Q5" s="963"/>
      <c r="T5" s="1198" t="s">
        <v>1517</v>
      </c>
      <c r="U5" s="1198"/>
      <c r="V5" s="1198" t="s">
        <v>1431</v>
      </c>
      <c r="X5" s="966"/>
      <c r="Y5" s="966"/>
      <c r="Z5" s="966"/>
      <c r="AA5" s="1007"/>
      <c r="AD5" s="1200"/>
      <c r="AE5" s="1020"/>
      <c r="AF5" s="1020"/>
      <c r="AG5" s="1020"/>
      <c r="AH5" s="1020"/>
    </row>
    <row r="6" spans="2:35" ht="14.25" customHeight="1" thickBot="1">
      <c r="B6" s="275"/>
      <c r="C6" s="275"/>
      <c r="D6" s="275"/>
      <c r="E6" s="275"/>
      <c r="F6" s="275"/>
      <c r="G6" s="276"/>
      <c r="H6" s="276"/>
      <c r="I6" s="276"/>
      <c r="J6" s="276"/>
      <c r="K6" s="276"/>
      <c r="L6" s="276"/>
      <c r="M6" s="685"/>
      <c r="N6" s="685"/>
      <c r="Q6" s="967"/>
      <c r="V6" s="966"/>
      <c r="W6" s="966"/>
      <c r="X6" s="966"/>
      <c r="Y6" s="966"/>
      <c r="Z6" s="966"/>
      <c r="AA6" s="1007"/>
      <c r="AD6" s="1020"/>
      <c r="AE6" s="1020"/>
      <c r="AF6" s="1020"/>
      <c r="AG6" s="1020"/>
      <c r="AH6" s="1020"/>
    </row>
    <row r="7" spans="2:35" ht="15" thickBot="1">
      <c r="B7" s="222" t="s">
        <v>532</v>
      </c>
      <c r="C7" s="223" t="s">
        <v>1380</v>
      </c>
      <c r="D7" s="284"/>
      <c r="E7" s="269"/>
      <c r="F7" s="269"/>
      <c r="G7" s="685"/>
      <c r="H7" s="685"/>
      <c r="I7" s="685"/>
      <c r="J7" s="685"/>
      <c r="K7" s="685"/>
      <c r="L7" s="685"/>
      <c r="M7" s="685"/>
      <c r="N7" s="908"/>
      <c r="O7" s="907"/>
      <c r="Q7" s="1301"/>
      <c r="R7" s="1298"/>
      <c r="S7" s="1005"/>
      <c r="V7" s="1300"/>
      <c r="W7" s="1300"/>
      <c r="X7" s="1300"/>
      <c r="Y7" s="1300"/>
      <c r="Z7" s="1300"/>
      <c r="AA7" s="1300"/>
      <c r="AB7" s="1005"/>
      <c r="AD7" s="1020"/>
      <c r="AE7" s="1020"/>
      <c r="AF7" s="1020"/>
      <c r="AG7" s="1020"/>
      <c r="AH7" s="1020"/>
    </row>
    <row r="8" spans="2:35" ht="14.25" customHeight="1">
      <c r="B8" s="225">
        <v>20</v>
      </c>
      <c r="C8" s="226" t="s">
        <v>1942</v>
      </c>
      <c r="D8" s="227" t="s">
        <v>2092</v>
      </c>
      <c r="E8" s="227" t="s">
        <v>43</v>
      </c>
      <c r="F8" s="228">
        <v>3</v>
      </c>
      <c r="G8" s="1146"/>
      <c r="H8" s="1141"/>
      <c r="I8" s="1141"/>
      <c r="J8" s="1141"/>
      <c r="K8" s="1141"/>
      <c r="L8" s="280">
        <f>SUM(G8:K8)</f>
        <v>0</v>
      </c>
      <c r="M8" s="685"/>
      <c r="N8" s="80"/>
      <c r="O8" s="905"/>
      <c r="Q8" s="1301"/>
      <c r="R8" s="1298"/>
      <c r="S8" s="1005"/>
      <c r="V8" s="1300"/>
      <c r="W8" s="1300"/>
      <c r="X8" s="1300"/>
      <c r="Y8" s="1300"/>
      <c r="Z8" s="1300"/>
      <c r="AA8" s="1300"/>
      <c r="AB8" s="1005"/>
      <c r="AD8" s="1020"/>
      <c r="AE8" s="1020"/>
      <c r="AF8" s="1020"/>
      <c r="AG8" s="1020"/>
      <c r="AH8" s="1020"/>
    </row>
    <row r="9" spans="2:35" ht="14.25" customHeight="1" thickBot="1">
      <c r="B9" s="236">
        <v>21</v>
      </c>
      <c r="C9" s="237" t="s">
        <v>1943</v>
      </c>
      <c r="D9" s="238" t="s">
        <v>2093</v>
      </c>
      <c r="E9" s="238" t="s">
        <v>43</v>
      </c>
      <c r="F9" s="239">
        <v>3</v>
      </c>
      <c r="G9" s="1144"/>
      <c r="H9" s="1145"/>
      <c r="I9" s="1145"/>
      <c r="J9" s="1145"/>
      <c r="K9" s="1145"/>
      <c r="L9" s="1682">
        <f>SUM(G9:K9)</f>
        <v>0</v>
      </c>
      <c r="M9" s="685"/>
      <c r="N9" s="234"/>
      <c r="O9" s="906"/>
      <c r="Q9" s="1008">
        <f xml:space="preserve"> IF( SUM( V9:Z9 ) = 0, 0, $V$5 )</f>
        <v>0</v>
      </c>
      <c r="V9" s="1009">
        <f>IF('Validation flags'!$B$3="Thames Water", IF( ISNUMBER(G9), 0, 1 ), 0)</f>
        <v>0</v>
      </c>
      <c r="W9" s="1009">
        <f>IF('Validation flags'!$B$3="Thames Water", IF( ISNUMBER(H9), 0, 1 ), 0)</f>
        <v>0</v>
      </c>
      <c r="X9" s="1009">
        <f>IF('Validation flags'!$B$3="Thames Water", IF( ISNUMBER(I9), 0, 1 ), 0)</f>
        <v>0</v>
      </c>
      <c r="Y9" s="1009">
        <f>IF('Validation flags'!$B$3="Thames Water", IF( ISNUMBER(J9), 0, 1 ), 0)</f>
        <v>0</v>
      </c>
      <c r="Z9" s="1009">
        <f>IF('Validation flags'!$B$3="Thames Water", IF( ISNUMBER(K9), 0, 1 ), 0)</f>
        <v>0</v>
      </c>
      <c r="AA9" s="1007"/>
      <c r="AB9" s="969"/>
      <c r="AD9" s="1020"/>
      <c r="AE9" s="1020"/>
      <c r="AF9" s="1020"/>
      <c r="AG9" s="1020"/>
      <c r="AH9" s="1020"/>
      <c r="AI9" s="1201"/>
    </row>
    <row r="10" spans="2:35" ht="15" customHeight="1">
      <c r="B10" s="909"/>
      <c r="C10" s="909"/>
      <c r="D10" s="909"/>
      <c r="E10" s="685"/>
      <c r="F10" s="685"/>
      <c r="G10" s="269"/>
      <c r="H10" s="269"/>
      <c r="I10" s="269"/>
      <c r="J10" s="269"/>
      <c r="K10" s="269"/>
      <c r="L10" s="269"/>
      <c r="M10" s="269"/>
      <c r="Q10" s="1008"/>
      <c r="S10" s="982"/>
      <c r="T10" s="1107"/>
      <c r="U10" s="1107"/>
      <c r="V10" s="966"/>
      <c r="W10" s="966"/>
      <c r="X10" s="966"/>
      <c r="Y10" s="966"/>
      <c r="Z10" s="966"/>
      <c r="AA10" s="1007"/>
      <c r="AB10" s="982"/>
      <c r="AC10" s="1107"/>
      <c r="AD10" s="1020"/>
      <c r="AE10" s="1020"/>
      <c r="AF10" s="1020"/>
      <c r="AG10" s="1020"/>
      <c r="AH10" s="1020"/>
      <c r="AI10" s="1202"/>
    </row>
    <row r="11" spans="2:35" ht="14.25" customHeight="1">
      <c r="B11" s="41" t="s">
        <v>305</v>
      </c>
      <c r="C11" s="42"/>
      <c r="D11" s="88"/>
      <c r="E11" s="88"/>
      <c r="F11" s="88"/>
      <c r="G11" s="685"/>
      <c r="H11" s="685"/>
      <c r="I11" s="685"/>
      <c r="J11" s="685"/>
      <c r="K11" s="685"/>
      <c r="L11" s="685"/>
      <c r="Q11" s="967"/>
      <c r="S11" s="982"/>
      <c r="T11" s="1107"/>
      <c r="U11" s="1107"/>
      <c r="V11" s="966"/>
      <c r="W11" s="966"/>
      <c r="X11" s="966"/>
      <c r="Y11" s="966"/>
      <c r="Z11" s="966"/>
      <c r="AA11" s="1007"/>
      <c r="AB11" s="982"/>
      <c r="AC11" s="1107"/>
      <c r="AD11" s="1020"/>
      <c r="AE11" s="1020"/>
      <c r="AF11" s="1020"/>
      <c r="AG11" s="1020"/>
      <c r="AH11" s="1020"/>
      <c r="AI11" s="1202"/>
    </row>
    <row r="12" spans="2:35" ht="14.25" customHeight="1">
      <c r="B12" s="45"/>
      <c r="C12" s="46" t="s">
        <v>306</v>
      </c>
      <c r="D12" s="88"/>
      <c r="E12" s="88"/>
      <c r="F12" s="88"/>
      <c r="G12" s="685"/>
      <c r="H12" s="685"/>
      <c r="I12" s="685"/>
      <c r="J12" s="685"/>
      <c r="K12" s="685"/>
      <c r="L12" s="685"/>
      <c r="Q12" s="967"/>
      <c r="S12" s="982"/>
      <c r="T12" s="1107"/>
      <c r="U12" s="1107"/>
      <c r="V12" s="966"/>
      <c r="W12" s="966"/>
      <c r="X12" s="966"/>
      <c r="Y12" s="966"/>
      <c r="Z12" s="966"/>
      <c r="AA12" s="1007"/>
      <c r="AB12" s="982"/>
      <c r="AC12" s="1107"/>
      <c r="AD12" s="1020"/>
      <c r="AE12" s="1020"/>
      <c r="AF12" s="1020"/>
      <c r="AG12" s="1020"/>
      <c r="AH12" s="1020"/>
      <c r="AI12" s="1202"/>
    </row>
    <row r="13" spans="2:35" ht="14.25" customHeight="1">
      <c r="B13" s="47"/>
      <c r="C13" s="46" t="s">
        <v>307</v>
      </c>
      <c r="D13" s="88"/>
      <c r="E13" s="88"/>
      <c r="F13" s="88"/>
      <c r="G13" s="685"/>
      <c r="H13" s="685"/>
      <c r="I13" s="685"/>
      <c r="J13" s="685"/>
      <c r="K13" s="685"/>
      <c r="L13" s="685"/>
      <c r="Q13" s="1030"/>
      <c r="S13" s="982"/>
      <c r="T13" s="1107"/>
      <c r="U13" s="1107"/>
      <c r="V13" s="966"/>
      <c r="W13" s="966"/>
      <c r="X13" s="966"/>
      <c r="Y13" s="966"/>
      <c r="Z13" s="966"/>
      <c r="AA13" s="1007"/>
      <c r="AB13" s="982"/>
      <c r="AC13" s="1107"/>
      <c r="AD13" s="1020"/>
      <c r="AE13" s="1020"/>
      <c r="AF13" s="1020"/>
      <c r="AG13" s="1020"/>
      <c r="AH13" s="1020"/>
      <c r="AI13" s="1202"/>
    </row>
    <row r="14" spans="2:35" ht="14.25" customHeight="1">
      <c r="B14" s="48"/>
      <c r="C14" s="46" t="s">
        <v>308</v>
      </c>
      <c r="D14" s="88"/>
      <c r="E14" s="88"/>
      <c r="F14" s="88"/>
      <c r="G14" s="685"/>
      <c r="H14" s="685"/>
      <c r="I14" s="685"/>
      <c r="J14" s="685"/>
      <c r="K14" s="685"/>
      <c r="L14" s="685"/>
      <c r="Q14" s="1030"/>
      <c r="S14" s="982"/>
      <c r="T14" s="1107"/>
      <c r="U14" s="1107"/>
      <c r="V14" s="966"/>
      <c r="W14" s="966"/>
      <c r="X14" s="966"/>
      <c r="Y14" s="966"/>
      <c r="Z14" s="966"/>
      <c r="AA14" s="1007"/>
      <c r="AB14" s="982"/>
      <c r="AC14" s="1107"/>
      <c r="AD14" s="1020"/>
      <c r="AE14" s="1020"/>
      <c r="AF14" s="1020"/>
      <c r="AG14" s="1020"/>
      <c r="AH14" s="1020"/>
      <c r="AI14" s="1202"/>
    </row>
    <row r="15" spans="2:35" ht="14.25" customHeight="1">
      <c r="B15" s="680"/>
      <c r="C15" s="46" t="s">
        <v>309</v>
      </c>
      <c r="D15" s="88"/>
      <c r="E15" s="88"/>
      <c r="F15" s="88"/>
      <c r="G15" s="685"/>
      <c r="H15" s="685"/>
      <c r="I15" s="685"/>
      <c r="J15" s="685"/>
      <c r="K15" s="685"/>
      <c r="L15" s="685"/>
      <c r="S15" s="982"/>
      <c r="T15" s="1107"/>
      <c r="U15" s="1107"/>
      <c r="V15" s="985"/>
      <c r="AB15" s="982"/>
      <c r="AC15" s="1107"/>
      <c r="AD15" s="1203"/>
      <c r="AI15" s="1202"/>
    </row>
    <row r="16" spans="2:35" ht="14.25" customHeight="1" thickBot="1">
      <c r="B16" s="247"/>
      <c r="C16" s="46"/>
      <c r="D16" s="88"/>
      <c r="E16" s="88"/>
      <c r="F16" s="88"/>
      <c r="G16" s="685"/>
      <c r="H16" s="685"/>
      <c r="I16" s="685"/>
      <c r="J16" s="685"/>
      <c r="K16" s="685"/>
      <c r="L16" s="685"/>
      <c r="S16" s="982"/>
      <c r="T16" s="1107"/>
      <c r="U16" s="1107"/>
      <c r="V16" s="986"/>
      <c r="AB16" s="982"/>
      <c r="AC16" s="1107"/>
      <c r="AD16" s="1204"/>
      <c r="AI16" s="1202"/>
    </row>
    <row r="17" spans="2:35" ht="15" customHeight="1" thickBot="1">
      <c r="B17" s="1853" t="s">
        <v>1405</v>
      </c>
      <c r="C17" s="1854"/>
      <c r="D17" s="1854"/>
      <c r="E17" s="1854"/>
      <c r="F17" s="1854"/>
      <c r="G17" s="1854"/>
      <c r="H17" s="1854"/>
      <c r="I17" s="1854"/>
      <c r="J17" s="1854"/>
      <c r="K17" s="1854"/>
      <c r="L17" s="1855"/>
      <c r="S17" s="982"/>
      <c r="T17" s="1107"/>
      <c r="U17" s="1107"/>
      <c r="V17" s="986"/>
      <c r="AB17" s="982"/>
      <c r="AC17" s="1107"/>
      <c r="AD17" s="1204"/>
      <c r="AI17" s="1202"/>
    </row>
    <row r="18" spans="2:35" ht="15" customHeight="1" thickBot="1">
      <c r="B18" s="50"/>
      <c r="C18" s="51"/>
      <c r="D18" s="248"/>
      <c r="E18" s="52"/>
      <c r="F18" s="52"/>
      <c r="G18" s="685"/>
      <c r="H18" s="685"/>
      <c r="I18" s="685"/>
      <c r="J18" s="685"/>
      <c r="K18" s="685"/>
      <c r="L18" s="685"/>
      <c r="S18" s="982"/>
      <c r="T18" s="1107"/>
      <c r="U18" s="1107"/>
      <c r="V18" s="986"/>
      <c r="AB18" s="982"/>
      <c r="AC18" s="1107"/>
      <c r="AD18" s="1204"/>
      <c r="AI18" s="1202"/>
    </row>
    <row r="19" spans="2:35" ht="60" customHeight="1" thickBot="1">
      <c r="B19" s="1973" t="s">
        <v>1406</v>
      </c>
      <c r="C19" s="1974"/>
      <c r="D19" s="1974"/>
      <c r="E19" s="1974"/>
      <c r="F19" s="1974"/>
      <c r="G19" s="1974"/>
      <c r="H19" s="1974"/>
      <c r="I19" s="1974"/>
      <c r="J19" s="1974"/>
      <c r="K19" s="1974"/>
      <c r="L19" s="1975"/>
      <c r="S19" s="982"/>
      <c r="T19" s="1107"/>
      <c r="U19" s="1107"/>
      <c r="V19" s="985"/>
      <c r="AB19" s="982"/>
      <c r="AC19" s="1107"/>
      <c r="AD19" s="1203"/>
      <c r="AI19" s="1202"/>
    </row>
    <row r="20" spans="2:35"/>
    <row r="21" spans="2:35"/>
    <row r="22" spans="2:35"/>
    <row r="23" spans="2:35"/>
    <row r="24" spans="2:35"/>
    <row r="25" spans="2:35"/>
    <row r="26" spans="2:35"/>
    <row r="27" spans="2:35"/>
    <row r="28" spans="2:35"/>
    <row r="29" spans="2:35"/>
    <row r="30" spans="2:35"/>
    <row r="31" spans="2:35"/>
    <row r="32" spans="2:3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sheetData>
  <sheetProtection autoFilter="0"/>
  <mergeCells count="8">
    <mergeCell ref="AD4:AH4"/>
    <mergeCell ref="N1:Q1"/>
    <mergeCell ref="B19:L19"/>
    <mergeCell ref="B3:C3"/>
    <mergeCell ref="V4:Z4"/>
    <mergeCell ref="B5:F5"/>
    <mergeCell ref="G5:L5"/>
    <mergeCell ref="B17:L17"/>
  </mergeCells>
  <conditionalFormatting sqref="Q6 Q8:Q14">
    <cfRule type="cellIs" dxfId="3" priority="30" operator="equal">
      <formula>0</formula>
    </cfRule>
  </conditionalFormatting>
  <conditionalFormatting sqref="Q7">
    <cfRule type="cellIs" dxfId="2" priority="4"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33.xml><?xml version="1.0" encoding="utf-8"?>
<worksheet xmlns="http://schemas.openxmlformats.org/spreadsheetml/2006/main" xmlns:r="http://schemas.openxmlformats.org/officeDocument/2006/relationships">
  <sheetPr codeName="Sheet158">
    <tabColor rgb="FF857362"/>
  </sheetPr>
  <dimension ref="A1:AJ60"/>
  <sheetViews>
    <sheetView workbookViewId="0">
      <selection activeCell="M11" sqref="M11"/>
    </sheetView>
  </sheetViews>
  <sheetFormatPr defaultColWidth="0" defaultRowHeight="14.25" zeroHeight="1"/>
  <cols>
    <col min="1" max="1" width="1.625" style="855" customWidth="1"/>
    <col min="2" max="2" width="6.625" style="855" customWidth="1"/>
    <col min="3" max="3" width="79.625" style="855" customWidth="1"/>
    <col min="4" max="4" width="14.625" style="855" bestFit="1" customWidth="1"/>
    <col min="5" max="6" width="5.625" style="855" customWidth="1"/>
    <col min="7" max="13" width="9.625" style="855" customWidth="1"/>
    <col min="14" max="14" width="2.625" style="855" customWidth="1"/>
    <col min="15" max="15" width="37.75" style="855" bestFit="1" customWidth="1"/>
    <col min="16" max="16" width="32" style="855" bestFit="1" customWidth="1"/>
    <col min="17" max="17" width="2.625" style="855" customWidth="1"/>
    <col min="18" max="18" width="21.625" style="994" customWidth="1"/>
    <col min="19" max="19" width="29.625" style="994" bestFit="1" customWidth="1"/>
    <col min="20" max="20" width="3" style="994" customWidth="1"/>
    <col min="21" max="21" width="2.625" style="994" hidden="1" customWidth="1"/>
    <col min="22" max="27" width="4" style="994" hidden="1" customWidth="1"/>
    <col min="28" max="28" width="1.625" style="994" hidden="1" customWidth="1"/>
    <col min="29" max="29" width="2.625" style="994" hidden="1" customWidth="1"/>
    <col min="30" max="35" width="5" style="994" hidden="1" customWidth="1"/>
    <col min="36" max="36" width="1.625" style="994" hidden="1" customWidth="1"/>
    <col min="37" max="16384" width="9.625" style="855" hidden="1"/>
  </cols>
  <sheetData>
    <row r="1" spans="2:36" ht="18.75">
      <c r="B1" s="2" t="s">
        <v>1407</v>
      </c>
      <c r="C1" s="2"/>
      <c r="D1" s="2"/>
      <c r="E1" s="2"/>
      <c r="F1" s="2"/>
      <c r="G1" s="2"/>
      <c r="H1" s="2"/>
      <c r="I1" s="2"/>
      <c r="J1" s="2"/>
      <c r="K1" s="2"/>
      <c r="L1" s="2"/>
      <c r="M1" s="836" t="str">
        <f>AppValidation!$D$2</f>
        <v>South West Water</v>
      </c>
      <c r="N1" s="3"/>
      <c r="O1" s="1941" t="s">
        <v>377</v>
      </c>
      <c r="P1" s="1941"/>
      <c r="Q1" s="1941"/>
      <c r="R1" s="1941"/>
      <c r="S1" s="1941"/>
      <c r="U1" s="964"/>
      <c r="V1" s="963"/>
      <c r="W1" s="963"/>
      <c r="X1" s="963"/>
      <c r="Y1" s="963"/>
      <c r="Z1" s="963"/>
      <c r="AA1" s="963"/>
      <c r="AB1" s="964"/>
      <c r="AC1" s="1005"/>
      <c r="AD1" s="1004"/>
      <c r="AE1" s="1004"/>
      <c r="AF1" s="1004"/>
      <c r="AG1" s="1004"/>
      <c r="AH1" s="1004"/>
      <c r="AI1" s="1004"/>
      <c r="AJ1" s="1005"/>
    </row>
    <row r="2" spans="2:36" ht="15" thickBot="1">
      <c r="B2" s="4"/>
      <c r="C2" s="4"/>
      <c r="D2" s="4"/>
      <c r="E2" s="4"/>
      <c r="F2" s="4"/>
      <c r="G2" s="4"/>
      <c r="H2" s="4"/>
      <c r="I2" s="4"/>
      <c r="J2" s="4"/>
      <c r="K2" s="4"/>
      <c r="L2" s="4"/>
      <c r="M2" s="4"/>
      <c r="N2" s="4"/>
      <c r="O2" s="4"/>
      <c r="P2" s="4"/>
      <c r="U2" s="964"/>
      <c r="V2" s="963"/>
      <c r="W2" s="963"/>
      <c r="X2" s="963"/>
      <c r="Y2" s="963"/>
      <c r="Z2" s="963"/>
      <c r="AA2" s="963"/>
      <c r="AB2" s="964"/>
      <c r="AC2" s="1005"/>
      <c r="AD2" s="1004"/>
      <c r="AE2" s="1004"/>
      <c r="AF2" s="1004"/>
      <c r="AG2" s="1004"/>
      <c r="AH2" s="1004"/>
      <c r="AI2" s="1004"/>
      <c r="AJ2" s="1005"/>
    </row>
    <row r="3" spans="2:36" ht="15" thickBot="1">
      <c r="B3" s="1875" t="s">
        <v>379</v>
      </c>
      <c r="C3" s="1876"/>
      <c r="D3" s="5" t="s">
        <v>380</v>
      </c>
      <c r="E3" s="6" t="s">
        <v>381</v>
      </c>
      <c r="F3" s="7" t="s">
        <v>382</v>
      </c>
      <c r="G3" s="96" t="s">
        <v>196</v>
      </c>
      <c r="H3" s="6" t="s">
        <v>197</v>
      </c>
      <c r="I3" s="6" t="s">
        <v>198</v>
      </c>
      <c r="J3" s="6" t="s">
        <v>199</v>
      </c>
      <c r="K3" s="6" t="s">
        <v>200</v>
      </c>
      <c r="L3" s="6" t="s">
        <v>201</v>
      </c>
      <c r="M3" s="7" t="s">
        <v>528</v>
      </c>
      <c r="N3" s="4"/>
      <c r="O3" s="8" t="s">
        <v>391</v>
      </c>
      <c r="P3" s="9" t="s">
        <v>392</v>
      </c>
      <c r="R3" s="1038" t="s">
        <v>1429</v>
      </c>
      <c r="S3" s="1085" t="s">
        <v>314</v>
      </c>
      <c r="U3" s="964"/>
      <c r="V3" s="963"/>
      <c r="W3" s="963"/>
      <c r="X3" s="963"/>
      <c r="Y3" s="963"/>
      <c r="Z3" s="963"/>
      <c r="AA3" s="963"/>
      <c r="AB3" s="964"/>
      <c r="AC3" s="1005"/>
      <c r="AD3" s="1004"/>
      <c r="AE3" s="1004"/>
      <c r="AF3" s="1004"/>
      <c r="AG3" s="1004"/>
      <c r="AH3" s="1004"/>
      <c r="AI3" s="1004"/>
      <c r="AJ3" s="1005"/>
    </row>
    <row r="4" spans="2:36" ht="14.25" customHeight="1" thickBot="1">
      <c r="B4" s="4"/>
      <c r="C4" s="4"/>
      <c r="D4" s="4"/>
      <c r="E4" s="4"/>
      <c r="F4" s="4"/>
      <c r="G4" s="4"/>
      <c r="H4" s="4"/>
      <c r="I4" s="4"/>
      <c r="J4" s="4"/>
      <c r="K4" s="4"/>
      <c r="L4" s="4"/>
      <c r="M4" s="4"/>
      <c r="N4" s="4"/>
      <c r="O4" s="4"/>
      <c r="P4" s="4"/>
      <c r="R4" s="1089"/>
      <c r="S4" s="1089"/>
      <c r="U4" s="964"/>
      <c r="V4" s="1846" t="s">
        <v>1430</v>
      </c>
      <c r="W4" s="1846"/>
      <c r="X4" s="1846"/>
      <c r="Y4" s="1846"/>
      <c r="Z4" s="1846"/>
      <c r="AA4" s="1846"/>
      <c r="AB4" s="964"/>
      <c r="AC4" s="1005"/>
      <c r="AD4" s="1846" t="s">
        <v>1433</v>
      </c>
      <c r="AE4" s="1846"/>
      <c r="AF4" s="1846"/>
      <c r="AG4" s="1846"/>
      <c r="AH4" s="1846"/>
      <c r="AI4" s="1846"/>
      <c r="AJ4" s="1005"/>
    </row>
    <row r="5" spans="2:36" ht="23.25" thickBot="1">
      <c r="B5" s="1875" t="s">
        <v>529</v>
      </c>
      <c r="C5" s="1877"/>
      <c r="D5" s="1877"/>
      <c r="E5" s="1877"/>
      <c r="F5" s="1878"/>
      <c r="G5" s="263" t="s">
        <v>530</v>
      </c>
      <c r="H5" s="1879" t="s">
        <v>531</v>
      </c>
      <c r="I5" s="1880"/>
      <c r="J5" s="1880"/>
      <c r="K5" s="1880"/>
      <c r="L5" s="1880"/>
      <c r="M5" s="1881"/>
      <c r="N5" s="4"/>
      <c r="O5" s="4"/>
      <c r="P5" s="4"/>
      <c r="U5" s="964"/>
      <c r="V5" s="965" t="s">
        <v>1431</v>
      </c>
      <c r="W5" s="966"/>
      <c r="X5" s="966"/>
      <c r="Y5" s="966"/>
      <c r="Z5" s="966"/>
      <c r="AA5" s="966"/>
      <c r="AB5" s="964"/>
      <c r="AC5" s="1005"/>
      <c r="AD5" s="1006" t="s">
        <v>1539</v>
      </c>
      <c r="AE5" s="1007"/>
      <c r="AF5" s="1007"/>
      <c r="AG5" s="1007"/>
      <c r="AH5" s="1007"/>
      <c r="AI5" s="1007"/>
      <c r="AJ5" s="1005"/>
    </row>
    <row r="6" spans="2:36" ht="14.25" customHeight="1" thickBot="1">
      <c r="B6" s="4"/>
      <c r="C6" s="4"/>
      <c r="D6" s="4"/>
      <c r="E6" s="4"/>
      <c r="F6" s="4"/>
      <c r="G6" s="4"/>
      <c r="H6" s="4"/>
      <c r="I6" s="4"/>
      <c r="J6" s="4"/>
      <c r="K6" s="4"/>
      <c r="L6" s="4"/>
      <c r="M6" s="4"/>
      <c r="N6" s="4"/>
      <c r="O6" s="4"/>
      <c r="P6" s="4"/>
      <c r="R6" s="1030"/>
      <c r="S6" s="1030"/>
      <c r="U6" s="964"/>
      <c r="V6" s="966"/>
      <c r="W6" s="966"/>
      <c r="X6" s="966"/>
      <c r="Y6" s="966"/>
      <c r="Z6" s="966"/>
      <c r="AA6" s="966"/>
      <c r="AB6" s="964"/>
      <c r="AC6" s="1005"/>
      <c r="AD6" s="1007"/>
      <c r="AE6" s="1007"/>
      <c r="AF6" s="1007"/>
      <c r="AG6" s="1007"/>
      <c r="AH6" s="1007"/>
      <c r="AI6" s="1007"/>
      <c r="AJ6" s="1005"/>
    </row>
    <row r="7" spans="2:36" ht="15" customHeight="1" thickBot="1">
      <c r="B7" s="30" t="s">
        <v>534</v>
      </c>
      <c r="C7" s="31" t="s">
        <v>543</v>
      </c>
      <c r="D7" s="4"/>
      <c r="E7" s="4"/>
      <c r="F7" s="4"/>
      <c r="G7" s="642"/>
      <c r="H7" s="642"/>
      <c r="I7" s="642"/>
      <c r="J7" s="642"/>
      <c r="K7" s="642"/>
      <c r="L7" s="642"/>
      <c r="M7" s="642"/>
      <c r="N7" s="4"/>
      <c r="O7" s="28"/>
      <c r="P7" s="29"/>
      <c r="R7" s="1008"/>
      <c r="S7" s="1008"/>
      <c r="U7" s="971"/>
      <c r="V7" s="966"/>
      <c r="W7" s="966"/>
      <c r="X7" s="966"/>
      <c r="Y7" s="966"/>
      <c r="Z7" s="966"/>
      <c r="AA7" s="966"/>
      <c r="AB7" s="971"/>
      <c r="AC7" s="1011"/>
      <c r="AD7" s="1007"/>
      <c r="AE7" s="1007"/>
      <c r="AF7" s="1007"/>
      <c r="AG7" s="1007"/>
      <c r="AH7" s="1007"/>
      <c r="AI7" s="1007"/>
      <c r="AJ7" s="1011"/>
    </row>
    <row r="8" spans="2:36" ht="15" customHeight="1">
      <c r="B8" s="12">
        <v>25</v>
      </c>
      <c r="C8" s="13" t="s">
        <v>1924</v>
      </c>
      <c r="D8" s="682" t="s">
        <v>1925</v>
      </c>
      <c r="E8" s="14" t="s">
        <v>43</v>
      </c>
      <c r="F8" s="15">
        <v>3</v>
      </c>
      <c r="G8" s="1146"/>
      <c r="H8" s="1141"/>
      <c r="I8" s="1141"/>
      <c r="J8" s="1141"/>
      <c r="K8" s="1141"/>
      <c r="L8" s="1293"/>
      <c r="M8" s="17">
        <f>SUM(H8:L8)</f>
        <v>0</v>
      </c>
      <c r="N8" s="4"/>
      <c r="O8" s="57"/>
      <c r="P8" s="110"/>
      <c r="R8" s="1008">
        <f xml:space="preserve"> IF( SUM( V8:AA8 ) = 0, 0, $V$5 )</f>
        <v>0</v>
      </c>
      <c r="S8" s="1008"/>
      <c r="U8" s="964"/>
      <c r="V8" s="1009">
        <f>IF('Validation flags'!$B$3="Thames Water", IF( ISNUMBER(G8), 0, 1 ),0)</f>
        <v>0</v>
      </c>
      <c r="W8" s="1009">
        <f>IF('Validation flags'!$B$3="Thames Water", IF( ISNUMBER(H8), 0, 1 ),0)</f>
        <v>0</v>
      </c>
      <c r="X8" s="1009">
        <f>IF('Validation flags'!$B$3="Thames Water", IF( ISNUMBER(I8), 0, 1 ),0)</f>
        <v>0</v>
      </c>
      <c r="Y8" s="1009">
        <f>IF('Validation flags'!$B$3="Thames Water", IF( ISNUMBER(J8), 0, 1 ),0)</f>
        <v>0</v>
      </c>
      <c r="Z8" s="1009">
        <f>IF('Validation flags'!$B$3="Thames Water", IF( ISNUMBER(K8), 0, 1 ),0)</f>
        <v>0</v>
      </c>
      <c r="AA8" s="1009">
        <f>IF('Validation flags'!$B$3="Thames Water", IF( ISNUMBER(L8), 0, 1 ),0)</f>
        <v>0</v>
      </c>
      <c r="AB8" s="971"/>
      <c r="AC8" s="1005"/>
      <c r="AD8" s="1007"/>
      <c r="AE8" s="1007"/>
      <c r="AF8" s="1007"/>
      <c r="AG8" s="1007"/>
      <c r="AH8" s="1007"/>
      <c r="AI8" s="1007"/>
      <c r="AJ8" s="1011"/>
    </row>
    <row r="9" spans="2:36" ht="15" customHeight="1">
      <c r="B9" s="32">
        <v>26</v>
      </c>
      <c r="C9" s="33" t="s">
        <v>1926</v>
      </c>
      <c r="D9" s="679" t="s">
        <v>1927</v>
      </c>
      <c r="E9" s="34" t="s">
        <v>43</v>
      </c>
      <c r="F9" s="35">
        <v>3</v>
      </c>
      <c r="G9" s="1138"/>
      <c r="H9" s="1139"/>
      <c r="I9" s="1139"/>
      <c r="J9" s="1139"/>
      <c r="K9" s="1139"/>
      <c r="L9" s="1139"/>
      <c r="M9" s="1137">
        <f>SUM(H9:L9)</f>
        <v>0</v>
      </c>
      <c r="N9" s="4"/>
      <c r="O9" s="58"/>
      <c r="P9" s="21"/>
      <c r="R9" s="1301"/>
      <c r="S9" s="1301"/>
      <c r="T9" s="1298"/>
      <c r="U9" s="1005"/>
      <c r="V9" s="1009"/>
      <c r="W9" s="1009"/>
      <c r="X9" s="1009"/>
      <c r="Y9" s="1009"/>
      <c r="Z9" s="1009"/>
      <c r="AA9" s="1009"/>
      <c r="AB9" s="1011"/>
      <c r="AC9" s="1005"/>
      <c r="AD9" s="1300"/>
      <c r="AE9" s="1300"/>
      <c r="AF9" s="1300"/>
      <c r="AG9" s="1300"/>
      <c r="AH9" s="1300"/>
      <c r="AI9" s="1300"/>
      <c r="AJ9" s="1011"/>
    </row>
    <row r="10" spans="2:36" ht="15" customHeight="1">
      <c r="B10" s="32">
        <v>27</v>
      </c>
      <c r="C10" s="33" t="s">
        <v>1928</v>
      </c>
      <c r="D10" s="679" t="s">
        <v>1929</v>
      </c>
      <c r="E10" s="34" t="s">
        <v>43</v>
      </c>
      <c r="F10" s="35">
        <v>3</v>
      </c>
      <c r="G10" s="1194"/>
      <c r="H10" s="1195"/>
      <c r="I10" s="1195"/>
      <c r="J10" s="1195"/>
      <c r="K10" s="1195"/>
      <c r="L10" s="1195"/>
      <c r="M10" s="1137">
        <f>SUM(H10:L10)</f>
        <v>0</v>
      </c>
      <c r="N10" s="4"/>
      <c r="O10" s="58"/>
      <c r="P10" s="21"/>
      <c r="R10" s="1301"/>
      <c r="S10" s="1301"/>
      <c r="T10" s="1298"/>
      <c r="U10" s="1005"/>
      <c r="V10" s="1009"/>
      <c r="W10" s="1009"/>
      <c r="X10" s="1009"/>
      <c r="Y10" s="1009"/>
      <c r="Z10" s="1009"/>
      <c r="AA10" s="1009"/>
      <c r="AB10" s="1011"/>
      <c r="AC10" s="1005"/>
      <c r="AD10" s="1300"/>
      <c r="AE10" s="1300"/>
      <c r="AF10" s="1300"/>
      <c r="AG10" s="1300"/>
      <c r="AH10" s="1300"/>
      <c r="AI10" s="1300"/>
      <c r="AJ10" s="1011"/>
    </row>
    <row r="11" spans="2:36" ht="15" customHeight="1" thickBot="1">
      <c r="B11" s="22">
        <v>28</v>
      </c>
      <c r="C11" s="23" t="s">
        <v>1930</v>
      </c>
      <c r="D11" s="684" t="s">
        <v>1931</v>
      </c>
      <c r="E11" s="24" t="s">
        <v>43</v>
      </c>
      <c r="F11" s="25">
        <v>3</v>
      </c>
      <c r="G11" s="1144"/>
      <c r="H11" s="1145"/>
      <c r="I11" s="1145"/>
      <c r="J11" s="1145"/>
      <c r="K11" s="1145"/>
      <c r="L11" s="1294"/>
      <c r="M11" s="27">
        <f>SUM(H11:L11)</f>
        <v>0</v>
      </c>
      <c r="N11" s="4"/>
      <c r="O11" s="40"/>
      <c r="P11" s="112"/>
      <c r="R11" s="1008">
        <f xml:space="preserve"> IF( SUM( V11:AA11 ) = 0, 0, $V$5 )</f>
        <v>0</v>
      </c>
      <c r="S11" s="1008"/>
      <c r="U11" s="964"/>
      <c r="V11" s="1009">
        <f>IF('Validation flags'!$B$3="Thames Water", IF( ISNUMBER(G11), 0, 1 ),0)</f>
        <v>0</v>
      </c>
      <c r="W11" s="1009">
        <f>IF('Validation flags'!$B$3="Thames Water", IF( ISNUMBER(H11), 0, 1 ),0)</f>
        <v>0</v>
      </c>
      <c r="X11" s="1009">
        <f>IF('Validation flags'!$B$3="Thames Water", IF( ISNUMBER(I11), 0, 1 ),0)</f>
        <v>0</v>
      </c>
      <c r="Y11" s="1009">
        <f>IF('Validation flags'!$B$3="Thames Water", IF( ISNUMBER(J11), 0, 1 ),0)</f>
        <v>0</v>
      </c>
      <c r="Z11" s="1009">
        <f>IF('Validation flags'!$B$3="Thames Water", IF( ISNUMBER(K11), 0, 1 ),0)</f>
        <v>0</v>
      </c>
      <c r="AA11" s="1009">
        <f>IF('Validation flags'!$B$3="Thames Water", IF( ISNUMBER(L11), 0, 1 ),0)</f>
        <v>0</v>
      </c>
      <c r="AB11" s="971"/>
      <c r="AC11" s="1005"/>
      <c r="AD11" s="1007"/>
      <c r="AE11" s="1007"/>
      <c r="AF11" s="1007"/>
      <c r="AG11" s="1007"/>
      <c r="AH11" s="1007"/>
      <c r="AI11" s="1007"/>
      <c r="AJ11" s="1011"/>
    </row>
    <row r="12" spans="2:36" ht="15" customHeight="1">
      <c r="B12" s="4"/>
      <c r="C12" s="4"/>
      <c r="D12" s="4"/>
      <c r="E12" s="4"/>
      <c r="F12" s="4"/>
      <c r="G12" s="4"/>
      <c r="H12" s="4"/>
      <c r="I12" s="4"/>
      <c r="J12" s="4"/>
      <c r="K12" s="4"/>
      <c r="L12" s="4"/>
      <c r="M12" s="4"/>
      <c r="N12" s="4"/>
      <c r="O12" s="29"/>
      <c r="P12" s="29"/>
      <c r="R12" s="1008"/>
      <c r="S12" s="1008"/>
      <c r="U12" s="969"/>
      <c r="V12" s="966"/>
      <c r="W12" s="966"/>
      <c r="X12" s="966"/>
      <c r="Y12" s="966"/>
      <c r="Z12" s="966"/>
      <c r="AA12" s="966"/>
      <c r="AB12" s="969"/>
      <c r="AC12" s="1010"/>
      <c r="AD12" s="995">
        <f>SUM(AD7:AI11)</f>
        <v>0</v>
      </c>
      <c r="AE12" s="1007"/>
      <c r="AF12" s="1007"/>
      <c r="AG12" s="1007"/>
      <c r="AH12" s="1007"/>
      <c r="AI12" s="1007"/>
      <c r="AJ12" s="1010"/>
    </row>
    <row r="13" spans="2:36" ht="15" customHeight="1">
      <c r="B13" s="41" t="s">
        <v>305</v>
      </c>
      <c r="C13" s="42"/>
      <c r="D13" s="42"/>
      <c r="E13" s="42"/>
      <c r="F13" s="42"/>
      <c r="G13" s="42"/>
      <c r="H13" s="42"/>
      <c r="I13" s="42"/>
      <c r="J13" s="43"/>
      <c r="K13" s="43"/>
      <c r="L13" s="1000"/>
      <c r="M13" s="4"/>
      <c r="N13" s="4"/>
      <c r="O13" s="29"/>
      <c r="P13" s="29"/>
      <c r="R13" s="967"/>
      <c r="S13" s="1008"/>
      <c r="U13" s="969"/>
      <c r="V13" s="966"/>
      <c r="W13" s="966"/>
      <c r="X13" s="966"/>
      <c r="Y13" s="966"/>
      <c r="Z13" s="966"/>
      <c r="AA13" s="966"/>
      <c r="AB13" s="969"/>
      <c r="AC13" s="1010"/>
      <c r="AD13" s="1007"/>
      <c r="AE13" s="1007"/>
      <c r="AF13" s="1007"/>
      <c r="AG13" s="1007"/>
      <c r="AH13" s="1007"/>
      <c r="AI13" s="1007"/>
      <c r="AJ13" s="1010"/>
    </row>
    <row r="14" spans="2:36" ht="15" customHeight="1">
      <c r="B14" s="45"/>
      <c r="C14" s="46" t="s">
        <v>306</v>
      </c>
      <c r="D14" s="46"/>
      <c r="E14" s="42"/>
      <c r="F14" s="42"/>
      <c r="G14" s="42"/>
      <c r="H14" s="42"/>
      <c r="I14" s="42"/>
      <c r="J14" s="42"/>
      <c r="K14" s="42"/>
      <c r="L14" s="1000"/>
      <c r="M14" s="4"/>
      <c r="N14" s="4"/>
      <c r="O14" s="29"/>
      <c r="P14" s="29"/>
      <c r="R14" s="967"/>
      <c r="S14" s="1008"/>
      <c r="U14" s="978"/>
      <c r="V14" s="966"/>
      <c r="W14" s="966"/>
      <c r="X14" s="966"/>
      <c r="Y14" s="966"/>
      <c r="Z14" s="966"/>
      <c r="AA14" s="966"/>
      <c r="AB14" s="978"/>
      <c r="AC14" s="1012"/>
      <c r="AD14" s="1007"/>
      <c r="AE14" s="1007"/>
      <c r="AF14" s="1007"/>
      <c r="AG14" s="1007"/>
      <c r="AH14" s="1007"/>
      <c r="AI14" s="1007"/>
      <c r="AJ14" s="1012"/>
    </row>
    <row r="15" spans="2:36" ht="15" customHeight="1">
      <c r="B15" s="47"/>
      <c r="C15" s="46" t="s">
        <v>307</v>
      </c>
      <c r="D15" s="46"/>
      <c r="E15" s="42"/>
      <c r="F15" s="42"/>
      <c r="G15" s="42"/>
      <c r="H15" s="42"/>
      <c r="I15" s="42"/>
      <c r="J15" s="42"/>
      <c r="K15" s="42"/>
      <c r="L15" s="1000"/>
      <c r="M15" s="4"/>
      <c r="N15" s="4"/>
      <c r="O15" s="29"/>
      <c r="P15" s="29"/>
      <c r="R15" s="967"/>
      <c r="S15" s="1008"/>
      <c r="U15" s="978"/>
      <c r="V15" s="966"/>
      <c r="W15" s="966"/>
      <c r="X15" s="966"/>
      <c r="Y15" s="966"/>
      <c r="Z15" s="966"/>
      <c r="AA15" s="966"/>
      <c r="AB15" s="978"/>
      <c r="AC15" s="1012"/>
      <c r="AD15" s="1007"/>
      <c r="AE15" s="1007"/>
      <c r="AF15" s="1007"/>
      <c r="AG15" s="1007"/>
      <c r="AH15" s="1007"/>
      <c r="AI15" s="1007"/>
      <c r="AJ15" s="1012"/>
    </row>
    <row r="16" spans="2:36" ht="15" customHeight="1">
      <c r="B16" s="48"/>
      <c r="C16" s="46" t="s">
        <v>308</v>
      </c>
      <c r="D16" s="46"/>
      <c r="E16" s="42"/>
      <c r="F16" s="42"/>
      <c r="G16" s="42"/>
      <c r="H16" s="42"/>
      <c r="I16" s="42"/>
      <c r="J16" s="42"/>
      <c r="K16" s="42"/>
      <c r="L16" s="1000"/>
      <c r="M16" s="4"/>
      <c r="N16" s="4"/>
      <c r="O16" s="29"/>
      <c r="P16" s="29"/>
      <c r="R16" s="967"/>
      <c r="S16" s="1008"/>
      <c r="U16" s="978"/>
      <c r="V16" s="966"/>
      <c r="W16" s="966"/>
      <c r="X16" s="966"/>
      <c r="Y16" s="966"/>
      <c r="Z16" s="966"/>
      <c r="AA16" s="966"/>
      <c r="AB16" s="978"/>
      <c r="AC16" s="1012"/>
      <c r="AD16" s="1007"/>
      <c r="AE16" s="1007"/>
      <c r="AF16" s="1007"/>
      <c r="AG16" s="1007"/>
      <c r="AH16" s="1007"/>
      <c r="AI16" s="1007"/>
      <c r="AJ16" s="1012"/>
    </row>
    <row r="17" spans="2:36" ht="15" customHeight="1">
      <c r="B17" s="680"/>
      <c r="C17" s="46" t="s">
        <v>309</v>
      </c>
      <c r="D17" s="46"/>
      <c r="E17" s="42"/>
      <c r="F17" s="42"/>
      <c r="G17" s="42"/>
      <c r="H17" s="42"/>
      <c r="I17" s="42"/>
      <c r="J17" s="42"/>
      <c r="K17" s="42"/>
      <c r="L17" s="1000"/>
      <c r="M17" s="4"/>
      <c r="N17" s="4"/>
      <c r="O17" s="29"/>
      <c r="P17" s="29"/>
      <c r="R17" s="967"/>
      <c r="S17" s="1008"/>
      <c r="U17" s="978"/>
      <c r="V17" s="966"/>
      <c r="W17" s="966"/>
      <c r="X17" s="966"/>
      <c r="Y17" s="966"/>
      <c r="Z17" s="966"/>
      <c r="AA17" s="966"/>
      <c r="AB17" s="978"/>
      <c r="AC17" s="1012"/>
      <c r="AD17" s="1007"/>
      <c r="AE17" s="1007"/>
      <c r="AF17" s="1007"/>
      <c r="AG17" s="1007"/>
      <c r="AH17" s="1007"/>
      <c r="AI17" s="1007"/>
      <c r="AJ17" s="1012"/>
    </row>
    <row r="18" spans="2:36" ht="15" thickBot="1">
      <c r="B18" s="49"/>
      <c r="C18" s="49"/>
      <c r="D18" s="49"/>
      <c r="E18" s="49"/>
      <c r="F18" s="49"/>
      <c r="G18" s="49"/>
      <c r="H18" s="49"/>
      <c r="I18" s="49"/>
      <c r="J18" s="49"/>
      <c r="K18" s="49"/>
      <c r="L18" s="1000"/>
      <c r="M18" s="4"/>
      <c r="N18" s="4"/>
      <c r="O18" s="128"/>
      <c r="P18" s="128"/>
      <c r="R18" s="967"/>
      <c r="S18" s="1008"/>
      <c r="U18" s="978"/>
      <c r="V18" s="966"/>
      <c r="W18" s="966"/>
      <c r="X18" s="966"/>
      <c r="Y18" s="966"/>
      <c r="Z18" s="966"/>
      <c r="AA18" s="966"/>
      <c r="AB18" s="978"/>
      <c r="AC18" s="1012"/>
      <c r="AD18" s="1007"/>
      <c r="AE18" s="1007"/>
      <c r="AF18" s="1007"/>
      <c r="AG18" s="1007"/>
      <c r="AH18" s="1007"/>
      <c r="AI18" s="1007"/>
      <c r="AJ18" s="1012"/>
    </row>
    <row r="19" spans="2:36" ht="15" thickBot="1">
      <c r="B19" s="1853" t="s">
        <v>1408</v>
      </c>
      <c r="C19" s="1854"/>
      <c r="D19" s="1854"/>
      <c r="E19" s="1854"/>
      <c r="F19" s="1854"/>
      <c r="G19" s="1854"/>
      <c r="H19" s="1854"/>
      <c r="I19" s="1854"/>
      <c r="J19" s="1854"/>
      <c r="K19" s="1854"/>
      <c r="L19" s="1854"/>
      <c r="M19" s="1855"/>
      <c r="N19" s="4"/>
      <c r="O19" s="128"/>
      <c r="P19" s="128"/>
      <c r="R19" s="967"/>
      <c r="S19" s="1008"/>
      <c r="U19" s="978"/>
      <c r="V19" s="966"/>
      <c r="W19" s="966"/>
      <c r="X19" s="966"/>
      <c r="Y19" s="966"/>
      <c r="Z19" s="966"/>
      <c r="AA19" s="966"/>
      <c r="AB19" s="978"/>
      <c r="AC19" s="1012"/>
      <c r="AD19" s="1007"/>
      <c r="AE19" s="1007"/>
      <c r="AF19" s="1007"/>
      <c r="AG19" s="1007"/>
      <c r="AH19" s="1007"/>
      <c r="AI19" s="1007"/>
      <c r="AJ19" s="1012"/>
    </row>
    <row r="20" spans="2:36" ht="15" thickBot="1">
      <c r="B20" s="50"/>
      <c r="C20" s="51"/>
      <c r="D20" s="52"/>
      <c r="E20" s="52"/>
      <c r="F20" s="52"/>
      <c r="G20" s="52"/>
      <c r="H20" s="52"/>
      <c r="I20" s="52"/>
      <c r="J20" s="49"/>
      <c r="K20" s="49"/>
      <c r="L20" s="1000"/>
      <c r="M20" s="4"/>
      <c r="N20" s="4"/>
      <c r="O20" s="128"/>
      <c r="P20" s="128"/>
      <c r="R20" s="967"/>
      <c r="S20" s="1008"/>
      <c r="U20" s="982"/>
      <c r="V20" s="966"/>
      <c r="W20" s="966"/>
      <c r="X20" s="966"/>
      <c r="Y20" s="966"/>
      <c r="Z20" s="966"/>
      <c r="AA20" s="966"/>
      <c r="AB20" s="982"/>
      <c r="AC20" s="1013"/>
      <c r="AD20" s="1007"/>
      <c r="AE20" s="1007"/>
      <c r="AF20" s="1007"/>
      <c r="AG20" s="1007"/>
      <c r="AH20" s="1007"/>
      <c r="AI20" s="1007"/>
      <c r="AJ20" s="1013"/>
    </row>
    <row r="21" spans="2:36" ht="80.25" customHeight="1" thickBot="1">
      <c r="B21" s="1856" t="s">
        <v>1932</v>
      </c>
      <c r="C21" s="1857"/>
      <c r="D21" s="1857"/>
      <c r="E21" s="1857"/>
      <c r="F21" s="1857"/>
      <c r="G21" s="1857"/>
      <c r="H21" s="1857"/>
      <c r="I21" s="1857"/>
      <c r="J21" s="1857"/>
      <c r="K21" s="1857"/>
      <c r="L21" s="1857"/>
      <c r="M21" s="1858"/>
      <c r="N21" s="4"/>
      <c r="O21" s="128"/>
      <c r="P21" s="128"/>
      <c r="R21" s="967"/>
      <c r="S21" s="1008"/>
      <c r="U21" s="982"/>
      <c r="V21" s="966"/>
      <c r="W21" s="966"/>
      <c r="X21" s="966"/>
      <c r="Y21" s="966"/>
      <c r="Z21" s="966"/>
      <c r="AA21" s="966"/>
      <c r="AB21" s="982"/>
      <c r="AC21" s="1013"/>
      <c r="AD21" s="1007"/>
      <c r="AE21" s="1007"/>
      <c r="AF21" s="1007"/>
      <c r="AG21" s="1007"/>
      <c r="AH21" s="1007"/>
      <c r="AI21" s="1007"/>
      <c r="AJ21" s="1013"/>
    </row>
    <row r="22" spans="2:36"/>
    <row r="23" spans="2:36"/>
    <row r="24" spans="2:36"/>
    <row r="25" spans="2:36"/>
    <row r="26" spans="2:36"/>
    <row r="27" spans="2:36"/>
    <row r="28" spans="2:36"/>
    <row r="29" spans="2:36"/>
    <row r="30" spans="2:36"/>
    <row r="31" spans="2:36"/>
    <row r="32" spans="2:36"/>
    <row r="33"/>
    <row r="34"/>
    <row r="35"/>
    <row r="36"/>
    <row r="37"/>
    <row r="38"/>
    <row r="39"/>
    <row r="40"/>
    <row r="41"/>
    <row r="42"/>
    <row r="43"/>
    <row r="44"/>
    <row r="45"/>
    <row r="46"/>
    <row r="47"/>
    <row r="48"/>
    <row r="49"/>
    <row r="50"/>
    <row r="51"/>
    <row r="52"/>
    <row r="53"/>
    <row r="54"/>
    <row r="55"/>
    <row r="56"/>
    <row r="57"/>
    <row r="58"/>
    <row r="59"/>
    <row r="60"/>
  </sheetData>
  <sheetProtection autoFilter="0"/>
  <mergeCells count="8">
    <mergeCell ref="O1:S1"/>
    <mergeCell ref="AD4:AI4"/>
    <mergeCell ref="B21:M21"/>
    <mergeCell ref="B3:C3"/>
    <mergeCell ref="V4:AA4"/>
    <mergeCell ref="B5:F5"/>
    <mergeCell ref="H5:M5"/>
    <mergeCell ref="B19:M19"/>
  </mergeCells>
  <conditionalFormatting sqref="R6 R13:R21 R7:S12">
    <cfRule type="cellIs" dxfId="1" priority="34" operator="equal">
      <formula>0</formula>
    </cfRule>
  </conditionalFormatting>
  <conditionalFormatting sqref="S6 S13:S21">
    <cfRule type="cellIs" dxfId="0" priority="23"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4.xml><?xml version="1.0" encoding="utf-8"?>
<worksheet xmlns="http://schemas.openxmlformats.org/spreadsheetml/2006/main" xmlns:r="http://schemas.openxmlformats.org/officeDocument/2006/relationships">
  <sheetPr codeName="Sheet3"/>
  <dimension ref="A1:Q135"/>
  <sheetViews>
    <sheetView zoomScaleNormal="100" workbookViewId="0"/>
  </sheetViews>
  <sheetFormatPr defaultColWidth="12.125" defaultRowHeight="14.25" zeroHeight="1"/>
  <cols>
    <col min="1" max="1" width="1.625" style="939" customWidth="1"/>
    <col min="2" max="2" width="112.375" style="939" bestFit="1" customWidth="1"/>
    <col min="3" max="3" width="19" style="939" customWidth="1"/>
    <col min="4" max="4" width="21" style="939" customWidth="1"/>
    <col min="5" max="5" width="86.125" style="939" customWidth="1"/>
    <col min="6" max="6" width="1.625" style="939" customWidth="1"/>
    <col min="7" max="7" width="29.125" style="939" hidden="1" customWidth="1"/>
    <col min="8" max="9" width="12.125" style="939" hidden="1" customWidth="1"/>
    <col min="10" max="10" width="42.125" style="939" hidden="1" customWidth="1"/>
    <col min="11" max="12" width="12.125" style="939" hidden="1" customWidth="1"/>
    <col min="13" max="13" width="16.125" style="939" hidden="1" customWidth="1"/>
    <col min="14" max="14" width="1.625" style="939" hidden="1" customWidth="1"/>
    <col min="15" max="17" width="12.125" style="939" hidden="1" customWidth="1"/>
    <col min="18" max="18" width="12.125" style="939" customWidth="1"/>
    <col min="19" max="16384" width="12.125" style="939"/>
  </cols>
  <sheetData>
    <row r="1" spans="1:16" ht="18.75">
      <c r="B1" s="940" t="s">
        <v>1420</v>
      </c>
      <c r="C1" s="940"/>
      <c r="D1" s="940"/>
      <c r="E1" s="941"/>
    </row>
    <row r="2" spans="1:16" ht="15" thickBot="1">
      <c r="B2" s="942" t="s">
        <v>2422</v>
      </c>
      <c r="M2" s="1150" t="s">
        <v>1487</v>
      </c>
      <c r="O2" s="1150" t="s">
        <v>1492</v>
      </c>
      <c r="P2" s="1581" t="s">
        <v>2247</v>
      </c>
    </row>
    <row r="3" spans="1:16" ht="15" thickBot="1">
      <c r="A3" s="943"/>
      <c r="B3" s="1122" t="s">
        <v>114</v>
      </c>
      <c r="C3" s="944" t="s">
        <v>1421</v>
      </c>
      <c r="D3" s="943"/>
      <c r="E3" s="943"/>
      <c r="G3" s="1562" t="str">
        <f>INDEX($L$8:$L$13,MATCH('Validation flags'!$B$3,$J$8:$J$13,0))</f>
        <v>WaSC</v>
      </c>
      <c r="H3" s="1561">
        <f>IF(G3="WoC",1,0)</f>
        <v>0</v>
      </c>
      <c r="J3" s="1581"/>
      <c r="K3" s="1582"/>
      <c r="M3" s="1021">
        <f>INDEX($M$8:$M$13,MATCH('Validation flags'!$B$3,$J$8:$J$13,0))</f>
        <v>1</v>
      </c>
      <c r="O3" s="1021">
        <f>INDEX($O$8:$O$13,MATCH('Validation flags'!$B$3,$J$8:$J$13,0))</f>
        <v>0</v>
      </c>
      <c r="P3" s="1021">
        <f>INDEX($P$8:$P$13,MATCH('Validation flags'!$B$3,$J$8:$J$13,0))</f>
        <v>1</v>
      </c>
    </row>
    <row r="4" spans="1:16"/>
    <row r="5" spans="1:16">
      <c r="B5" s="1754" t="s">
        <v>1479</v>
      </c>
      <c r="C5" s="1754"/>
      <c r="D5" s="1754"/>
      <c r="E5" s="1754"/>
      <c r="G5" s="1150"/>
    </row>
    <row r="6" spans="1:16" ht="15" thickBot="1"/>
    <row r="7" spans="1:16" ht="29.25" thickBot="1">
      <c r="B7" s="945" t="s">
        <v>1425</v>
      </c>
      <c r="C7" s="946" t="s">
        <v>1480</v>
      </c>
      <c r="D7" s="946" t="s">
        <v>1423</v>
      </c>
      <c r="E7" s="947" t="s">
        <v>1424</v>
      </c>
      <c r="I7" s="1150" t="s">
        <v>1413</v>
      </c>
      <c r="J7" s="1150" t="s">
        <v>0</v>
      </c>
      <c r="K7" s="939" t="s">
        <v>1416</v>
      </c>
      <c r="L7" s="1150" t="s">
        <v>1491</v>
      </c>
      <c r="M7" s="1193" t="s">
        <v>1520</v>
      </c>
      <c r="N7" s="1189"/>
      <c r="O7" s="1193" t="s">
        <v>1493</v>
      </c>
      <c r="P7" s="1581" t="s">
        <v>2247</v>
      </c>
    </row>
    <row r="8" spans="1:16" ht="20.25" customHeight="1" thickBot="1">
      <c r="A8" s="948"/>
      <c r="B8" s="957" t="s">
        <v>259</v>
      </c>
      <c r="C8" s="949"/>
      <c r="D8" s="1116"/>
      <c r="E8" s="950"/>
      <c r="G8" s="939" t="s">
        <v>1481</v>
      </c>
      <c r="I8" s="1150" t="s">
        <v>1489</v>
      </c>
      <c r="J8" s="298" t="s">
        <v>114</v>
      </c>
      <c r="K8" s="1150" t="s">
        <v>115</v>
      </c>
      <c r="L8" s="1150" t="s">
        <v>1467</v>
      </c>
      <c r="M8" s="939">
        <v>1</v>
      </c>
      <c r="P8" s="939">
        <v>1</v>
      </c>
    </row>
    <row r="9" spans="1:16" ht="20.25" customHeight="1" thickBot="1">
      <c r="A9" s="948"/>
      <c r="B9" s="957" t="s">
        <v>2182</v>
      </c>
      <c r="C9" s="960"/>
      <c r="D9" s="1480"/>
      <c r="E9" s="961"/>
      <c r="G9" s="939" t="s">
        <v>1482</v>
      </c>
      <c r="I9" s="1150" t="s">
        <v>1490</v>
      </c>
      <c r="J9" s="1029"/>
      <c r="K9" s="1683"/>
      <c r="L9" s="1683"/>
      <c r="M9" s="1684"/>
      <c r="N9" s="1684"/>
      <c r="O9" s="1684"/>
    </row>
    <row r="10" spans="1:16" ht="20.25" customHeight="1">
      <c r="A10" s="948"/>
      <c r="B10" s="957" t="s">
        <v>2199</v>
      </c>
      <c r="C10" s="960"/>
      <c r="D10" s="1480"/>
      <c r="E10" s="961"/>
      <c r="G10" s="939" t="s">
        <v>1477</v>
      </c>
      <c r="J10" s="1029"/>
      <c r="K10" s="1683"/>
      <c r="L10" s="1683"/>
      <c r="M10" s="1684"/>
      <c r="N10" s="1684"/>
      <c r="O10" s="1684"/>
    </row>
    <row r="11" spans="1:16" ht="20.25" customHeight="1">
      <c r="A11" s="948"/>
      <c r="B11" s="958" t="s">
        <v>376</v>
      </c>
      <c r="C11" s="1003" t="str">
        <f>IF($B$3="Select company","",IF((SUM('App2'!AS7:CA69))&gt;0,G10,G11))</f>
        <v>No issues identified</v>
      </c>
      <c r="D11" s="1117"/>
      <c r="E11" s="952"/>
      <c r="G11" s="939" t="s">
        <v>1478</v>
      </c>
      <c r="J11" s="1150"/>
      <c r="L11" s="1150"/>
      <c r="O11" s="1150"/>
    </row>
    <row r="12" spans="1:16" ht="20.25" customHeight="1">
      <c r="A12" s="948"/>
      <c r="B12" s="958" t="s">
        <v>487</v>
      </c>
      <c r="C12" s="1003" t="str">
        <f>IF($B$3="Select company","",IF((SUM('App4'!BE7:CH39))&gt;0,G10,G11))</f>
        <v>Review validation checks on sheet</v>
      </c>
      <c r="D12" s="1117"/>
      <c r="E12" s="952"/>
      <c r="G12" s="1128" t="b">
        <v>1</v>
      </c>
      <c r="L12" s="1150"/>
    </row>
    <row r="13" spans="1:16" ht="20.25" customHeight="1">
      <c r="A13" s="948"/>
      <c r="B13" s="959" t="s">
        <v>542</v>
      </c>
      <c r="C13" s="1003"/>
      <c r="D13" s="1117"/>
      <c r="E13" s="956"/>
      <c r="J13" s="1150"/>
      <c r="K13" s="1150"/>
      <c r="L13" s="1150"/>
      <c r="M13" s="1214"/>
      <c r="O13" s="1214"/>
    </row>
    <row r="14" spans="1:16" ht="20.25" customHeight="1">
      <c r="A14" s="948"/>
      <c r="B14" s="959" t="s">
        <v>553</v>
      </c>
      <c r="C14" s="1003" t="str">
        <f>IF($B$3="Select company","",IF((SUM('App26'!T8:X125))&gt;0,G10,G11))</f>
        <v>No issues identified</v>
      </c>
      <c r="D14" s="1118" t="str">
        <f>IF($B$3="Select company","",IF('App26'!AA131&gt;0,$G$10,$G$11))</f>
        <v>No issues identified</v>
      </c>
      <c r="E14" s="956"/>
    </row>
    <row r="15" spans="1:16" ht="20.25" customHeight="1">
      <c r="A15" s="948"/>
      <c r="B15" s="959" t="s">
        <v>1095</v>
      </c>
      <c r="C15" s="1003" t="str">
        <f>IF($B$3="Select company","",IF((SUM('App29'!U7:Z122))&gt;0,G10,G11))</f>
        <v>No issues identified</v>
      </c>
      <c r="D15" s="1118" t="str">
        <f>IF($B$3="Select company","",IF((SUM('App29'!AD7:AI122))&gt;0,$G$10,$G$11))</f>
        <v>No issues identified</v>
      </c>
      <c r="E15" s="956"/>
    </row>
    <row r="16" spans="1:16" ht="15" thickBot="1">
      <c r="A16" s="948"/>
      <c r="B16" s="953"/>
      <c r="C16" s="954"/>
      <c r="D16" s="954"/>
      <c r="E16" s="948"/>
    </row>
    <row r="17" spans="1:5" ht="26.25" thickBot="1">
      <c r="A17" s="948"/>
      <c r="B17" s="945" t="s">
        <v>1426</v>
      </c>
      <c r="C17" s="946" t="s">
        <v>1422</v>
      </c>
      <c r="D17" s="946" t="s">
        <v>1423</v>
      </c>
      <c r="E17" s="947" t="s">
        <v>1424</v>
      </c>
    </row>
    <row r="18" spans="1:5" ht="20.25" customHeight="1">
      <c r="A18" s="948"/>
      <c r="B18" s="957" t="s">
        <v>1372</v>
      </c>
      <c r="C18" s="949" t="str">
        <f>IF($B$3="Select company","",IF((SUM('WS1'!BM8:DA11))&gt;0,G10,G11))</f>
        <v>No issues identified</v>
      </c>
      <c r="D18" s="1119" t="str">
        <f>IF($B$3="Select company","",IF((SUM('WS1'!DG8:EU11))&gt;0,$G$10,$G$11))</f>
        <v>No issues identified</v>
      </c>
      <c r="E18" s="950"/>
    </row>
    <row r="19" spans="1:5" ht="20.25" customHeight="1">
      <c r="A19" s="948"/>
      <c r="B19" s="962" t="s">
        <v>1567</v>
      </c>
      <c r="C19" s="960" t="str">
        <f>IF($B$3="Select company","",IF((SUM(WS1a!BM8:DA10))&gt;0,G10,G11))</f>
        <v>No issues identified</v>
      </c>
      <c r="D19" s="1190"/>
      <c r="E19" s="961"/>
    </row>
    <row r="20" spans="1:5" ht="20.25" customHeight="1">
      <c r="A20" s="948"/>
      <c r="B20" s="958" t="s">
        <v>1387</v>
      </c>
      <c r="C20" s="1003" t="str">
        <f>IF($B$3="Select company","",IF('Wr3'!V12&gt;0,G10,G11))</f>
        <v>No issues identified</v>
      </c>
      <c r="D20" s="1003" t="str">
        <f>IF($B$3="Select company","",IF('Wr3'!AD12&gt;0,$G$10,$G$11))</f>
        <v>No issues identified</v>
      </c>
      <c r="E20" s="961"/>
    </row>
    <row r="21" spans="1:5" ht="20.25" customHeight="1">
      <c r="A21" s="948"/>
      <c r="B21" s="958" t="s">
        <v>1391</v>
      </c>
      <c r="C21" s="1003" t="str">
        <f>IF($B$3="Select company","",IF(SUM('Wn3'!V7:AA11)&gt;0,G10,G11))</f>
        <v>No issues identified</v>
      </c>
      <c r="D21" s="1118"/>
      <c r="E21" s="961"/>
    </row>
    <row r="22" spans="1:5" ht="15" thickBot="1">
      <c r="A22" s="943"/>
      <c r="B22" s="955"/>
      <c r="C22" s="955"/>
      <c r="D22" s="955"/>
      <c r="E22" s="948"/>
    </row>
    <row r="23" spans="1:5" ht="26.25" thickBot="1">
      <c r="A23" s="948"/>
      <c r="B23" s="945" t="s">
        <v>1427</v>
      </c>
      <c r="C23" s="946" t="s">
        <v>1422</v>
      </c>
      <c r="D23" s="946" t="s">
        <v>1423</v>
      </c>
      <c r="E23" s="947" t="s">
        <v>1424</v>
      </c>
    </row>
    <row r="24" spans="1:5" ht="20.25" customHeight="1">
      <c r="A24" s="948"/>
      <c r="B24" s="957" t="s">
        <v>1393</v>
      </c>
      <c r="C24" s="1003" t="str">
        <f>IF($B$3="Select company","",IF((SUM('WWS1'!BV9:DR11))&gt;0,G10,G11))</f>
        <v>No issues identified</v>
      </c>
      <c r="D24" s="1119" t="str">
        <f>IF($B$3="Select company","",IF((SUM('WWS1'!DU9:FP11))&gt;0,$G$10,$G$11))</f>
        <v>No issues identified</v>
      </c>
      <c r="E24" s="950"/>
    </row>
    <row r="25" spans="1:5" ht="20.25" customHeight="1">
      <c r="A25" s="948"/>
      <c r="B25" s="962" t="s">
        <v>1566</v>
      </c>
      <c r="C25" s="1003" t="str">
        <f>IF($B$3="Select company","",IF((SUM(WWS1a!BV9:DR11))&gt;0,G10,G11))</f>
        <v>No issues identified</v>
      </c>
      <c r="D25" s="1120"/>
      <c r="E25" s="961"/>
    </row>
    <row r="26" spans="1:5" ht="20.25" customHeight="1">
      <c r="A26" s="948"/>
      <c r="B26" s="962" t="s">
        <v>1402</v>
      </c>
      <c r="C26" s="1003" t="str">
        <f>IF($B$3="Select company","",IF((SUM('WWn5'!V7:AA11))&gt;0,G10,G11))</f>
        <v>No issues identified</v>
      </c>
      <c r="D26" s="1234"/>
      <c r="E26" s="961"/>
    </row>
    <row r="27" spans="1:5" ht="15" thickBot="1"/>
    <row r="28" spans="1:5" ht="26.25" thickBot="1">
      <c r="A28" s="948"/>
      <c r="B28" s="945" t="s">
        <v>1428</v>
      </c>
      <c r="C28" s="946" t="s">
        <v>1422</v>
      </c>
      <c r="D28" s="946" t="s">
        <v>1423</v>
      </c>
      <c r="E28" s="947" t="s">
        <v>1424</v>
      </c>
    </row>
    <row r="29" spans="1:5" ht="20.25" customHeight="1">
      <c r="A29" s="948"/>
      <c r="B29" s="957" t="s">
        <v>1404</v>
      </c>
      <c r="C29" s="951" t="str">
        <f>IF($B$3="Select company","",IF((SUM(Dmmy1!T7:Z9))&gt;0,G10,G11))</f>
        <v>No issues identified</v>
      </c>
      <c r="D29" s="1191"/>
      <c r="E29" s="950"/>
    </row>
    <row r="30" spans="1:5" ht="20.25" customHeight="1">
      <c r="A30" s="948"/>
      <c r="B30" s="962" t="s">
        <v>1407</v>
      </c>
      <c r="C30" s="951" t="str">
        <f>IF($B$3="Select company","",IF((SUM(Dmmy7!V7:AA11))&gt;0,G10,G11))</f>
        <v>No issues identified</v>
      </c>
      <c r="D30" s="1121" t="str">
        <f>IF($B$3="Select company","",IF((SUM(Dmmy7!AD7:AI11))&gt;0,G10,G11))</f>
        <v>No issues identified</v>
      </c>
      <c r="E30" s="961"/>
    </row>
    <row r="31" spans="1:5"/>
    <row r="32" spans="1:5"/>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sheetData>
  <sheetProtection autoFilter="0"/>
  <mergeCells count="1">
    <mergeCell ref="B5:E5"/>
  </mergeCells>
  <conditionalFormatting sqref="G8:I8 R9:S10 M9:M10 P8:S8">
    <cfRule type="expression" priority="105">
      <formula>$H$3=1</formula>
    </cfRule>
  </conditionalFormatting>
  <conditionalFormatting sqref="M12">
    <cfRule type="expression" priority="101">
      <formula>$H$3=1</formula>
    </cfRule>
  </conditionalFormatting>
  <conditionalFormatting sqref="C24:D24 D25 C26:D26">
    <cfRule type="expression" dxfId="221" priority="70">
      <formula>$H$3&gt;0</formula>
    </cfRule>
  </conditionalFormatting>
  <conditionalFormatting sqref="L11">
    <cfRule type="expression" priority="67">
      <formula>$H$3=1</formula>
    </cfRule>
  </conditionalFormatting>
  <conditionalFormatting sqref="C25">
    <cfRule type="expression" dxfId="220" priority="22">
      <formula>$H$3&gt;0</formula>
    </cfRule>
  </conditionalFormatting>
  <conditionalFormatting sqref="D20 C24:C26 C29:C30 C18:C21 C8:C15">
    <cfRule type="cellIs" dxfId="219" priority="608" operator="equal">
      <formula>""</formula>
    </cfRule>
    <cfRule type="cellIs" dxfId="218" priority="609" operator="equal">
      <formula>$G$11</formula>
    </cfRule>
    <cfRule type="cellIs" dxfId="217" priority="610" operator="equal">
      <formula>$G$10</formula>
    </cfRule>
  </conditionalFormatting>
  <conditionalFormatting sqref="D21 D18:D19 D24:D26 D29:D30 D8:D14">
    <cfRule type="cellIs" dxfId="216" priority="635" operator="equal">
      <formula>"N/A"</formula>
    </cfRule>
    <cfRule type="cellIs" dxfId="215" priority="636" operator="equal">
      <formula>$G$11</formula>
    </cfRule>
    <cfRule type="cellIs" dxfId="214" priority="637" operator="equal">
      <formula>$G$10</formula>
    </cfRule>
    <cfRule type="containsBlanks" dxfId="213" priority="638">
      <formula>LEN(TRIM(D8))=0</formula>
    </cfRule>
  </conditionalFormatting>
  <conditionalFormatting sqref="D15">
    <cfRule type="cellIs" dxfId="212" priority="671" operator="equal">
      <formula>"N/A"</formula>
    </cfRule>
    <cfRule type="cellIs" dxfId="211" priority="672" operator="equal">
      <formula>$G$11</formula>
    </cfRule>
    <cfRule type="cellIs" dxfId="210" priority="673" operator="equal">
      <formula>$G$10</formula>
    </cfRule>
    <cfRule type="containsBlanks" dxfId="209" priority="674">
      <formula>LEN(TRIM(D15))=0</formula>
    </cfRule>
  </conditionalFormatting>
  <conditionalFormatting sqref="C29:D30">
    <cfRule type="expression" dxfId="208" priority="686">
      <formula>$B$3&lt;&gt; 'Validation flags'!#REF!</formula>
    </cfRule>
  </conditionalFormatting>
  <conditionalFormatting sqref="M8">
    <cfRule type="expression" priority="1">
      <formula>$H$3=1</formula>
    </cfRule>
  </conditionalFormatting>
  <dataValidations count="1">
    <dataValidation type="list" allowBlank="1" showInputMessage="1" showErrorMessage="1" sqref="B3">
      <formula1>$J$8:$J$10</formula1>
    </dataValidation>
  </dataValidations>
  <hyperlinks>
    <hyperlink ref="B8" location="'App1'!A1" display="App1 – Performance commitments (PCs) and outcome delivery incentives (ODIs)"/>
    <hyperlink ref="B11" location="'App2'!A1" display="App2 – Leakage additional information and old definition reporting"/>
    <hyperlink ref="B12" location="'App4'!A1" display="App4 – Customer metrics"/>
    <hyperlink ref="B18" location="'WS1'!A1" display="WS1 - Wholesale water operating and capital expenditure by business unit"/>
    <hyperlink ref="B13" location="'App17'!A1" display="App17 - Appointee revenue summary"/>
    <hyperlink ref="B14" location="'App26'!A1" display="App26 - RoRE Scenarios "/>
    <hyperlink ref="B15" location="'App29'!A1" display="App29 - Wholesale tax"/>
    <hyperlink ref="B20" location="'Wr3'!A1" display="Wr3 - Wholesale revenue projections for the water resources price control"/>
    <hyperlink ref="B21" location="'Wn3'!A1" display="Wn3 - Wholesale revenue projections for the water network plus price control"/>
    <hyperlink ref="B24" location="'WWS1'!A1" display="WWS1 - Wholesale wastewater operating and capital expenditure by business unit"/>
    <hyperlink ref="B26" location="'WWn5'!A1" display="WWn5 - Wholesale revenue projections for the wastewater network plus price control"/>
    <hyperlink ref="B29" location="Dmmy1!A1" display="Dmmy1 - Dummy price control operating and capital expenditure by business unit"/>
    <hyperlink ref="B30" location="Dmmy7!A1" display="Dmmy7 - Wholesale revenue projections for the dummy price control"/>
    <hyperlink ref="B19" location="WS1a!A1" display="WS1a - Wholesale water operating and capital expenditure by business unit including operating leases reclassified under IFRS16"/>
    <hyperlink ref="B25" location="WWS1a!A1" display="WWS1a - Wholesale wastewater operating and capital expenditure by business unit including operating leases reclassified under IFRS16"/>
  </hyperlink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5.xml><?xml version="1.0" encoding="utf-8"?>
<worksheet xmlns="http://schemas.openxmlformats.org/spreadsheetml/2006/main" xmlns:r="http://schemas.openxmlformats.org/officeDocument/2006/relationships">
  <sheetPr codeName="Sheet4">
    <tabColor theme="3"/>
  </sheetPr>
  <dimension ref="A1"/>
  <sheetViews>
    <sheetView workbookViewId="0">
      <selection activeCell="B1" sqref="B1"/>
    </sheetView>
  </sheetViews>
  <sheetFormatPr defaultColWidth="8.625" defaultRowHeight="14.25"/>
  <cols>
    <col min="1" max="16384" width="8.625" style="1"/>
  </cols>
  <sheetData/>
  <sheetProtection algorithmName="SHA-512" hashValue="8E0pvookgNG4lg3t/TBr8LpuSb33kci/kFij+/w/C+a89TPRwpkgpl5olXAHiru0Zj4pDSy2Uog0q9h1lgHAGw==" saltValue="BgZkk0f1tPhcKQDSR/fppA==" spinCount="100000" sheet="1" objects="1" scenarios="1" autoFilter="0"/>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Jan 2019&amp;R&amp;G</oddHeader>
    <oddFooter>&amp;L&amp;A&amp;RPrinted: &amp;D &amp;T</oddFooter>
  </headerFooter>
  <legacyDrawingHF r:id="rId2"/>
</worksheet>
</file>

<file path=xl/worksheets/sheet6.xml><?xml version="1.0" encoding="utf-8"?>
<worksheet xmlns="http://schemas.openxmlformats.org/spreadsheetml/2006/main" xmlns:r="http://schemas.openxmlformats.org/officeDocument/2006/relationships">
  <sheetPr codeName="Sheet6">
    <tabColor rgb="FF0078C9"/>
  </sheetPr>
  <dimension ref="A1:BF62"/>
  <sheetViews>
    <sheetView workbookViewId="0">
      <selection activeCell="D28" sqref="D28"/>
    </sheetView>
  </sheetViews>
  <sheetFormatPr defaultColWidth="9.125" defaultRowHeight="14.25"/>
  <cols>
    <col min="1" max="1" width="1.125" style="291" customWidth="1"/>
    <col min="2" max="2" width="34.625" style="291" customWidth="1"/>
    <col min="3" max="3" width="1.125" style="291" customWidth="1"/>
    <col min="4" max="4" width="34.625" style="291" customWidth="1"/>
    <col min="5" max="5" width="2.125" style="295" customWidth="1"/>
    <col min="6" max="6" width="34.625" style="291" customWidth="1"/>
    <col min="7" max="7" width="1.125" style="291" customWidth="1"/>
    <col min="8" max="8" width="33.125" style="291" bestFit="1" customWidth="1"/>
    <col min="9" max="9" width="1.125" style="291" customWidth="1"/>
    <col min="10" max="10" width="39.625" style="291" customWidth="1"/>
    <col min="11" max="11" width="1.125" style="291" customWidth="1"/>
    <col min="12" max="12" width="26.625" style="291" customWidth="1"/>
    <col min="13" max="13" width="1.125" style="291" customWidth="1"/>
    <col min="14" max="14" width="5" style="291" customWidth="1"/>
    <col min="15" max="15" width="1.125" style="291" customWidth="1"/>
    <col min="16" max="16" width="5" style="291" customWidth="1"/>
    <col min="17" max="17" width="1.125" style="291" customWidth="1"/>
    <col min="18" max="18" width="7.5" style="291" customWidth="1"/>
    <col min="19" max="19" width="1.125" style="291" customWidth="1"/>
    <col min="20" max="20" width="12.625" style="292" customWidth="1"/>
    <col min="21" max="21" width="1.125" style="291" customWidth="1"/>
    <col min="22" max="22" width="18" style="292" customWidth="1"/>
    <col min="23" max="23" width="1.125" style="291" customWidth="1"/>
    <col min="24" max="24" width="10.125" style="291" customWidth="1"/>
    <col min="25" max="25" width="1.125" style="291" customWidth="1"/>
    <col min="26" max="26" width="8.625" style="291" customWidth="1"/>
    <col min="27" max="27" width="1.125" style="291" customWidth="1"/>
    <col min="28" max="28" width="15.125" style="292" customWidth="1"/>
    <col min="29" max="29" width="1.125" style="291" customWidth="1"/>
    <col min="30" max="30" width="8.625" style="291" customWidth="1"/>
    <col min="31" max="31" width="1.125" style="291" customWidth="1"/>
    <col min="32" max="32" width="18.625" style="291" customWidth="1"/>
    <col min="33" max="33" width="1.125" style="291" customWidth="1"/>
    <col min="34" max="34" width="17.125" style="291" customWidth="1"/>
    <col min="35" max="35" width="1.125" style="291" customWidth="1"/>
    <col min="36" max="36" width="41.125" style="291" customWidth="1"/>
    <col min="37" max="37" width="1.125" style="291" customWidth="1"/>
    <col min="38" max="38" width="11.125" style="291" customWidth="1"/>
    <col min="39" max="39" width="1.125" style="291" customWidth="1"/>
    <col min="40" max="40" width="23.125" style="291" customWidth="1"/>
    <col min="41" max="41" width="1.125" style="291" customWidth="1"/>
    <col min="42" max="42" width="38.625" style="291" customWidth="1"/>
    <col min="43" max="43" width="1.125" style="291" customWidth="1"/>
    <col min="44" max="44" width="11.125" style="291" bestFit="1" customWidth="1"/>
    <col min="45" max="45" width="1.125" style="291" customWidth="1"/>
    <col min="46" max="46" width="41.125" style="291" customWidth="1"/>
    <col min="47" max="47" width="1.125" style="291" customWidth="1"/>
    <col min="48" max="48" width="8.125" style="291" customWidth="1"/>
    <col min="49" max="49" width="1.125" style="291" customWidth="1"/>
    <col min="50" max="50" width="13.125" style="291" customWidth="1"/>
    <col min="51" max="51" width="1.125" style="291" customWidth="1"/>
    <col min="52" max="52" width="29.375" style="291" customWidth="1"/>
    <col min="53" max="53" width="1.125" style="291" customWidth="1"/>
    <col min="54" max="54" width="21.875" style="291" customWidth="1"/>
    <col min="55" max="55" width="1.125" style="291" customWidth="1"/>
    <col min="56" max="56" width="34.375" style="291" customWidth="1"/>
    <col min="57" max="57" width="1.125" style="291" customWidth="1"/>
    <col min="58" max="58" width="15" style="291" customWidth="1"/>
    <col min="59" max="16384" width="9.125" style="291"/>
  </cols>
  <sheetData>
    <row r="1" spans="1:58" ht="7.5" customHeight="1" thickBot="1">
      <c r="E1" s="291"/>
    </row>
    <row r="2" spans="1:58" ht="27" customHeight="1" thickBot="1">
      <c r="B2" s="293" t="s">
        <v>1541</v>
      </c>
      <c r="C2" s="294"/>
      <c r="D2" s="1273" t="str">
        <f>'Validation flags'!B3</f>
        <v>South West Water</v>
      </c>
      <c r="E2" s="1127"/>
      <c r="F2" s="1127"/>
      <c r="G2" s="295"/>
      <c r="H2" s="1297" t="str">
        <f>INDEX(D7:D25,MATCH(D2,B7:B25,0))</f>
        <v>SWB</v>
      </c>
      <c r="I2" s="295"/>
      <c r="J2" s="295"/>
      <c r="L2" s="295"/>
    </row>
    <row r="3" spans="1:58" ht="11.25" customHeight="1">
      <c r="E3" s="291"/>
    </row>
    <row r="4" spans="1:58" ht="22.5" customHeight="1">
      <c r="B4" s="831" t="s">
        <v>1</v>
      </c>
      <c r="C4" s="832"/>
      <c r="D4" s="831"/>
      <c r="E4" s="831"/>
      <c r="F4" s="831"/>
      <c r="G4" s="832"/>
      <c r="H4" s="832"/>
      <c r="I4" s="832"/>
      <c r="J4" s="832"/>
      <c r="K4" s="832"/>
      <c r="L4" s="832"/>
      <c r="M4" s="832"/>
      <c r="N4" s="832"/>
      <c r="O4" s="832"/>
      <c r="P4" s="832"/>
      <c r="Q4" s="832"/>
      <c r="R4" s="832"/>
      <c r="S4" s="832"/>
      <c r="T4" s="833"/>
      <c r="U4" s="832"/>
      <c r="V4" s="833"/>
      <c r="W4" s="832"/>
      <c r="X4" s="832"/>
      <c r="Y4" s="832"/>
      <c r="Z4" s="832"/>
      <c r="AA4" s="832"/>
      <c r="AB4" s="833"/>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row>
    <row r="5" spans="1:58" ht="11.25" customHeight="1" thickBot="1">
      <c r="E5" s="291"/>
    </row>
    <row r="6" spans="1:58" s="292" customFormat="1" ht="33" customHeight="1">
      <c r="B6" s="296" t="s">
        <v>2</v>
      </c>
      <c r="D6" s="296" t="s">
        <v>3</v>
      </c>
      <c r="E6" s="1028"/>
      <c r="F6" s="296" t="s">
        <v>1469</v>
      </c>
      <c r="H6" s="296" t="s">
        <v>4</v>
      </c>
      <c r="J6" s="296" t="s">
        <v>2401</v>
      </c>
      <c r="L6" s="296" t="s">
        <v>5</v>
      </c>
      <c r="N6" s="296" t="s">
        <v>6</v>
      </c>
      <c r="P6" s="296" t="s">
        <v>7</v>
      </c>
      <c r="R6" s="296" t="s">
        <v>8</v>
      </c>
      <c r="T6" s="296" t="s">
        <v>9</v>
      </c>
      <c r="V6" s="296" t="s">
        <v>10</v>
      </c>
      <c r="X6" s="296" t="s">
        <v>11</v>
      </c>
      <c r="Z6" s="296" t="s">
        <v>12</v>
      </c>
      <c r="AB6" s="296" t="s">
        <v>13</v>
      </c>
      <c r="AD6" s="296" t="s">
        <v>14</v>
      </c>
      <c r="AF6" s="296" t="s">
        <v>15</v>
      </c>
      <c r="AH6" s="296" t="s">
        <v>16</v>
      </c>
      <c r="AJ6" s="296" t="s">
        <v>17</v>
      </c>
      <c r="AL6" s="296" t="s">
        <v>161</v>
      </c>
      <c r="AN6" s="296" t="s">
        <v>1483</v>
      </c>
      <c r="AP6" s="296" t="s">
        <v>18</v>
      </c>
      <c r="AR6" s="296" t="s">
        <v>19</v>
      </c>
      <c r="AT6" s="296" t="s">
        <v>20</v>
      </c>
      <c r="AV6" s="296" t="s">
        <v>21</v>
      </c>
      <c r="AX6" s="296" t="s">
        <v>1484</v>
      </c>
      <c r="AZ6" s="296" t="s">
        <v>1487</v>
      </c>
      <c r="BB6" s="296" t="s">
        <v>2297</v>
      </c>
      <c r="BD6" s="296" t="s">
        <v>2095</v>
      </c>
      <c r="BF6" s="296" t="s">
        <v>2246</v>
      </c>
    </row>
    <row r="7" spans="1:58" s="301" customFormat="1" ht="15" customHeight="1">
      <c r="A7" s="297"/>
      <c r="B7" s="298" t="s">
        <v>0</v>
      </c>
      <c r="C7" s="297"/>
      <c r="D7" s="298" t="s">
        <v>22</v>
      </c>
      <c r="E7" s="1029"/>
      <c r="F7" s="298"/>
      <c r="G7" s="297"/>
      <c r="H7" s="298" t="s">
        <v>23</v>
      </c>
      <c r="I7" s="297"/>
      <c r="J7" s="298" t="s">
        <v>24</v>
      </c>
      <c r="K7" s="297"/>
      <c r="L7" s="728"/>
      <c r="M7" s="297"/>
      <c r="N7" s="298" t="s">
        <v>6</v>
      </c>
      <c r="O7" s="297"/>
      <c r="P7" s="298" t="s">
        <v>7</v>
      </c>
      <c r="Q7" s="297"/>
      <c r="R7" s="298" t="s">
        <v>6</v>
      </c>
      <c r="S7" s="297"/>
      <c r="T7" s="298" t="s">
        <v>6</v>
      </c>
      <c r="U7" s="297"/>
      <c r="V7" s="298" t="s">
        <v>6</v>
      </c>
      <c r="W7" s="297"/>
      <c r="X7" s="298" t="s">
        <v>25</v>
      </c>
      <c r="Y7" s="297"/>
      <c r="Z7" s="298" t="s">
        <v>26</v>
      </c>
      <c r="AA7" s="297"/>
      <c r="AB7" s="298" t="s">
        <v>27</v>
      </c>
      <c r="AC7" s="297"/>
      <c r="AD7" s="298" t="s">
        <v>28</v>
      </c>
      <c r="AE7" s="297"/>
      <c r="AF7" s="299" t="s">
        <v>29</v>
      </c>
      <c r="AG7" s="297"/>
      <c r="AH7" s="298" t="s">
        <v>30</v>
      </c>
      <c r="AI7" s="297"/>
      <c r="AJ7" s="298" t="s">
        <v>31</v>
      </c>
      <c r="AK7" s="297"/>
      <c r="AL7" s="298" t="s">
        <v>32</v>
      </c>
      <c r="AM7" s="297"/>
      <c r="AN7" s="298" t="s">
        <v>33</v>
      </c>
      <c r="AO7" s="297"/>
      <c r="AP7" s="298" t="s">
        <v>1526</v>
      </c>
      <c r="AQ7" s="297"/>
      <c r="AR7" s="300" t="s">
        <v>34</v>
      </c>
      <c r="AT7" s="829" t="s">
        <v>35</v>
      </c>
      <c r="AV7" s="829" t="s">
        <v>6</v>
      </c>
      <c r="AX7" s="829" t="s">
        <v>1485</v>
      </c>
      <c r="AZ7" s="298" t="s">
        <v>0</v>
      </c>
      <c r="BB7" s="298" t="s">
        <v>2096</v>
      </c>
      <c r="BD7" s="298" t="s">
        <v>2100</v>
      </c>
      <c r="BF7" s="829" t="s">
        <v>6</v>
      </c>
    </row>
    <row r="8" spans="1:58" s="301" customFormat="1" ht="15" customHeight="1" thickBot="1">
      <c r="A8" s="297"/>
      <c r="B8" s="298" t="s">
        <v>36</v>
      </c>
      <c r="C8" s="297"/>
      <c r="D8" s="298" t="s">
        <v>37</v>
      </c>
      <c r="E8" s="1029"/>
      <c r="F8" s="298" t="s">
        <v>1468</v>
      </c>
      <c r="G8" s="297"/>
      <c r="H8" s="298" t="s">
        <v>38</v>
      </c>
      <c r="I8" s="297"/>
      <c r="J8" s="298" t="s">
        <v>39</v>
      </c>
      <c r="K8" s="297"/>
      <c r="L8" s="728"/>
      <c r="M8" s="297"/>
      <c r="N8" s="302"/>
      <c r="O8" s="297"/>
      <c r="P8" s="302"/>
      <c r="Q8" s="297"/>
      <c r="R8" s="298" t="s">
        <v>7</v>
      </c>
      <c r="S8" s="297"/>
      <c r="T8" s="298" t="s">
        <v>7</v>
      </c>
      <c r="U8" s="297"/>
      <c r="V8" s="298" t="s">
        <v>7</v>
      </c>
      <c r="W8" s="297"/>
      <c r="X8" s="298" t="s">
        <v>40</v>
      </c>
      <c r="Y8" s="297"/>
      <c r="Z8" s="298" t="s">
        <v>41</v>
      </c>
      <c r="AA8" s="297"/>
      <c r="AB8" s="298" t="s">
        <v>42</v>
      </c>
      <c r="AC8" s="297"/>
      <c r="AD8" s="298" t="s">
        <v>43</v>
      </c>
      <c r="AE8" s="297"/>
      <c r="AF8" s="299">
        <v>1</v>
      </c>
      <c r="AG8" s="297"/>
      <c r="AH8" s="298" t="s">
        <v>44</v>
      </c>
      <c r="AI8" s="297"/>
      <c r="AJ8" s="298" t="s">
        <v>45</v>
      </c>
      <c r="AK8" s="297"/>
      <c r="AL8" s="298" t="s">
        <v>46</v>
      </c>
      <c r="AM8" s="297"/>
      <c r="AN8" s="298" t="s">
        <v>47</v>
      </c>
      <c r="AO8" s="297"/>
      <c r="AP8" s="298" t="s">
        <v>169</v>
      </c>
      <c r="AQ8" s="297"/>
      <c r="AR8" s="300" t="s">
        <v>49</v>
      </c>
      <c r="AT8" s="829" t="s">
        <v>50</v>
      </c>
      <c r="AV8" s="829" t="s">
        <v>7</v>
      </c>
      <c r="AX8" s="829" t="s">
        <v>1486</v>
      </c>
      <c r="AZ8" s="298" t="s">
        <v>36</v>
      </c>
      <c r="BB8" s="298" t="s">
        <v>2097</v>
      </c>
      <c r="BD8" s="298" t="s">
        <v>2101</v>
      </c>
      <c r="BF8" s="830" t="s">
        <v>7</v>
      </c>
    </row>
    <row r="9" spans="1:58" s="301" customFormat="1" ht="15" customHeight="1" thickBot="1">
      <c r="A9" s="297"/>
      <c r="B9" s="298" t="s">
        <v>51</v>
      </c>
      <c r="C9" s="297"/>
      <c r="D9" s="298" t="s">
        <v>52</v>
      </c>
      <c r="E9" s="1029"/>
      <c r="F9" s="298" t="s">
        <v>1467</v>
      </c>
      <c r="G9" s="297"/>
      <c r="H9" s="298" t="s">
        <v>53</v>
      </c>
      <c r="I9" s="297"/>
      <c r="J9" s="298"/>
      <c r="K9" s="297"/>
      <c r="L9" s="298"/>
      <c r="M9" s="297"/>
      <c r="N9" s="297"/>
      <c r="O9" s="297"/>
      <c r="P9" s="297"/>
      <c r="Q9" s="297"/>
      <c r="R9" s="302"/>
      <c r="S9" s="297"/>
      <c r="T9" s="298" t="s">
        <v>54</v>
      </c>
      <c r="U9" s="297"/>
      <c r="V9" s="298" t="s">
        <v>55</v>
      </c>
      <c r="W9" s="297"/>
      <c r="X9" s="298"/>
      <c r="Y9" s="297"/>
      <c r="Z9" s="302"/>
      <c r="AA9" s="297"/>
      <c r="AB9" s="298" t="s">
        <v>56</v>
      </c>
      <c r="AC9" s="297"/>
      <c r="AD9" s="298" t="s">
        <v>57</v>
      </c>
      <c r="AE9" s="297"/>
      <c r="AF9" s="299">
        <v>2</v>
      </c>
      <c r="AG9" s="297"/>
      <c r="AH9" s="298" t="s">
        <v>58</v>
      </c>
      <c r="AI9" s="297"/>
      <c r="AJ9" s="298" t="s">
        <v>59</v>
      </c>
      <c r="AK9" s="297"/>
      <c r="AL9" s="298" t="s">
        <v>54</v>
      </c>
      <c r="AM9" s="297"/>
      <c r="AN9" s="298" t="s">
        <v>60</v>
      </c>
      <c r="AO9" s="297"/>
      <c r="AP9" s="298" t="s">
        <v>48</v>
      </c>
      <c r="AQ9" s="297"/>
      <c r="AR9" s="303"/>
      <c r="AT9" s="829" t="s">
        <v>61</v>
      </c>
      <c r="AV9" s="829" t="s">
        <v>62</v>
      </c>
      <c r="AX9" s="829"/>
      <c r="AZ9" s="298" t="s">
        <v>51</v>
      </c>
      <c r="BB9" s="298" t="s">
        <v>2098</v>
      </c>
      <c r="BD9" s="298" t="s">
        <v>2102</v>
      </c>
    </row>
    <row r="10" spans="1:58" s="301" customFormat="1" ht="15" customHeight="1" thickBot="1">
      <c r="A10" s="297"/>
      <c r="B10" s="298" t="s">
        <v>63</v>
      </c>
      <c r="C10" s="297"/>
      <c r="D10" s="298" t="s">
        <v>64</v>
      </c>
      <c r="E10" s="1029"/>
      <c r="F10" s="298" t="s">
        <v>1468</v>
      </c>
      <c r="G10" s="297"/>
      <c r="H10" s="298" t="s">
        <v>65</v>
      </c>
      <c r="I10" s="297"/>
      <c r="J10" s="298" t="s">
        <v>66</v>
      </c>
      <c r="K10" s="297"/>
      <c r="L10" s="298"/>
      <c r="M10" s="297"/>
      <c r="N10" s="297"/>
      <c r="O10" s="297"/>
      <c r="P10" s="297"/>
      <c r="Q10" s="297"/>
      <c r="R10" s="297"/>
      <c r="S10" s="297"/>
      <c r="T10" s="302"/>
      <c r="U10" s="297"/>
      <c r="V10" s="298" t="s">
        <v>67</v>
      </c>
      <c r="W10" s="297"/>
      <c r="X10" s="298"/>
      <c r="Y10" s="297"/>
      <c r="Z10" s="304"/>
      <c r="AA10" s="297"/>
      <c r="AB10" s="302"/>
      <c r="AC10" s="297"/>
      <c r="AD10" s="298" t="s">
        <v>55</v>
      </c>
      <c r="AE10" s="297"/>
      <c r="AF10" s="299">
        <v>3</v>
      </c>
      <c r="AG10" s="297"/>
      <c r="AH10" s="298" t="s">
        <v>68</v>
      </c>
      <c r="AI10" s="297"/>
      <c r="AJ10" s="298" t="s">
        <v>69</v>
      </c>
      <c r="AK10" s="297"/>
      <c r="AL10" s="302"/>
      <c r="AM10" s="297"/>
      <c r="AN10" s="298" t="s">
        <v>70</v>
      </c>
      <c r="AO10" s="297"/>
      <c r="AP10" s="298" t="s">
        <v>1527</v>
      </c>
      <c r="AQ10" s="297"/>
      <c r="AR10" s="305"/>
      <c r="AT10" s="829" t="s">
        <v>72</v>
      </c>
      <c r="AV10" s="830"/>
      <c r="AX10" s="830"/>
      <c r="AZ10" s="298" t="s">
        <v>63</v>
      </c>
      <c r="BB10" s="298" t="s">
        <v>2099</v>
      </c>
      <c r="BD10" s="298" t="s">
        <v>2103</v>
      </c>
    </row>
    <row r="11" spans="1:58" s="301" customFormat="1" ht="15" customHeight="1" thickBot="1">
      <c r="A11" s="297"/>
      <c r="B11" s="298" t="s">
        <v>1513</v>
      </c>
      <c r="C11" s="297"/>
      <c r="D11" s="298" t="s">
        <v>1514</v>
      </c>
      <c r="E11" s="1029"/>
      <c r="F11" s="298" t="s">
        <v>1467</v>
      </c>
      <c r="G11" s="297"/>
      <c r="H11" s="298" t="s">
        <v>73</v>
      </c>
      <c r="I11" s="297"/>
      <c r="J11" s="298" t="s">
        <v>74</v>
      </c>
      <c r="K11" s="297"/>
      <c r="L11" s="298" t="s">
        <v>6</v>
      </c>
      <c r="M11" s="297"/>
      <c r="N11" s="297"/>
      <c r="O11" s="297"/>
      <c r="P11" s="297"/>
      <c r="Q11" s="297"/>
      <c r="R11" s="297"/>
      <c r="S11" s="297"/>
      <c r="T11" s="304"/>
      <c r="U11" s="297"/>
      <c r="V11" s="298" t="s">
        <v>75</v>
      </c>
      <c r="W11" s="297"/>
      <c r="X11" s="302"/>
      <c r="Y11" s="297"/>
      <c r="Z11" s="304"/>
      <c r="AA11" s="297"/>
      <c r="AB11" s="304"/>
      <c r="AC11" s="297"/>
      <c r="AD11" s="298" t="s">
        <v>76</v>
      </c>
      <c r="AE11" s="297"/>
      <c r="AF11" s="299">
        <v>4</v>
      </c>
      <c r="AG11" s="297"/>
      <c r="AH11" s="302"/>
      <c r="AI11" s="297"/>
      <c r="AJ11" s="302"/>
      <c r="AK11" s="297"/>
      <c r="AL11" s="304"/>
      <c r="AM11" s="297"/>
      <c r="AN11" s="298" t="s">
        <v>77</v>
      </c>
      <c r="AO11" s="297"/>
      <c r="AP11" s="298" t="s">
        <v>71</v>
      </c>
      <c r="AQ11" s="297"/>
      <c r="AR11" s="305"/>
      <c r="AT11" s="829" t="s">
        <v>1470</v>
      </c>
      <c r="AZ11" s="298"/>
      <c r="BB11" s="302"/>
      <c r="BD11" s="298" t="s">
        <v>2104</v>
      </c>
    </row>
    <row r="12" spans="1:58" s="301" customFormat="1" ht="15" customHeight="1" thickBot="1">
      <c r="A12" s="297"/>
      <c r="B12" s="298" t="s">
        <v>78</v>
      </c>
      <c r="C12" s="297"/>
      <c r="D12" s="298" t="s">
        <v>79</v>
      </c>
      <c r="E12" s="1029"/>
      <c r="F12" s="298" t="s">
        <v>1467</v>
      </c>
      <c r="G12" s="297"/>
      <c r="H12" s="298" t="s">
        <v>80</v>
      </c>
      <c r="I12" s="297"/>
      <c r="J12" s="298" t="s">
        <v>81</v>
      </c>
      <c r="K12" s="297"/>
      <c r="L12" s="298" t="s">
        <v>6</v>
      </c>
      <c r="M12" s="297"/>
      <c r="N12" s="297"/>
      <c r="O12" s="297"/>
      <c r="P12" s="297"/>
      <c r="Q12" s="297"/>
      <c r="R12" s="297"/>
      <c r="S12" s="297"/>
      <c r="T12" s="304"/>
      <c r="U12" s="297"/>
      <c r="V12" s="302"/>
      <c r="W12" s="297"/>
      <c r="X12" s="304"/>
      <c r="Y12" s="297"/>
      <c r="Z12" s="304"/>
      <c r="AA12" s="297"/>
      <c r="AB12" s="304"/>
      <c r="AC12" s="297"/>
      <c r="AD12" s="298" t="s">
        <v>82</v>
      </c>
      <c r="AE12" s="297"/>
      <c r="AF12" s="299">
        <v>5</v>
      </c>
      <c r="AG12" s="297"/>
      <c r="AH12" s="304"/>
      <c r="AI12" s="297"/>
      <c r="AJ12" s="304"/>
      <c r="AK12" s="297"/>
      <c r="AL12" s="304"/>
      <c r="AM12" s="297"/>
      <c r="AN12" s="302"/>
      <c r="AO12" s="297"/>
      <c r="AP12" s="298" t="s">
        <v>65</v>
      </c>
      <c r="AQ12" s="297"/>
      <c r="AR12" s="305"/>
      <c r="AT12" s="829" t="s">
        <v>62</v>
      </c>
      <c r="AZ12" s="298"/>
      <c r="BB12" s="1632" t="s">
        <v>2298</v>
      </c>
      <c r="BD12" s="302"/>
    </row>
    <row r="13" spans="1:58" s="301" customFormat="1" ht="15" customHeight="1" thickBot="1">
      <c r="A13" s="297"/>
      <c r="B13" s="298" t="s">
        <v>84</v>
      </c>
      <c r="C13" s="297"/>
      <c r="D13" s="298" t="s">
        <v>85</v>
      </c>
      <c r="E13" s="1029"/>
      <c r="F13" s="298" t="s">
        <v>1467</v>
      </c>
      <c r="G13" s="297"/>
      <c r="H13" s="298" t="s">
        <v>86</v>
      </c>
      <c r="I13" s="297"/>
      <c r="J13" s="298" t="s">
        <v>87</v>
      </c>
      <c r="K13" s="297"/>
      <c r="L13" s="298" t="s">
        <v>6</v>
      </c>
      <c r="M13" s="297"/>
      <c r="N13" s="297"/>
      <c r="O13" s="297"/>
      <c r="P13" s="297"/>
      <c r="Q13" s="297"/>
      <c r="R13" s="297"/>
      <c r="S13" s="297"/>
      <c r="T13" s="304"/>
      <c r="U13" s="297"/>
      <c r="V13" s="304"/>
      <c r="W13" s="297"/>
      <c r="X13" s="297"/>
      <c r="Y13" s="297"/>
      <c r="Z13" s="297"/>
      <c r="AA13" s="297"/>
      <c r="AB13" s="304"/>
      <c r="AC13" s="297"/>
      <c r="AD13" s="298" t="s">
        <v>88</v>
      </c>
      <c r="AE13" s="297"/>
      <c r="AF13" s="299">
        <v>6</v>
      </c>
      <c r="AG13" s="297"/>
      <c r="AH13" s="304"/>
      <c r="AI13" s="297"/>
      <c r="AJ13" s="304"/>
      <c r="AK13" s="297"/>
      <c r="AL13" s="304"/>
      <c r="AM13" s="297"/>
      <c r="AN13" s="304"/>
      <c r="AO13" s="297"/>
      <c r="AP13" s="298" t="s">
        <v>83</v>
      </c>
      <c r="AQ13" s="297"/>
      <c r="AR13" s="305"/>
      <c r="AT13" s="830"/>
      <c r="AZ13" s="298" t="s">
        <v>84</v>
      </c>
      <c r="BB13" s="1631" t="s">
        <v>2096</v>
      </c>
      <c r="BD13" s="1029"/>
    </row>
    <row r="14" spans="1:58" s="301" customFormat="1" ht="15" customHeight="1">
      <c r="A14" s="297"/>
      <c r="B14" s="298" t="s">
        <v>90</v>
      </c>
      <c r="C14" s="297"/>
      <c r="D14" s="298" t="s">
        <v>91</v>
      </c>
      <c r="E14" s="1029"/>
      <c r="F14" s="298" t="s">
        <v>1468</v>
      </c>
      <c r="G14" s="297"/>
      <c r="H14" s="298" t="s">
        <v>92</v>
      </c>
      <c r="I14" s="297"/>
      <c r="J14" s="298" t="s">
        <v>93</v>
      </c>
      <c r="K14" s="297"/>
      <c r="L14" s="298" t="s">
        <v>6</v>
      </c>
      <c r="M14" s="297"/>
      <c r="N14" s="297"/>
      <c r="O14" s="297"/>
      <c r="P14" s="297"/>
      <c r="Q14" s="297"/>
      <c r="R14" s="297"/>
      <c r="S14" s="297"/>
      <c r="T14" s="304"/>
      <c r="U14" s="297"/>
      <c r="V14" s="304"/>
      <c r="W14" s="297"/>
      <c r="X14" s="297"/>
      <c r="Y14" s="297"/>
      <c r="Z14" s="297"/>
      <c r="AA14" s="297"/>
      <c r="AB14" s="304"/>
      <c r="AC14" s="297"/>
      <c r="AD14" s="298" t="s">
        <v>67</v>
      </c>
      <c r="AE14" s="297"/>
      <c r="AF14" s="299" t="s">
        <v>1414</v>
      </c>
      <c r="AG14" s="297"/>
      <c r="AH14" s="304"/>
      <c r="AI14" s="297"/>
      <c r="AJ14" s="304"/>
      <c r="AK14" s="297"/>
      <c r="AL14" s="304"/>
      <c r="AM14" s="297"/>
      <c r="AN14" s="297"/>
      <c r="AO14" s="297"/>
      <c r="AP14" s="298" t="s">
        <v>89</v>
      </c>
      <c r="AQ14" s="297"/>
      <c r="AR14" s="305"/>
      <c r="AZ14" s="298" t="s">
        <v>90</v>
      </c>
      <c r="BB14" s="298" t="s">
        <v>2097</v>
      </c>
      <c r="BD14" s="1029"/>
    </row>
    <row r="15" spans="1:58" s="301" customFormat="1" ht="15" customHeight="1" thickBot="1">
      <c r="A15" s="297"/>
      <c r="B15" s="298" t="s">
        <v>95</v>
      </c>
      <c r="C15" s="297"/>
      <c r="D15" s="298" t="s">
        <v>96</v>
      </c>
      <c r="E15" s="1029"/>
      <c r="F15" s="298" t="s">
        <v>1468</v>
      </c>
      <c r="G15" s="297"/>
      <c r="H15" s="302"/>
      <c r="I15" s="297"/>
      <c r="J15" s="298" t="s">
        <v>97</v>
      </c>
      <c r="K15" s="297"/>
      <c r="L15" s="298" t="s">
        <v>6</v>
      </c>
      <c r="M15" s="297"/>
      <c r="N15" s="297"/>
      <c r="O15" s="297"/>
      <c r="P15" s="297"/>
      <c r="Q15" s="297"/>
      <c r="R15" s="297"/>
      <c r="S15" s="297"/>
      <c r="T15" s="304"/>
      <c r="U15" s="297"/>
      <c r="V15" s="304"/>
      <c r="W15" s="297"/>
      <c r="X15" s="297"/>
      <c r="Y15" s="297"/>
      <c r="Z15" s="297"/>
      <c r="AA15" s="297"/>
      <c r="AB15" s="304"/>
      <c r="AC15" s="297"/>
      <c r="AD15" s="298" t="s">
        <v>98</v>
      </c>
      <c r="AE15" s="297"/>
      <c r="AF15" s="299" t="s">
        <v>99</v>
      </c>
      <c r="AG15" s="297"/>
      <c r="AH15" s="306"/>
      <c r="AI15" s="297"/>
      <c r="AJ15" s="306"/>
      <c r="AK15" s="297"/>
      <c r="AL15" s="306"/>
      <c r="AM15" s="297"/>
      <c r="AN15" s="297"/>
      <c r="AO15" s="297"/>
      <c r="AP15" s="298" t="s">
        <v>1528</v>
      </c>
      <c r="AQ15" s="297"/>
      <c r="AR15" s="305"/>
      <c r="AZ15" s="298" t="s">
        <v>95</v>
      </c>
      <c r="BB15" s="298" t="s">
        <v>2099</v>
      </c>
      <c r="BD15" s="1029"/>
    </row>
    <row r="16" spans="1:58" s="301" customFormat="1" ht="15" customHeight="1" thickBot="1">
      <c r="A16" s="307"/>
      <c r="B16" s="298" t="s">
        <v>1515</v>
      </c>
      <c r="C16" s="307"/>
      <c r="D16" s="298" t="s">
        <v>1516</v>
      </c>
      <c r="E16" s="1029"/>
      <c r="F16" s="298" t="s">
        <v>1467</v>
      </c>
      <c r="G16" s="307"/>
      <c r="H16" s="304"/>
      <c r="I16" s="307"/>
      <c r="J16" s="298" t="s">
        <v>101</v>
      </c>
      <c r="K16" s="307"/>
      <c r="L16" s="728"/>
      <c r="M16" s="307"/>
      <c r="N16" s="297"/>
      <c r="O16" s="307"/>
      <c r="P16" s="297"/>
      <c r="Q16" s="307"/>
      <c r="R16" s="297"/>
      <c r="S16" s="307"/>
      <c r="T16" s="304"/>
      <c r="U16" s="307"/>
      <c r="V16" s="304"/>
      <c r="W16" s="297"/>
      <c r="X16" s="297"/>
      <c r="Y16" s="297"/>
      <c r="Z16" s="297"/>
      <c r="AA16" s="307"/>
      <c r="AB16" s="304"/>
      <c r="AC16" s="307"/>
      <c r="AD16" s="298" t="s">
        <v>102</v>
      </c>
      <c r="AE16" s="307"/>
      <c r="AF16" s="299" t="s">
        <v>67</v>
      </c>
      <c r="AG16" s="307"/>
      <c r="AH16" s="307"/>
      <c r="AI16" s="297"/>
      <c r="AJ16" s="307"/>
      <c r="AK16" s="297"/>
      <c r="AL16" s="307"/>
      <c r="AM16" s="297"/>
      <c r="AN16" s="297"/>
      <c r="AO16" s="297"/>
      <c r="AP16" s="298" t="s">
        <v>1529</v>
      </c>
      <c r="AQ16" s="297"/>
      <c r="AR16" s="305"/>
      <c r="AZ16" s="298"/>
      <c r="BB16" s="302"/>
      <c r="BD16" s="1029"/>
    </row>
    <row r="17" spans="1:56" s="301" customFormat="1" ht="15" customHeight="1" thickBot="1">
      <c r="A17" s="307"/>
      <c r="B17" s="298" t="s">
        <v>104</v>
      </c>
      <c r="C17" s="307"/>
      <c r="D17" s="298" t="s">
        <v>105</v>
      </c>
      <c r="E17" s="1029"/>
      <c r="F17" s="298" t="s">
        <v>1467</v>
      </c>
      <c r="G17" s="307"/>
      <c r="H17" s="304"/>
      <c r="I17" s="307"/>
      <c r="J17" s="298" t="s">
        <v>106</v>
      </c>
      <c r="K17" s="307"/>
      <c r="L17" s="298" t="s">
        <v>6</v>
      </c>
      <c r="M17" s="307"/>
      <c r="N17" s="297"/>
      <c r="O17" s="307"/>
      <c r="P17" s="297"/>
      <c r="Q17" s="307"/>
      <c r="R17" s="297"/>
      <c r="S17" s="307"/>
      <c r="T17" s="304"/>
      <c r="U17" s="307"/>
      <c r="V17" s="304"/>
      <c r="W17" s="297"/>
      <c r="X17" s="297"/>
      <c r="Y17" s="297"/>
      <c r="Z17" s="297"/>
      <c r="AA17" s="307"/>
      <c r="AB17" s="304"/>
      <c r="AC17" s="307"/>
      <c r="AD17" s="302"/>
      <c r="AE17" s="307"/>
      <c r="AF17" s="308"/>
      <c r="AG17" s="307"/>
      <c r="AH17" s="304"/>
      <c r="AI17" s="297"/>
      <c r="AJ17" s="304"/>
      <c r="AK17" s="297"/>
      <c r="AL17" s="304"/>
      <c r="AM17" s="297"/>
      <c r="AN17" s="304"/>
      <c r="AO17" s="297"/>
      <c r="AP17" s="298" t="s">
        <v>1530</v>
      </c>
      <c r="AQ17" s="297"/>
      <c r="AR17" s="305"/>
      <c r="AZ17" s="298" t="s">
        <v>104</v>
      </c>
      <c r="BB17" s="1029"/>
      <c r="BD17" s="1029"/>
    </row>
    <row r="18" spans="1:56" s="301" customFormat="1" ht="15" customHeight="1">
      <c r="A18" s="307"/>
      <c r="B18" s="298" t="s">
        <v>107</v>
      </c>
      <c r="C18" s="307"/>
      <c r="D18" s="298" t="s">
        <v>108</v>
      </c>
      <c r="E18" s="1029"/>
      <c r="F18" s="298" t="s">
        <v>1468</v>
      </c>
      <c r="G18" s="307"/>
      <c r="H18" s="304"/>
      <c r="I18" s="307"/>
      <c r="J18" s="298" t="s">
        <v>109</v>
      </c>
      <c r="K18" s="307"/>
      <c r="L18" s="298" t="s">
        <v>6</v>
      </c>
      <c r="M18" s="307"/>
      <c r="N18" s="297"/>
      <c r="O18" s="307"/>
      <c r="P18" s="297"/>
      <c r="Q18" s="307"/>
      <c r="R18" s="297"/>
      <c r="S18" s="307"/>
      <c r="T18" s="304"/>
      <c r="U18" s="307"/>
      <c r="V18" s="304"/>
      <c r="W18" s="297"/>
      <c r="X18" s="297"/>
      <c r="Y18" s="297"/>
      <c r="Z18" s="297"/>
      <c r="AA18" s="307"/>
      <c r="AB18" s="304"/>
      <c r="AC18" s="307"/>
      <c r="AD18" s="304"/>
      <c r="AE18" s="307"/>
      <c r="AF18" s="309"/>
      <c r="AG18" s="307"/>
      <c r="AH18" s="304"/>
      <c r="AI18" s="297"/>
      <c r="AJ18" s="304"/>
      <c r="AK18" s="297"/>
      <c r="AL18" s="304"/>
      <c r="AM18" s="297"/>
      <c r="AN18" s="304"/>
      <c r="AO18" s="297"/>
      <c r="AP18" s="298" t="s">
        <v>94</v>
      </c>
      <c r="AQ18" s="297"/>
      <c r="AR18" s="305"/>
      <c r="AZ18" s="298"/>
      <c r="BB18" s="1029"/>
      <c r="BD18" s="1029"/>
    </row>
    <row r="19" spans="1:56" s="301" customFormat="1" ht="15" customHeight="1">
      <c r="A19" s="307"/>
      <c r="B19" s="298" t="s">
        <v>111</v>
      </c>
      <c r="C19" s="307"/>
      <c r="D19" s="298" t="s">
        <v>112</v>
      </c>
      <c r="E19" s="1029"/>
      <c r="F19" s="298" t="s">
        <v>1468</v>
      </c>
      <c r="G19" s="307"/>
      <c r="H19" s="304"/>
      <c r="I19" s="307"/>
      <c r="J19" s="298" t="s">
        <v>113</v>
      </c>
      <c r="K19" s="307"/>
      <c r="L19" s="298" t="s">
        <v>6</v>
      </c>
      <c r="M19" s="307"/>
      <c r="N19" s="297"/>
      <c r="O19" s="307"/>
      <c r="P19" s="297"/>
      <c r="Q19" s="307"/>
      <c r="R19" s="297"/>
      <c r="S19" s="307"/>
      <c r="T19" s="304"/>
      <c r="U19" s="307"/>
      <c r="V19" s="304"/>
      <c r="W19" s="297"/>
      <c r="X19" s="297"/>
      <c r="Y19" s="297"/>
      <c r="Z19" s="297"/>
      <c r="AA19" s="307"/>
      <c r="AB19" s="304"/>
      <c r="AC19" s="307"/>
      <c r="AD19" s="304"/>
      <c r="AE19" s="307"/>
      <c r="AF19" s="304"/>
      <c r="AG19" s="307"/>
      <c r="AH19" s="304"/>
      <c r="AI19" s="297"/>
      <c r="AJ19" s="304"/>
      <c r="AK19" s="297"/>
      <c r="AL19" s="304"/>
      <c r="AM19" s="297"/>
      <c r="AN19" s="304"/>
      <c r="AO19" s="297"/>
      <c r="AP19" s="298" t="s">
        <v>100</v>
      </c>
      <c r="AQ19" s="297"/>
      <c r="AR19" s="305"/>
      <c r="AZ19" s="298" t="s">
        <v>111</v>
      </c>
      <c r="BB19" s="1029"/>
      <c r="BD19" s="1029"/>
    </row>
    <row r="20" spans="1:56" s="301" customFormat="1" ht="15" customHeight="1">
      <c r="A20" s="307"/>
      <c r="B20" s="298" t="s">
        <v>114</v>
      </c>
      <c r="C20" s="307"/>
      <c r="D20" s="298" t="s">
        <v>115</v>
      </c>
      <c r="E20" s="1029"/>
      <c r="F20" s="298" t="s">
        <v>1467</v>
      </c>
      <c r="G20" s="307"/>
      <c r="H20" s="304"/>
      <c r="I20" s="307"/>
      <c r="J20" s="298" t="s">
        <v>116</v>
      </c>
      <c r="K20" s="307"/>
      <c r="L20" s="298" t="s">
        <v>6</v>
      </c>
      <c r="M20" s="307"/>
      <c r="N20" s="297"/>
      <c r="O20" s="307"/>
      <c r="P20" s="297"/>
      <c r="Q20" s="307"/>
      <c r="R20" s="297"/>
      <c r="S20" s="307"/>
      <c r="T20" s="304"/>
      <c r="U20" s="307"/>
      <c r="V20" s="304"/>
      <c r="W20" s="297"/>
      <c r="X20" s="297"/>
      <c r="Y20" s="297"/>
      <c r="Z20" s="297"/>
      <c r="AA20" s="307"/>
      <c r="AB20" s="304"/>
      <c r="AC20" s="307"/>
      <c r="AD20" s="304"/>
      <c r="AE20" s="307"/>
      <c r="AF20" s="304"/>
      <c r="AG20" s="307"/>
      <c r="AH20" s="304"/>
      <c r="AI20" s="297"/>
      <c r="AJ20" s="304"/>
      <c r="AK20" s="297"/>
      <c r="AL20" s="304"/>
      <c r="AM20" s="297"/>
      <c r="AN20" s="304"/>
      <c r="AO20" s="297"/>
      <c r="AP20" s="298" t="s">
        <v>103</v>
      </c>
      <c r="AQ20" s="297"/>
      <c r="AR20" s="305"/>
      <c r="AZ20" s="298"/>
      <c r="BB20" s="1029"/>
      <c r="BD20" s="1029"/>
    </row>
    <row r="21" spans="1:56" s="301" customFormat="1" ht="15" customHeight="1">
      <c r="A21" s="307"/>
      <c r="B21" s="298" t="s">
        <v>118</v>
      </c>
      <c r="C21" s="307"/>
      <c r="D21" s="298" t="s">
        <v>119</v>
      </c>
      <c r="E21" s="1029"/>
      <c r="F21" s="298" t="s">
        <v>1467</v>
      </c>
      <c r="G21" s="307"/>
      <c r="H21" s="304"/>
      <c r="I21" s="307"/>
      <c r="J21" s="298" t="s">
        <v>120</v>
      </c>
      <c r="K21" s="307"/>
      <c r="L21" s="298"/>
      <c r="M21" s="307"/>
      <c r="N21" s="297"/>
      <c r="O21" s="307"/>
      <c r="P21" s="297"/>
      <c r="Q21" s="307"/>
      <c r="R21" s="297"/>
      <c r="S21" s="307"/>
      <c r="T21" s="304"/>
      <c r="U21" s="307"/>
      <c r="V21" s="304"/>
      <c r="W21" s="297"/>
      <c r="X21" s="297"/>
      <c r="Y21" s="297"/>
      <c r="Z21" s="297"/>
      <c r="AA21" s="307"/>
      <c r="AB21" s="304"/>
      <c r="AC21" s="307"/>
      <c r="AD21" s="304"/>
      <c r="AE21" s="307"/>
      <c r="AF21" s="304"/>
      <c r="AG21" s="307"/>
      <c r="AH21" s="304"/>
      <c r="AI21" s="297"/>
      <c r="AJ21" s="304"/>
      <c r="AK21" s="297"/>
      <c r="AL21" s="304"/>
      <c r="AM21" s="297"/>
      <c r="AN21" s="304"/>
      <c r="AO21" s="297"/>
      <c r="AP21" s="298" t="s">
        <v>24</v>
      </c>
      <c r="AQ21" s="297"/>
      <c r="AR21" s="305"/>
      <c r="AZ21" s="298" t="s">
        <v>118</v>
      </c>
      <c r="BB21" s="1029"/>
      <c r="BD21" s="1029"/>
    </row>
    <row r="22" spans="1:56" s="301" customFormat="1" ht="15" customHeight="1" thickBot="1">
      <c r="A22" s="307"/>
      <c r="B22" s="298" t="s">
        <v>122</v>
      </c>
      <c r="C22" s="307"/>
      <c r="D22" s="298" t="s">
        <v>123</v>
      </c>
      <c r="E22" s="1029"/>
      <c r="F22" s="298" t="s">
        <v>1467</v>
      </c>
      <c r="G22" s="307"/>
      <c r="H22" s="304"/>
      <c r="I22" s="307"/>
      <c r="J22" s="302"/>
      <c r="K22" s="307"/>
      <c r="L22" s="788"/>
      <c r="M22" s="307"/>
      <c r="N22" s="297"/>
      <c r="O22" s="307"/>
      <c r="P22" s="297"/>
      <c r="Q22" s="307"/>
      <c r="R22" s="297"/>
      <c r="S22" s="307"/>
      <c r="T22" s="304"/>
      <c r="U22" s="307"/>
      <c r="V22" s="304"/>
      <c r="W22" s="297"/>
      <c r="X22" s="297"/>
      <c r="Y22" s="297"/>
      <c r="Z22" s="297"/>
      <c r="AA22" s="307"/>
      <c r="AB22" s="304"/>
      <c r="AC22" s="307"/>
      <c r="AD22" s="304"/>
      <c r="AE22" s="307"/>
      <c r="AF22" s="304"/>
      <c r="AG22" s="307"/>
      <c r="AH22" s="304"/>
      <c r="AI22" s="297"/>
      <c r="AJ22" s="304"/>
      <c r="AK22" s="297"/>
      <c r="AL22" s="304"/>
      <c r="AM22" s="297"/>
      <c r="AN22" s="304"/>
      <c r="AO22" s="297"/>
      <c r="AP22" s="298" t="s">
        <v>110</v>
      </c>
      <c r="AQ22" s="297"/>
      <c r="AR22" s="305"/>
      <c r="AZ22" s="298" t="s">
        <v>122</v>
      </c>
      <c r="BB22" s="1029"/>
      <c r="BD22" s="1029"/>
    </row>
    <row r="23" spans="1:56" s="301" customFormat="1" ht="15" customHeight="1">
      <c r="A23" s="307"/>
      <c r="B23" s="298" t="s">
        <v>125</v>
      </c>
      <c r="C23" s="307"/>
      <c r="D23" s="298" t="s">
        <v>126</v>
      </c>
      <c r="E23" s="1029"/>
      <c r="F23" s="298" t="s">
        <v>1467</v>
      </c>
      <c r="G23" s="307"/>
      <c r="H23" s="304"/>
      <c r="I23" s="307"/>
      <c r="J23" s="304"/>
      <c r="K23" s="307"/>
      <c r="L23" s="297"/>
      <c r="M23" s="307"/>
      <c r="N23" s="297"/>
      <c r="O23" s="307"/>
      <c r="P23" s="297"/>
      <c r="Q23" s="307"/>
      <c r="R23" s="297"/>
      <c r="S23" s="307"/>
      <c r="T23" s="310"/>
      <c r="U23" s="307"/>
      <c r="V23" s="310"/>
      <c r="W23" s="297"/>
      <c r="X23" s="297"/>
      <c r="Y23" s="297"/>
      <c r="Z23" s="297"/>
      <c r="AA23" s="307"/>
      <c r="AB23" s="310"/>
      <c r="AC23" s="307"/>
      <c r="AD23" s="311"/>
      <c r="AE23" s="307"/>
      <c r="AF23" s="311"/>
      <c r="AG23" s="307"/>
      <c r="AH23" s="312"/>
      <c r="AI23" s="297"/>
      <c r="AJ23" s="312"/>
      <c r="AK23" s="297"/>
      <c r="AL23" s="312"/>
      <c r="AM23" s="297"/>
      <c r="AN23" s="311"/>
      <c r="AO23" s="297"/>
      <c r="AP23" s="298" t="s">
        <v>39</v>
      </c>
      <c r="AQ23" s="297"/>
      <c r="AR23" s="305"/>
      <c r="AZ23" s="298" t="s">
        <v>125</v>
      </c>
      <c r="BB23" s="1029"/>
      <c r="BD23" s="1029"/>
    </row>
    <row r="24" spans="1:56" s="301" customFormat="1" ht="15" customHeight="1">
      <c r="A24" s="297"/>
      <c r="B24" s="298" t="s">
        <v>128</v>
      </c>
      <c r="C24" s="297"/>
      <c r="D24" s="298" t="s">
        <v>129</v>
      </c>
      <c r="E24" s="1029"/>
      <c r="F24" s="298" t="s">
        <v>1467</v>
      </c>
      <c r="G24" s="297"/>
      <c r="H24" s="304"/>
      <c r="I24" s="297"/>
      <c r="J24" s="304"/>
      <c r="K24" s="297"/>
      <c r="L24" s="304"/>
      <c r="M24" s="297"/>
      <c r="N24" s="297"/>
      <c r="O24" s="297"/>
      <c r="P24" s="297"/>
      <c r="Q24" s="297"/>
      <c r="R24" s="297"/>
      <c r="S24" s="297"/>
      <c r="T24" s="304"/>
      <c r="U24" s="297"/>
      <c r="V24" s="304"/>
      <c r="W24" s="297"/>
      <c r="X24" s="297"/>
      <c r="Y24" s="297"/>
      <c r="Z24" s="297"/>
      <c r="AA24" s="297"/>
      <c r="AB24" s="304"/>
      <c r="AC24" s="297"/>
      <c r="AD24" s="297"/>
      <c r="AE24" s="297"/>
      <c r="AF24" s="297"/>
      <c r="AG24" s="297"/>
      <c r="AH24" s="297"/>
      <c r="AI24" s="297"/>
      <c r="AJ24" s="297"/>
      <c r="AK24" s="297"/>
      <c r="AL24" s="297"/>
      <c r="AM24" s="297"/>
      <c r="AN24" s="297"/>
      <c r="AO24" s="297"/>
      <c r="AP24" s="298" t="s">
        <v>117</v>
      </c>
      <c r="AQ24" s="297"/>
      <c r="AR24" s="307"/>
      <c r="AZ24" s="298"/>
      <c r="BB24" s="1029"/>
      <c r="BD24" s="1029"/>
    </row>
    <row r="25" spans="1:56" s="301" customFormat="1" ht="15" customHeight="1" thickBot="1">
      <c r="A25" s="297"/>
      <c r="B25" s="302"/>
      <c r="C25" s="297"/>
      <c r="D25" s="302"/>
      <c r="E25" s="307"/>
      <c r="F25" s="302"/>
      <c r="G25" s="297"/>
      <c r="H25" s="304"/>
      <c r="I25" s="297"/>
      <c r="J25" s="304"/>
      <c r="K25" s="297"/>
      <c r="L25" s="304"/>
      <c r="M25" s="297"/>
      <c r="N25" s="297"/>
      <c r="O25" s="297"/>
      <c r="P25" s="297"/>
      <c r="Q25" s="297"/>
      <c r="R25" s="297"/>
      <c r="S25" s="297"/>
      <c r="T25" s="304"/>
      <c r="U25" s="297"/>
      <c r="V25" s="304"/>
      <c r="W25" s="297"/>
      <c r="X25" s="297"/>
      <c r="Y25" s="297"/>
      <c r="Z25" s="297"/>
      <c r="AA25" s="297"/>
      <c r="AB25" s="304"/>
      <c r="AC25" s="297"/>
      <c r="AD25" s="297"/>
      <c r="AE25" s="297"/>
      <c r="AF25" s="297"/>
      <c r="AG25" s="297"/>
      <c r="AH25" s="297"/>
      <c r="AI25" s="297"/>
      <c r="AJ25" s="297"/>
      <c r="AK25" s="297"/>
      <c r="AL25" s="297"/>
      <c r="AM25" s="297"/>
      <c r="AN25" s="297"/>
      <c r="AO25" s="297"/>
      <c r="AP25" s="298" t="s">
        <v>1531</v>
      </c>
      <c r="AQ25" s="297"/>
      <c r="AR25" s="307"/>
      <c r="AZ25" s="302"/>
      <c r="BB25" s="1029"/>
      <c r="BD25" s="1029"/>
    </row>
    <row r="26" spans="1:56" s="301" customFormat="1" ht="15" customHeight="1">
      <c r="A26" s="297"/>
      <c r="B26" s="297"/>
      <c r="C26" s="297"/>
      <c r="D26" s="297"/>
      <c r="E26" s="307"/>
      <c r="F26" s="297"/>
      <c r="G26" s="297"/>
      <c r="H26" s="297"/>
      <c r="I26" s="297"/>
      <c r="J26" s="297"/>
      <c r="K26" s="297"/>
      <c r="L26" s="297"/>
      <c r="M26" s="297"/>
      <c r="N26" s="297"/>
      <c r="O26" s="297"/>
      <c r="P26" s="297"/>
      <c r="Q26" s="297"/>
      <c r="R26" s="297"/>
      <c r="S26" s="297"/>
      <c r="T26" s="313"/>
      <c r="U26" s="297"/>
      <c r="V26" s="313"/>
      <c r="W26" s="297"/>
      <c r="X26" s="297"/>
      <c r="Y26" s="297"/>
      <c r="Z26" s="297"/>
      <c r="AA26" s="297"/>
      <c r="AB26" s="313"/>
      <c r="AC26" s="297"/>
      <c r="AD26" s="297"/>
      <c r="AE26" s="297"/>
      <c r="AF26" s="297"/>
      <c r="AG26" s="297"/>
      <c r="AH26" s="297"/>
      <c r="AI26" s="297"/>
      <c r="AJ26" s="297"/>
      <c r="AK26" s="297"/>
      <c r="AL26" s="297"/>
      <c r="AM26" s="297"/>
      <c r="AN26" s="297"/>
      <c r="AO26" s="297"/>
      <c r="AP26" s="298" t="s">
        <v>121</v>
      </c>
      <c r="AQ26" s="297"/>
      <c r="AR26" s="307"/>
    </row>
    <row r="27" spans="1:56" s="301" customFormat="1" ht="15" customHeight="1">
      <c r="A27" s="297"/>
      <c r="B27" s="297"/>
      <c r="C27" s="297"/>
      <c r="D27" s="297"/>
      <c r="E27" s="307"/>
      <c r="F27" s="297"/>
      <c r="G27" s="297"/>
      <c r="H27" s="297"/>
      <c r="I27" s="297"/>
      <c r="J27" s="297"/>
      <c r="K27" s="297"/>
      <c r="L27" s="297"/>
      <c r="M27" s="297"/>
      <c r="N27" s="297"/>
      <c r="O27" s="297"/>
      <c r="P27" s="297"/>
      <c r="Q27" s="297"/>
      <c r="R27" s="297"/>
      <c r="S27" s="297"/>
      <c r="T27" s="313"/>
      <c r="U27" s="297"/>
      <c r="V27" s="313"/>
      <c r="W27" s="297"/>
      <c r="X27" s="297"/>
      <c r="Y27" s="297"/>
      <c r="Z27" s="297"/>
      <c r="AA27" s="297"/>
      <c r="AB27" s="313"/>
      <c r="AC27" s="297"/>
      <c r="AD27" s="297"/>
      <c r="AE27" s="297"/>
      <c r="AF27" s="297"/>
      <c r="AG27" s="297"/>
      <c r="AH27" s="297"/>
      <c r="AI27" s="297"/>
      <c r="AJ27" s="297"/>
      <c r="AK27" s="297"/>
      <c r="AL27" s="297"/>
      <c r="AM27" s="297"/>
      <c r="AN27" s="297"/>
      <c r="AO27" s="297"/>
      <c r="AP27" s="298" t="s">
        <v>124</v>
      </c>
      <c r="AQ27" s="297"/>
      <c r="AR27" s="307"/>
    </row>
    <row r="28" spans="1:56" s="301" customFormat="1" ht="15" customHeight="1">
      <c r="A28" s="297"/>
      <c r="B28" s="297"/>
      <c r="C28" s="297"/>
      <c r="D28" s="297"/>
      <c r="E28" s="307"/>
      <c r="F28" s="297"/>
      <c r="G28" s="297"/>
      <c r="H28" s="297"/>
      <c r="I28" s="297"/>
      <c r="J28" s="297"/>
      <c r="K28" s="297"/>
      <c r="L28" s="297"/>
      <c r="M28" s="297"/>
      <c r="N28" s="297"/>
      <c r="O28" s="297"/>
      <c r="P28" s="297"/>
      <c r="Q28" s="297"/>
      <c r="R28" s="297"/>
      <c r="S28" s="297"/>
      <c r="T28" s="313"/>
      <c r="U28" s="297"/>
      <c r="V28" s="313"/>
      <c r="W28" s="297"/>
      <c r="X28" s="297"/>
      <c r="Y28" s="297"/>
      <c r="Z28" s="297"/>
      <c r="AA28" s="297"/>
      <c r="AB28" s="313"/>
      <c r="AC28" s="297"/>
      <c r="AD28" s="297"/>
      <c r="AE28" s="297"/>
      <c r="AF28" s="297"/>
      <c r="AG28" s="297"/>
      <c r="AH28" s="297"/>
      <c r="AI28" s="297"/>
      <c r="AJ28" s="297"/>
      <c r="AK28" s="297"/>
      <c r="AL28" s="297"/>
      <c r="AM28" s="297"/>
      <c r="AN28" s="297"/>
      <c r="AO28" s="297"/>
      <c r="AP28" s="298" t="s">
        <v>127</v>
      </c>
      <c r="AQ28" s="297"/>
      <c r="AR28" s="307"/>
    </row>
    <row r="29" spans="1:56" s="301" customFormat="1" ht="15" customHeight="1">
      <c r="A29" s="297"/>
      <c r="B29" s="297"/>
      <c r="C29" s="297"/>
      <c r="D29" s="297"/>
      <c r="E29" s="307"/>
      <c r="F29" s="297"/>
      <c r="G29" s="297"/>
      <c r="H29" s="297"/>
      <c r="I29" s="297"/>
      <c r="J29" s="297"/>
      <c r="K29" s="297"/>
      <c r="L29" s="297"/>
      <c r="M29" s="297"/>
      <c r="N29" s="297"/>
      <c r="O29" s="297"/>
      <c r="P29" s="297"/>
      <c r="Q29" s="297"/>
      <c r="R29" s="297"/>
      <c r="S29" s="297"/>
      <c r="T29" s="313"/>
      <c r="U29" s="297"/>
      <c r="V29" s="313"/>
      <c r="W29" s="297"/>
      <c r="X29" s="297"/>
      <c r="Y29" s="297"/>
      <c r="Z29" s="297"/>
      <c r="AA29" s="297"/>
      <c r="AB29" s="313"/>
      <c r="AC29" s="297"/>
      <c r="AD29" s="297"/>
      <c r="AE29" s="297"/>
      <c r="AF29" s="297"/>
      <c r="AG29" s="297"/>
      <c r="AH29" s="297"/>
      <c r="AI29" s="297"/>
      <c r="AJ29" s="297"/>
      <c r="AK29" s="297"/>
      <c r="AL29" s="297"/>
      <c r="AM29" s="297"/>
      <c r="AN29" s="297"/>
      <c r="AO29" s="297"/>
      <c r="AP29" s="298" t="s">
        <v>130</v>
      </c>
      <c r="AQ29" s="297"/>
      <c r="AR29" s="307"/>
    </row>
    <row r="30" spans="1:56" s="301" customFormat="1" ht="15" customHeight="1">
      <c r="A30" s="297"/>
      <c r="B30" s="297"/>
      <c r="C30" s="297"/>
      <c r="D30" s="297"/>
      <c r="E30" s="307"/>
      <c r="F30" s="297"/>
      <c r="G30" s="297"/>
      <c r="H30" s="297"/>
      <c r="I30" s="297"/>
      <c r="J30" s="297"/>
      <c r="K30" s="297"/>
      <c r="L30" s="297"/>
      <c r="M30" s="297"/>
      <c r="N30" s="297"/>
      <c r="O30" s="297"/>
      <c r="P30" s="297"/>
      <c r="Q30" s="297"/>
      <c r="R30" s="297"/>
      <c r="S30" s="297"/>
      <c r="T30" s="313"/>
      <c r="U30" s="297"/>
      <c r="V30" s="313"/>
      <c r="W30" s="297"/>
      <c r="X30" s="297"/>
      <c r="Y30" s="297"/>
      <c r="Z30" s="297"/>
      <c r="AA30" s="297"/>
      <c r="AB30" s="313"/>
      <c r="AC30" s="297"/>
      <c r="AD30" s="297"/>
      <c r="AE30" s="297"/>
      <c r="AF30" s="297"/>
      <c r="AG30" s="297"/>
      <c r="AH30" s="297"/>
      <c r="AI30" s="297"/>
      <c r="AJ30" s="297"/>
      <c r="AK30" s="297"/>
      <c r="AL30" s="297"/>
      <c r="AM30" s="297"/>
      <c r="AN30" s="297"/>
      <c r="AO30" s="297"/>
      <c r="AP30" s="298" t="s">
        <v>131</v>
      </c>
      <c r="AQ30" s="297"/>
      <c r="AR30" s="307"/>
    </row>
    <row r="31" spans="1:56" s="301" customFormat="1" ht="15" customHeight="1">
      <c r="A31" s="297"/>
      <c r="B31" s="297"/>
      <c r="C31" s="297"/>
      <c r="D31" s="297"/>
      <c r="E31" s="307"/>
      <c r="F31" s="297"/>
      <c r="G31" s="297"/>
      <c r="H31" s="297"/>
      <c r="I31" s="297"/>
      <c r="J31" s="297"/>
      <c r="K31" s="297"/>
      <c r="L31" s="297"/>
      <c r="M31" s="297"/>
      <c r="N31" s="297"/>
      <c r="O31" s="297"/>
      <c r="P31" s="297"/>
      <c r="Q31" s="297"/>
      <c r="R31" s="297"/>
      <c r="S31" s="297"/>
      <c r="T31" s="313"/>
      <c r="U31" s="297"/>
      <c r="V31" s="313"/>
      <c r="W31" s="297"/>
      <c r="X31" s="297"/>
      <c r="Y31" s="297"/>
      <c r="Z31" s="297"/>
      <c r="AA31" s="297"/>
      <c r="AB31" s="313"/>
      <c r="AC31" s="297"/>
      <c r="AD31" s="297"/>
      <c r="AE31" s="297"/>
      <c r="AF31" s="297"/>
      <c r="AG31" s="297"/>
      <c r="AH31" s="297"/>
      <c r="AI31" s="297"/>
      <c r="AJ31" s="297"/>
      <c r="AK31" s="297"/>
      <c r="AL31" s="297"/>
      <c r="AM31" s="297"/>
      <c r="AN31" s="297"/>
      <c r="AO31" s="297"/>
      <c r="AP31" s="298" t="s">
        <v>1532</v>
      </c>
      <c r="AQ31" s="297"/>
      <c r="AR31" s="307"/>
    </row>
    <row r="32" spans="1:56" s="301" customFormat="1" ht="15" customHeight="1">
      <c r="A32" s="297"/>
      <c r="B32" s="297"/>
      <c r="C32" s="297"/>
      <c r="D32" s="297"/>
      <c r="E32" s="307"/>
      <c r="F32" s="297"/>
      <c r="G32" s="297"/>
      <c r="H32" s="297"/>
      <c r="I32" s="297"/>
      <c r="J32" s="297"/>
      <c r="K32" s="297"/>
      <c r="L32" s="297"/>
      <c r="M32" s="297"/>
      <c r="N32" s="297"/>
      <c r="O32" s="297"/>
      <c r="P32" s="297"/>
      <c r="Q32" s="297"/>
      <c r="R32" s="297"/>
      <c r="S32" s="297"/>
      <c r="T32" s="313"/>
      <c r="U32" s="297"/>
      <c r="V32" s="313"/>
      <c r="W32" s="297"/>
      <c r="X32" s="297"/>
      <c r="Y32" s="297"/>
      <c r="Z32" s="297"/>
      <c r="AA32" s="297"/>
      <c r="AB32" s="313"/>
      <c r="AC32" s="297"/>
      <c r="AD32" s="297"/>
      <c r="AE32" s="297"/>
      <c r="AF32" s="297"/>
      <c r="AG32" s="297"/>
      <c r="AH32" s="297"/>
      <c r="AI32" s="297"/>
      <c r="AJ32" s="297"/>
      <c r="AK32" s="297"/>
      <c r="AL32" s="297"/>
      <c r="AM32" s="297"/>
      <c r="AN32" s="297"/>
      <c r="AO32" s="297"/>
      <c r="AP32" s="298" t="s">
        <v>93</v>
      </c>
      <c r="AQ32" s="297"/>
      <c r="AR32" s="307"/>
    </row>
    <row r="33" spans="1:44" s="301" customFormat="1" ht="15" customHeight="1">
      <c r="A33" s="297"/>
      <c r="B33" s="297"/>
      <c r="C33" s="297"/>
      <c r="D33" s="297"/>
      <c r="E33" s="307"/>
      <c r="F33" s="297"/>
      <c r="G33" s="297"/>
      <c r="H33" s="297"/>
      <c r="I33" s="297"/>
      <c r="J33" s="297"/>
      <c r="K33" s="297"/>
      <c r="L33" s="297"/>
      <c r="M33" s="297"/>
      <c r="N33" s="297"/>
      <c r="O33" s="297"/>
      <c r="P33" s="297"/>
      <c r="Q33" s="297"/>
      <c r="R33" s="297"/>
      <c r="S33" s="297"/>
      <c r="T33" s="313"/>
      <c r="U33" s="297"/>
      <c r="V33" s="313"/>
      <c r="W33" s="297"/>
      <c r="X33" s="297"/>
      <c r="Y33" s="297"/>
      <c r="Z33" s="297"/>
      <c r="AA33" s="297"/>
      <c r="AB33" s="313"/>
      <c r="AC33" s="297"/>
      <c r="AD33" s="297"/>
      <c r="AE33" s="297"/>
      <c r="AF33" s="297"/>
      <c r="AG33" s="297"/>
      <c r="AH33" s="297"/>
      <c r="AI33" s="297"/>
      <c r="AJ33" s="297"/>
      <c r="AK33" s="297"/>
      <c r="AL33" s="297"/>
      <c r="AM33" s="297"/>
      <c r="AN33" s="297"/>
      <c r="AO33" s="297"/>
      <c r="AP33" s="298" t="s">
        <v>132</v>
      </c>
      <c r="AQ33" s="297"/>
      <c r="AR33" s="307"/>
    </row>
    <row r="34" spans="1:44" s="301" customFormat="1" ht="15" customHeight="1">
      <c r="A34" s="297"/>
      <c r="B34" s="297"/>
      <c r="C34" s="297"/>
      <c r="D34" s="297"/>
      <c r="E34" s="307"/>
      <c r="F34" s="297"/>
      <c r="G34" s="297"/>
      <c r="H34" s="297"/>
      <c r="I34" s="297"/>
      <c r="J34" s="297"/>
      <c r="K34" s="297"/>
      <c r="L34" s="297"/>
      <c r="M34" s="297"/>
      <c r="N34" s="297"/>
      <c r="O34" s="297"/>
      <c r="P34" s="297"/>
      <c r="Q34" s="297"/>
      <c r="R34" s="297"/>
      <c r="S34" s="297"/>
      <c r="T34" s="313"/>
      <c r="U34" s="297"/>
      <c r="V34" s="313"/>
      <c r="W34" s="297"/>
      <c r="X34" s="297"/>
      <c r="Y34" s="297"/>
      <c r="Z34" s="297"/>
      <c r="AA34" s="297"/>
      <c r="AB34" s="313"/>
      <c r="AC34" s="297"/>
      <c r="AD34" s="297"/>
      <c r="AE34" s="297"/>
      <c r="AF34" s="297"/>
      <c r="AG34" s="297"/>
      <c r="AH34" s="297"/>
      <c r="AI34" s="297"/>
      <c r="AJ34" s="297"/>
      <c r="AK34" s="297"/>
      <c r="AL34" s="297"/>
      <c r="AM34" s="297"/>
      <c r="AN34" s="297"/>
      <c r="AO34" s="297"/>
      <c r="AP34" s="298" t="s">
        <v>133</v>
      </c>
      <c r="AQ34" s="297"/>
      <c r="AR34" s="307"/>
    </row>
    <row r="35" spans="1:44" s="301" customFormat="1" ht="15" customHeight="1">
      <c r="A35" s="297"/>
      <c r="B35" s="297"/>
      <c r="C35" s="297"/>
      <c r="D35" s="297"/>
      <c r="E35" s="307"/>
      <c r="F35" s="297"/>
      <c r="G35" s="297"/>
      <c r="H35" s="297"/>
      <c r="I35" s="297"/>
      <c r="J35" s="297"/>
      <c r="K35" s="297"/>
      <c r="L35" s="297"/>
      <c r="M35" s="297"/>
      <c r="N35" s="297"/>
      <c r="O35" s="297"/>
      <c r="P35" s="297"/>
      <c r="Q35" s="297"/>
      <c r="R35" s="297"/>
      <c r="S35" s="297"/>
      <c r="T35" s="313"/>
      <c r="U35" s="297"/>
      <c r="V35" s="313"/>
      <c r="W35" s="297"/>
      <c r="X35" s="297"/>
      <c r="Y35" s="297"/>
      <c r="Z35" s="297"/>
      <c r="AA35" s="297"/>
      <c r="AB35" s="313"/>
      <c r="AC35" s="297"/>
      <c r="AD35" s="297"/>
      <c r="AE35" s="297"/>
      <c r="AF35" s="297"/>
      <c r="AG35" s="297"/>
      <c r="AH35" s="297"/>
      <c r="AI35" s="297"/>
      <c r="AJ35" s="297"/>
      <c r="AK35" s="297"/>
      <c r="AL35" s="297"/>
      <c r="AM35" s="297"/>
      <c r="AN35" s="297"/>
      <c r="AO35" s="297"/>
      <c r="AP35" s="298" t="s">
        <v>134</v>
      </c>
      <c r="AQ35" s="297"/>
      <c r="AR35" s="307"/>
    </row>
    <row r="36" spans="1:44" s="301" customFormat="1" ht="15" customHeight="1">
      <c r="A36" s="297"/>
      <c r="B36" s="297"/>
      <c r="C36" s="297"/>
      <c r="D36" s="297"/>
      <c r="E36" s="307"/>
      <c r="F36" s="297"/>
      <c r="G36" s="297"/>
      <c r="H36" s="297"/>
      <c r="I36" s="297"/>
      <c r="J36" s="297"/>
      <c r="K36" s="297"/>
      <c r="L36" s="297"/>
      <c r="M36" s="297"/>
      <c r="N36" s="297"/>
      <c r="O36" s="297"/>
      <c r="P36" s="297"/>
      <c r="Q36" s="297"/>
      <c r="R36" s="297"/>
      <c r="S36" s="297"/>
      <c r="T36" s="313"/>
      <c r="U36" s="297"/>
      <c r="V36" s="313"/>
      <c r="W36" s="297"/>
      <c r="X36" s="297"/>
      <c r="Y36" s="297"/>
      <c r="Z36" s="297"/>
      <c r="AA36" s="297"/>
      <c r="AB36" s="313"/>
      <c r="AC36" s="297"/>
      <c r="AD36" s="297"/>
      <c r="AE36" s="297"/>
      <c r="AF36" s="297"/>
      <c r="AG36" s="297"/>
      <c r="AH36" s="297"/>
      <c r="AI36" s="297"/>
      <c r="AJ36" s="297"/>
      <c r="AK36" s="297"/>
      <c r="AL36" s="297"/>
      <c r="AM36" s="297"/>
      <c r="AN36" s="297"/>
      <c r="AO36" s="297"/>
      <c r="AP36" s="298" t="s">
        <v>135</v>
      </c>
      <c r="AQ36" s="297"/>
      <c r="AR36" s="297"/>
    </row>
    <row r="37" spans="1:44" s="301" customFormat="1" ht="15" customHeight="1">
      <c r="A37" s="297"/>
      <c r="B37" s="297"/>
      <c r="C37" s="297"/>
      <c r="D37" s="297"/>
      <c r="E37" s="307"/>
      <c r="F37" s="297"/>
      <c r="G37" s="297"/>
      <c r="H37" s="297"/>
      <c r="I37" s="297"/>
      <c r="J37" s="297"/>
      <c r="K37" s="297"/>
      <c r="L37" s="297"/>
      <c r="M37" s="297"/>
      <c r="N37" s="297"/>
      <c r="O37" s="297"/>
      <c r="P37" s="297"/>
      <c r="Q37" s="297"/>
      <c r="R37" s="297"/>
      <c r="S37" s="297"/>
      <c r="T37" s="313"/>
      <c r="U37" s="297"/>
      <c r="V37" s="313"/>
      <c r="W37" s="297"/>
      <c r="X37" s="297"/>
      <c r="Y37" s="297"/>
      <c r="Z37" s="297"/>
      <c r="AA37" s="297"/>
      <c r="AB37" s="313"/>
      <c r="AC37" s="297"/>
      <c r="AD37" s="297"/>
      <c r="AE37" s="297"/>
      <c r="AF37" s="297"/>
      <c r="AG37" s="297"/>
      <c r="AH37" s="297"/>
      <c r="AI37" s="297"/>
      <c r="AJ37" s="297"/>
      <c r="AK37" s="297"/>
      <c r="AL37" s="297"/>
      <c r="AM37" s="297"/>
      <c r="AN37" s="297"/>
      <c r="AO37" s="297"/>
      <c r="AP37" s="298" t="s">
        <v>136</v>
      </c>
      <c r="AQ37" s="297"/>
      <c r="AR37" s="297"/>
    </row>
    <row r="38" spans="1:44" s="301" customFormat="1" ht="15" customHeight="1">
      <c r="A38" s="297"/>
      <c r="B38" s="297"/>
      <c r="C38" s="297"/>
      <c r="D38" s="297"/>
      <c r="E38" s="307"/>
      <c r="F38" s="297"/>
      <c r="G38" s="297"/>
      <c r="H38" s="297"/>
      <c r="I38" s="297"/>
      <c r="J38" s="297"/>
      <c r="K38" s="297"/>
      <c r="L38" s="297"/>
      <c r="M38" s="297"/>
      <c r="N38" s="297"/>
      <c r="O38" s="297"/>
      <c r="P38" s="297"/>
      <c r="Q38" s="297"/>
      <c r="R38" s="297"/>
      <c r="S38" s="297"/>
      <c r="T38" s="313"/>
      <c r="U38" s="297"/>
      <c r="V38" s="313"/>
      <c r="W38" s="297"/>
      <c r="X38" s="297"/>
      <c r="Y38" s="297"/>
      <c r="Z38" s="297"/>
      <c r="AA38" s="297"/>
      <c r="AB38" s="313"/>
      <c r="AC38" s="297"/>
      <c r="AD38" s="297"/>
      <c r="AE38" s="297"/>
      <c r="AF38" s="297"/>
      <c r="AG38" s="297"/>
      <c r="AH38" s="297"/>
      <c r="AI38" s="297"/>
      <c r="AJ38" s="297"/>
      <c r="AK38" s="297"/>
      <c r="AL38" s="297"/>
      <c r="AM38" s="297"/>
      <c r="AN38" s="297"/>
      <c r="AO38" s="297"/>
      <c r="AP38" s="298" t="s">
        <v>137</v>
      </c>
      <c r="AQ38" s="297"/>
      <c r="AR38" s="297"/>
    </row>
    <row r="39" spans="1:44" s="301" customFormat="1" ht="15" customHeight="1">
      <c r="A39" s="297"/>
      <c r="B39" s="297"/>
      <c r="C39" s="297"/>
      <c r="D39" s="297"/>
      <c r="E39" s="307"/>
      <c r="F39" s="297"/>
      <c r="G39" s="297"/>
      <c r="H39" s="297"/>
      <c r="I39" s="297"/>
      <c r="J39" s="297"/>
      <c r="K39" s="297"/>
      <c r="L39" s="297"/>
      <c r="M39" s="297"/>
      <c r="N39" s="297"/>
      <c r="O39" s="297"/>
      <c r="P39" s="297"/>
      <c r="Q39" s="297"/>
      <c r="R39" s="297"/>
      <c r="S39" s="297"/>
      <c r="T39" s="313"/>
      <c r="U39" s="297"/>
      <c r="V39" s="313"/>
      <c r="W39" s="297"/>
      <c r="X39" s="297"/>
      <c r="Y39" s="297"/>
      <c r="Z39" s="297"/>
      <c r="AA39" s="297"/>
      <c r="AB39" s="313"/>
      <c r="AC39" s="297"/>
      <c r="AD39" s="297"/>
      <c r="AE39" s="297"/>
      <c r="AF39" s="297"/>
      <c r="AG39" s="297"/>
      <c r="AH39" s="297"/>
      <c r="AI39" s="297"/>
      <c r="AJ39" s="297"/>
      <c r="AK39" s="297"/>
      <c r="AL39" s="297"/>
      <c r="AM39" s="297"/>
      <c r="AN39" s="297"/>
      <c r="AO39" s="297"/>
      <c r="AP39" s="298" t="s">
        <v>1533</v>
      </c>
      <c r="AQ39" s="297"/>
      <c r="AR39" s="297"/>
    </row>
    <row r="40" spans="1:44" s="301" customFormat="1" ht="15" customHeight="1">
      <c r="A40" s="297"/>
      <c r="B40" s="297"/>
      <c r="C40" s="297"/>
      <c r="D40" s="297"/>
      <c r="E40" s="307"/>
      <c r="F40" s="297"/>
      <c r="G40" s="297"/>
      <c r="H40" s="297"/>
      <c r="I40" s="297"/>
      <c r="J40" s="297"/>
      <c r="K40" s="297"/>
      <c r="L40" s="297"/>
      <c r="M40" s="297"/>
      <c r="N40" s="297"/>
      <c r="O40" s="297"/>
      <c r="P40" s="297"/>
      <c r="Q40" s="297"/>
      <c r="R40" s="297"/>
      <c r="S40" s="297"/>
      <c r="T40" s="313"/>
      <c r="U40" s="297"/>
      <c r="V40" s="313"/>
      <c r="W40" s="297"/>
      <c r="X40" s="297"/>
      <c r="Y40" s="297"/>
      <c r="Z40" s="297"/>
      <c r="AA40" s="297"/>
      <c r="AB40" s="313"/>
      <c r="AC40" s="297"/>
      <c r="AD40" s="297"/>
      <c r="AE40" s="297"/>
      <c r="AF40" s="297"/>
      <c r="AG40" s="297"/>
      <c r="AH40" s="297"/>
      <c r="AI40" s="297"/>
      <c r="AJ40" s="297"/>
      <c r="AK40" s="297"/>
      <c r="AL40" s="297"/>
      <c r="AM40" s="297"/>
      <c r="AN40" s="297"/>
      <c r="AO40" s="297"/>
      <c r="AP40" s="298" t="s">
        <v>138</v>
      </c>
      <c r="AQ40" s="297"/>
      <c r="AR40" s="297"/>
    </row>
    <row r="41" spans="1:44" s="301" customFormat="1" ht="15" customHeight="1">
      <c r="A41" s="297"/>
      <c r="B41" s="297"/>
      <c r="C41" s="297"/>
      <c r="D41" s="297"/>
      <c r="E41" s="307"/>
      <c r="F41" s="297"/>
      <c r="G41" s="297"/>
      <c r="H41" s="297"/>
      <c r="I41" s="297"/>
      <c r="J41" s="297"/>
      <c r="K41" s="297"/>
      <c r="L41" s="297"/>
      <c r="M41" s="297"/>
      <c r="N41" s="297"/>
      <c r="O41" s="297"/>
      <c r="P41" s="297"/>
      <c r="Q41" s="297"/>
      <c r="R41" s="297"/>
      <c r="S41" s="297"/>
      <c r="T41" s="313"/>
      <c r="U41" s="297"/>
      <c r="V41" s="313"/>
      <c r="W41" s="297"/>
      <c r="X41" s="297"/>
      <c r="Y41" s="297"/>
      <c r="Z41" s="297"/>
      <c r="AA41" s="297"/>
      <c r="AB41" s="313"/>
      <c r="AC41" s="297"/>
      <c r="AD41" s="297"/>
      <c r="AE41" s="297"/>
      <c r="AF41" s="297"/>
      <c r="AG41" s="297"/>
      <c r="AH41" s="297"/>
      <c r="AI41" s="297"/>
      <c r="AJ41" s="297"/>
      <c r="AK41" s="297"/>
      <c r="AL41" s="297"/>
      <c r="AM41" s="297"/>
      <c r="AN41" s="297"/>
      <c r="AO41" s="297"/>
      <c r="AP41" s="298" t="s">
        <v>1534</v>
      </c>
      <c r="AQ41" s="297"/>
      <c r="AR41" s="297"/>
    </row>
    <row r="42" spans="1:44" s="301" customFormat="1" ht="15" customHeight="1">
      <c r="A42" s="297"/>
      <c r="B42" s="297"/>
      <c r="C42" s="297"/>
      <c r="D42" s="297"/>
      <c r="E42" s="307"/>
      <c r="F42" s="297"/>
      <c r="G42" s="297"/>
      <c r="H42" s="297"/>
      <c r="I42" s="297"/>
      <c r="J42" s="297"/>
      <c r="K42" s="297"/>
      <c r="L42" s="297"/>
      <c r="M42" s="297"/>
      <c r="N42" s="297"/>
      <c r="O42" s="297"/>
      <c r="P42" s="297"/>
      <c r="Q42" s="297"/>
      <c r="R42" s="297"/>
      <c r="S42" s="297"/>
      <c r="T42" s="313"/>
      <c r="U42" s="297"/>
      <c r="V42" s="313"/>
      <c r="W42" s="297"/>
      <c r="X42" s="297"/>
      <c r="Y42" s="297"/>
      <c r="Z42" s="297"/>
      <c r="AA42" s="297"/>
      <c r="AB42" s="313"/>
      <c r="AC42" s="297"/>
      <c r="AD42" s="297"/>
      <c r="AE42" s="297"/>
      <c r="AF42" s="297"/>
      <c r="AG42" s="297"/>
      <c r="AH42" s="297"/>
      <c r="AI42" s="297"/>
      <c r="AJ42" s="297"/>
      <c r="AK42" s="297"/>
      <c r="AL42" s="297"/>
      <c r="AM42" s="297"/>
      <c r="AN42" s="297"/>
      <c r="AO42" s="297"/>
      <c r="AP42" s="298" t="s">
        <v>139</v>
      </c>
      <c r="AQ42" s="297"/>
      <c r="AR42" s="297"/>
    </row>
    <row r="43" spans="1:44" s="301" customFormat="1" ht="15" customHeight="1">
      <c r="A43" s="297"/>
      <c r="B43" s="297"/>
      <c r="C43" s="297"/>
      <c r="D43" s="297"/>
      <c r="E43" s="307"/>
      <c r="F43" s="297"/>
      <c r="G43" s="297"/>
      <c r="H43" s="297"/>
      <c r="I43" s="297"/>
      <c r="J43" s="297"/>
      <c r="K43" s="297"/>
      <c r="L43" s="297"/>
      <c r="M43" s="297"/>
      <c r="N43" s="297"/>
      <c r="O43" s="297"/>
      <c r="P43" s="297"/>
      <c r="Q43" s="297"/>
      <c r="R43" s="297"/>
      <c r="S43" s="297"/>
      <c r="T43" s="313"/>
      <c r="U43" s="297"/>
      <c r="V43" s="313"/>
      <c r="W43" s="297"/>
      <c r="X43" s="297"/>
      <c r="Y43" s="297"/>
      <c r="Z43" s="297"/>
      <c r="AA43" s="297"/>
      <c r="AB43" s="313"/>
      <c r="AC43" s="297"/>
      <c r="AD43" s="297"/>
      <c r="AE43" s="297"/>
      <c r="AF43" s="297"/>
      <c r="AG43" s="297"/>
      <c r="AH43" s="297"/>
      <c r="AI43" s="297"/>
      <c r="AJ43" s="297"/>
      <c r="AK43" s="297"/>
      <c r="AL43" s="297"/>
      <c r="AM43" s="297"/>
      <c r="AN43" s="297"/>
      <c r="AO43" s="297"/>
      <c r="AP43" s="298" t="s">
        <v>140</v>
      </c>
      <c r="AQ43" s="297"/>
      <c r="AR43" s="297"/>
    </row>
    <row r="44" spans="1:44" s="301" customFormat="1" ht="15" customHeight="1">
      <c r="A44" s="297"/>
      <c r="B44" s="297"/>
      <c r="C44" s="297"/>
      <c r="D44" s="297"/>
      <c r="E44" s="307"/>
      <c r="F44" s="297"/>
      <c r="G44" s="297"/>
      <c r="H44" s="297"/>
      <c r="I44" s="297"/>
      <c r="J44" s="297"/>
      <c r="K44" s="297"/>
      <c r="L44" s="297"/>
      <c r="M44" s="297"/>
      <c r="N44" s="297"/>
      <c r="O44" s="297"/>
      <c r="P44" s="297"/>
      <c r="Q44" s="297"/>
      <c r="R44" s="297"/>
      <c r="S44" s="297"/>
      <c r="T44" s="313"/>
      <c r="U44" s="297"/>
      <c r="V44" s="313"/>
      <c r="W44" s="297"/>
      <c r="X44" s="297"/>
      <c r="Y44" s="297"/>
      <c r="Z44" s="297"/>
      <c r="AA44" s="297"/>
      <c r="AB44" s="313"/>
      <c r="AC44" s="297"/>
      <c r="AD44" s="297"/>
      <c r="AE44" s="297"/>
      <c r="AF44" s="297"/>
      <c r="AG44" s="297"/>
      <c r="AH44" s="297"/>
      <c r="AI44" s="297"/>
      <c r="AJ44" s="297"/>
      <c r="AK44" s="297"/>
      <c r="AL44" s="297"/>
      <c r="AM44" s="297"/>
      <c r="AN44" s="297"/>
      <c r="AO44" s="297"/>
      <c r="AP44" s="298" t="s">
        <v>141</v>
      </c>
      <c r="AQ44" s="297"/>
      <c r="AR44" s="297"/>
    </row>
    <row r="45" spans="1:44" s="301" customFormat="1" ht="15" customHeight="1">
      <c r="A45" s="297"/>
      <c r="B45" s="297"/>
      <c r="C45" s="297"/>
      <c r="D45" s="297"/>
      <c r="E45" s="307"/>
      <c r="F45" s="297"/>
      <c r="G45" s="297"/>
      <c r="H45" s="297"/>
      <c r="I45" s="297"/>
      <c r="J45" s="297"/>
      <c r="K45" s="297"/>
      <c r="L45" s="297"/>
      <c r="M45" s="297"/>
      <c r="N45" s="297"/>
      <c r="O45" s="297"/>
      <c r="P45" s="297"/>
      <c r="Q45" s="297"/>
      <c r="R45" s="297"/>
      <c r="S45" s="297"/>
      <c r="T45" s="313"/>
      <c r="U45" s="297"/>
      <c r="V45" s="313"/>
      <c r="W45" s="297"/>
      <c r="X45" s="297"/>
      <c r="Y45" s="297"/>
      <c r="Z45" s="297"/>
      <c r="AA45" s="297"/>
      <c r="AB45" s="313"/>
      <c r="AC45" s="297"/>
      <c r="AD45" s="297"/>
      <c r="AE45" s="297"/>
      <c r="AF45" s="297"/>
      <c r="AG45" s="297"/>
      <c r="AH45" s="297"/>
      <c r="AI45" s="297"/>
      <c r="AJ45" s="297"/>
      <c r="AK45" s="297"/>
      <c r="AL45" s="297"/>
      <c r="AM45" s="297"/>
      <c r="AN45" s="297"/>
      <c r="AO45" s="297"/>
      <c r="AP45" s="298" t="s">
        <v>1535</v>
      </c>
      <c r="AQ45" s="297"/>
      <c r="AR45" s="297"/>
    </row>
    <row r="46" spans="1:44" s="301" customFormat="1" ht="14.25" customHeight="1">
      <c r="A46" s="297"/>
      <c r="B46" s="297"/>
      <c r="C46" s="297"/>
      <c r="D46" s="297"/>
      <c r="E46" s="307"/>
      <c r="F46" s="297"/>
      <c r="G46" s="297"/>
      <c r="H46" s="297"/>
      <c r="I46" s="297"/>
      <c r="J46" s="297"/>
      <c r="K46" s="297"/>
      <c r="L46" s="297"/>
      <c r="M46" s="297"/>
      <c r="N46" s="297"/>
      <c r="O46" s="297"/>
      <c r="P46" s="297"/>
      <c r="Q46" s="297"/>
      <c r="R46" s="297"/>
      <c r="S46" s="297"/>
      <c r="T46" s="313"/>
      <c r="U46" s="297"/>
      <c r="V46" s="313"/>
      <c r="W46" s="297"/>
      <c r="X46" s="297"/>
      <c r="Y46" s="297"/>
      <c r="Z46" s="297"/>
      <c r="AA46" s="297"/>
      <c r="AB46" s="313"/>
      <c r="AC46" s="297"/>
      <c r="AD46" s="297"/>
      <c r="AE46" s="297"/>
      <c r="AF46" s="297"/>
      <c r="AG46" s="297"/>
      <c r="AH46" s="297"/>
      <c r="AI46" s="297"/>
      <c r="AJ46" s="297"/>
      <c r="AK46" s="297"/>
      <c r="AL46" s="297"/>
      <c r="AM46" s="297"/>
      <c r="AN46" s="297"/>
      <c r="AO46" s="297"/>
      <c r="AP46" s="298" t="s">
        <v>1536</v>
      </c>
      <c r="AQ46" s="297"/>
      <c r="AR46" s="297"/>
    </row>
    <row r="47" spans="1:44" s="301" customFormat="1" ht="15" customHeight="1">
      <c r="A47" s="297"/>
      <c r="B47" s="297"/>
      <c r="C47" s="297"/>
      <c r="D47" s="297"/>
      <c r="E47" s="307"/>
      <c r="F47" s="297"/>
      <c r="G47" s="297"/>
      <c r="H47" s="297"/>
      <c r="I47" s="297"/>
      <c r="J47" s="297"/>
      <c r="K47" s="297"/>
      <c r="L47" s="297"/>
      <c r="M47" s="297"/>
      <c r="N47" s="297"/>
      <c r="O47" s="297"/>
      <c r="P47" s="297"/>
      <c r="Q47" s="297"/>
      <c r="R47" s="297"/>
      <c r="S47" s="297"/>
      <c r="T47" s="313"/>
      <c r="U47" s="297"/>
      <c r="V47" s="313"/>
      <c r="W47" s="297"/>
      <c r="X47" s="297"/>
      <c r="Y47" s="297"/>
      <c r="Z47" s="297"/>
      <c r="AA47" s="297"/>
      <c r="AB47" s="313"/>
      <c r="AC47" s="297"/>
      <c r="AD47" s="297"/>
      <c r="AE47" s="297"/>
      <c r="AF47" s="297"/>
      <c r="AG47" s="297"/>
      <c r="AH47" s="297"/>
      <c r="AI47" s="297"/>
      <c r="AJ47" s="297"/>
      <c r="AK47" s="297"/>
      <c r="AL47" s="297"/>
      <c r="AM47" s="297"/>
      <c r="AN47" s="297"/>
      <c r="AO47" s="297"/>
      <c r="AP47" s="298" t="s">
        <v>142</v>
      </c>
      <c r="AQ47" s="297"/>
      <c r="AR47" s="297"/>
    </row>
    <row r="48" spans="1:44" s="301" customFormat="1" ht="15" customHeight="1">
      <c r="A48" s="297"/>
      <c r="B48" s="297"/>
      <c r="C48" s="297"/>
      <c r="D48" s="297"/>
      <c r="E48" s="307"/>
      <c r="F48" s="297"/>
      <c r="G48" s="297"/>
      <c r="H48" s="297"/>
      <c r="I48" s="297"/>
      <c r="J48" s="297"/>
      <c r="K48" s="297"/>
      <c r="L48" s="297"/>
      <c r="M48" s="297"/>
      <c r="N48" s="297"/>
      <c r="O48" s="297"/>
      <c r="P48" s="297"/>
      <c r="Q48" s="297"/>
      <c r="R48" s="297"/>
      <c r="S48" s="297"/>
      <c r="T48" s="313"/>
      <c r="U48" s="297"/>
      <c r="V48" s="313"/>
      <c r="W48" s="297"/>
      <c r="X48" s="297"/>
      <c r="Y48" s="297"/>
      <c r="Z48" s="297"/>
      <c r="AA48" s="297"/>
      <c r="AB48" s="313"/>
      <c r="AC48" s="297"/>
      <c r="AD48" s="297"/>
      <c r="AE48" s="297"/>
      <c r="AF48" s="297"/>
      <c r="AG48" s="297"/>
      <c r="AH48" s="297"/>
      <c r="AI48" s="297"/>
      <c r="AJ48" s="297"/>
      <c r="AK48" s="297"/>
      <c r="AL48" s="297"/>
      <c r="AM48" s="297"/>
      <c r="AN48" s="297"/>
      <c r="AO48" s="297"/>
      <c r="AP48" s="298" t="s">
        <v>143</v>
      </c>
      <c r="AQ48" s="297"/>
      <c r="AR48" s="297"/>
    </row>
    <row r="49" spans="1:44" s="301" customFormat="1" ht="15" customHeight="1">
      <c r="A49" s="297"/>
      <c r="B49" s="297"/>
      <c r="C49" s="297"/>
      <c r="D49" s="297"/>
      <c r="E49" s="307"/>
      <c r="F49" s="297"/>
      <c r="G49" s="297"/>
      <c r="H49" s="297"/>
      <c r="I49" s="297"/>
      <c r="J49" s="297"/>
      <c r="K49" s="297"/>
      <c r="L49" s="297"/>
      <c r="M49" s="297"/>
      <c r="N49" s="297"/>
      <c r="O49" s="297"/>
      <c r="P49" s="297"/>
      <c r="Q49" s="297"/>
      <c r="R49" s="297"/>
      <c r="S49" s="297"/>
      <c r="T49" s="313"/>
      <c r="U49" s="297"/>
      <c r="V49" s="313"/>
      <c r="W49" s="297"/>
      <c r="X49" s="297"/>
      <c r="Y49" s="297"/>
      <c r="Z49" s="297"/>
      <c r="AA49" s="297"/>
      <c r="AB49" s="313"/>
      <c r="AC49" s="297"/>
      <c r="AD49" s="297"/>
      <c r="AE49" s="297"/>
      <c r="AF49" s="297"/>
      <c r="AG49" s="297"/>
      <c r="AH49" s="297"/>
      <c r="AI49" s="297"/>
      <c r="AJ49" s="297"/>
      <c r="AK49" s="297"/>
      <c r="AL49" s="297"/>
      <c r="AM49" s="297"/>
      <c r="AN49" s="297"/>
      <c r="AO49" s="297"/>
      <c r="AP49" s="298" t="s">
        <v>144</v>
      </c>
      <c r="AQ49" s="297"/>
      <c r="AR49" s="297"/>
    </row>
    <row r="50" spans="1:44" s="301" customFormat="1" ht="15" customHeight="1">
      <c r="A50" s="297"/>
      <c r="B50" s="297"/>
      <c r="C50" s="297"/>
      <c r="D50" s="297"/>
      <c r="E50" s="307"/>
      <c r="F50" s="297"/>
      <c r="G50" s="297"/>
      <c r="H50" s="297"/>
      <c r="I50" s="297"/>
      <c r="J50" s="297"/>
      <c r="K50" s="297"/>
      <c r="L50" s="297"/>
      <c r="M50" s="297"/>
      <c r="N50" s="297"/>
      <c r="O50" s="297"/>
      <c r="P50" s="297"/>
      <c r="Q50" s="297"/>
      <c r="R50" s="297"/>
      <c r="S50" s="297"/>
      <c r="T50" s="313"/>
      <c r="U50" s="297"/>
      <c r="V50" s="313"/>
      <c r="W50" s="297"/>
      <c r="X50" s="297"/>
      <c r="Y50" s="297"/>
      <c r="Z50" s="297"/>
      <c r="AA50" s="297"/>
      <c r="AB50" s="313"/>
      <c r="AC50" s="297"/>
      <c r="AD50" s="297"/>
      <c r="AE50" s="297"/>
      <c r="AF50" s="297"/>
      <c r="AG50" s="297"/>
      <c r="AH50" s="297"/>
      <c r="AI50" s="297"/>
      <c r="AJ50" s="297"/>
      <c r="AK50" s="297"/>
      <c r="AL50" s="297"/>
      <c r="AM50" s="297"/>
      <c r="AN50" s="297"/>
      <c r="AO50" s="297"/>
      <c r="AP50" s="298" t="s">
        <v>145</v>
      </c>
      <c r="AQ50" s="297"/>
      <c r="AR50" s="297"/>
    </row>
    <row r="51" spans="1:44" s="301" customFormat="1" ht="15" customHeight="1">
      <c r="A51" s="297"/>
      <c r="B51" s="297"/>
      <c r="C51" s="297"/>
      <c r="D51" s="297"/>
      <c r="E51" s="307"/>
      <c r="F51" s="297"/>
      <c r="G51" s="297"/>
      <c r="H51" s="297"/>
      <c r="I51" s="297"/>
      <c r="J51" s="297"/>
      <c r="K51" s="297"/>
      <c r="L51" s="297"/>
      <c r="M51" s="297"/>
      <c r="N51" s="297"/>
      <c r="O51" s="297"/>
      <c r="P51" s="297"/>
      <c r="Q51" s="297"/>
      <c r="R51" s="297"/>
      <c r="S51" s="297"/>
      <c r="T51" s="313"/>
      <c r="U51" s="297"/>
      <c r="V51" s="313"/>
      <c r="W51" s="297"/>
      <c r="X51" s="297"/>
      <c r="Y51" s="297"/>
      <c r="Z51" s="297"/>
      <c r="AA51" s="297"/>
      <c r="AB51" s="313"/>
      <c r="AC51" s="297"/>
      <c r="AD51" s="297"/>
      <c r="AE51" s="297"/>
      <c r="AF51" s="297"/>
      <c r="AG51" s="297"/>
      <c r="AH51" s="297"/>
      <c r="AI51" s="297"/>
      <c r="AJ51" s="297"/>
      <c r="AK51" s="297"/>
      <c r="AL51" s="297"/>
      <c r="AM51" s="297"/>
      <c r="AN51" s="297"/>
      <c r="AO51" s="297"/>
      <c r="AP51" s="298" t="s">
        <v>146</v>
      </c>
      <c r="AQ51" s="297"/>
      <c r="AR51" s="297"/>
    </row>
    <row r="52" spans="1:44" s="301" customFormat="1" ht="15" customHeight="1">
      <c r="A52" s="297"/>
      <c r="B52" s="297"/>
      <c r="C52" s="297"/>
      <c r="D52" s="297"/>
      <c r="E52" s="307"/>
      <c r="F52" s="297"/>
      <c r="G52" s="297"/>
      <c r="H52" s="297"/>
      <c r="I52" s="297"/>
      <c r="J52" s="297"/>
      <c r="K52" s="297"/>
      <c r="L52" s="297"/>
      <c r="M52" s="297"/>
      <c r="N52" s="297"/>
      <c r="O52" s="297"/>
      <c r="P52" s="297"/>
      <c r="Q52" s="297"/>
      <c r="R52" s="297"/>
      <c r="S52" s="297"/>
      <c r="T52" s="313"/>
      <c r="U52" s="297"/>
      <c r="V52" s="313"/>
      <c r="W52" s="297"/>
      <c r="X52" s="297"/>
      <c r="Y52" s="297"/>
      <c r="Z52" s="297"/>
      <c r="AA52" s="297"/>
      <c r="AB52" s="313"/>
      <c r="AC52" s="297"/>
      <c r="AD52" s="297"/>
      <c r="AE52" s="297"/>
      <c r="AF52" s="297"/>
      <c r="AG52" s="297"/>
      <c r="AH52" s="297"/>
      <c r="AI52" s="297"/>
      <c r="AJ52" s="297"/>
      <c r="AK52" s="297"/>
      <c r="AL52" s="297"/>
      <c r="AM52" s="297"/>
      <c r="AN52" s="297"/>
      <c r="AO52" s="297"/>
      <c r="AP52" s="298" t="s">
        <v>147</v>
      </c>
      <c r="AQ52" s="297"/>
      <c r="AR52" s="297"/>
    </row>
    <row r="53" spans="1:44" s="301" customFormat="1" ht="15" customHeight="1">
      <c r="A53" s="297"/>
      <c r="B53" s="297"/>
      <c r="C53" s="297"/>
      <c r="D53" s="297"/>
      <c r="E53" s="307"/>
      <c r="F53" s="297"/>
      <c r="G53" s="297"/>
      <c r="H53" s="297"/>
      <c r="I53" s="297"/>
      <c r="J53" s="297"/>
      <c r="K53" s="297"/>
      <c r="L53" s="297"/>
      <c r="M53" s="297"/>
      <c r="N53" s="297"/>
      <c r="O53" s="297"/>
      <c r="P53" s="297"/>
      <c r="Q53" s="297"/>
      <c r="R53" s="297"/>
      <c r="S53" s="297"/>
      <c r="T53" s="313"/>
      <c r="U53" s="297"/>
      <c r="V53" s="313"/>
      <c r="W53" s="297"/>
      <c r="X53" s="297"/>
      <c r="Y53" s="297"/>
      <c r="Z53" s="297"/>
      <c r="AA53" s="297"/>
      <c r="AB53" s="313"/>
      <c r="AC53" s="297"/>
      <c r="AD53" s="297"/>
      <c r="AE53" s="297"/>
      <c r="AF53" s="297"/>
      <c r="AG53" s="297"/>
      <c r="AH53" s="297"/>
      <c r="AI53" s="297"/>
      <c r="AJ53" s="297"/>
      <c r="AK53" s="297"/>
      <c r="AL53" s="297"/>
      <c r="AM53" s="297"/>
      <c r="AN53" s="297"/>
      <c r="AO53" s="297"/>
      <c r="AP53" s="298" t="s">
        <v>148</v>
      </c>
      <c r="AQ53" s="297"/>
      <c r="AR53" s="297"/>
    </row>
    <row r="54" spans="1:44" s="301" customFormat="1" ht="15" customHeight="1">
      <c r="A54" s="297"/>
      <c r="B54" s="297"/>
      <c r="C54" s="297"/>
      <c r="D54" s="297"/>
      <c r="E54" s="307"/>
      <c r="F54" s="297"/>
      <c r="G54" s="297"/>
      <c r="H54" s="297"/>
      <c r="I54" s="297"/>
      <c r="J54" s="297"/>
      <c r="K54" s="297"/>
      <c r="L54" s="297"/>
      <c r="M54" s="297"/>
      <c r="N54" s="297"/>
      <c r="O54" s="297"/>
      <c r="P54" s="297"/>
      <c r="Q54" s="297"/>
      <c r="R54" s="297"/>
      <c r="S54" s="297"/>
      <c r="T54" s="313"/>
      <c r="U54" s="297"/>
      <c r="V54" s="313"/>
      <c r="W54" s="297"/>
      <c r="X54" s="297"/>
      <c r="Y54" s="297"/>
      <c r="Z54" s="297"/>
      <c r="AA54" s="297"/>
      <c r="AB54" s="313"/>
      <c r="AC54" s="297"/>
      <c r="AD54" s="297"/>
      <c r="AE54" s="297"/>
      <c r="AF54" s="297"/>
      <c r="AG54" s="297"/>
      <c r="AH54" s="297"/>
      <c r="AI54" s="297"/>
      <c r="AJ54" s="297"/>
      <c r="AK54" s="297"/>
      <c r="AL54" s="297"/>
      <c r="AM54" s="297"/>
      <c r="AN54" s="297"/>
      <c r="AO54" s="297"/>
      <c r="AP54" s="298" t="s">
        <v>149</v>
      </c>
      <c r="AQ54" s="297"/>
      <c r="AR54" s="297"/>
    </row>
    <row r="55" spans="1:44" s="301" customFormat="1" ht="15" customHeight="1">
      <c r="A55" s="297"/>
      <c r="B55" s="297"/>
      <c r="C55" s="297"/>
      <c r="D55" s="297"/>
      <c r="E55" s="307"/>
      <c r="F55" s="297"/>
      <c r="G55" s="297"/>
      <c r="H55" s="297"/>
      <c r="I55" s="297"/>
      <c r="J55" s="297"/>
      <c r="K55" s="297"/>
      <c r="L55" s="297"/>
      <c r="M55" s="297"/>
      <c r="N55" s="297"/>
      <c r="O55" s="297"/>
      <c r="P55" s="297"/>
      <c r="Q55" s="297"/>
      <c r="R55" s="297"/>
      <c r="S55" s="297"/>
      <c r="T55" s="313"/>
      <c r="U55" s="297"/>
      <c r="V55" s="313"/>
      <c r="W55" s="297"/>
      <c r="X55" s="297"/>
      <c r="Y55" s="297"/>
      <c r="Z55" s="297"/>
      <c r="AA55" s="297"/>
      <c r="AB55" s="313"/>
      <c r="AC55" s="297"/>
      <c r="AD55" s="297"/>
      <c r="AE55" s="297"/>
      <c r="AF55" s="297"/>
      <c r="AG55" s="297"/>
      <c r="AH55" s="297"/>
      <c r="AI55" s="297"/>
      <c r="AJ55" s="297"/>
      <c r="AK55" s="297"/>
      <c r="AL55" s="297"/>
      <c r="AM55" s="297"/>
      <c r="AN55" s="297"/>
      <c r="AO55" s="297"/>
      <c r="AP55" s="298" t="s">
        <v>150</v>
      </c>
      <c r="AQ55" s="297"/>
      <c r="AR55" s="297"/>
    </row>
    <row r="56" spans="1:44" s="301" customFormat="1" ht="15" customHeight="1">
      <c r="A56" s="297"/>
      <c r="B56" s="297"/>
      <c r="C56" s="297"/>
      <c r="D56" s="297"/>
      <c r="E56" s="307"/>
      <c r="F56" s="297"/>
      <c r="G56" s="297"/>
      <c r="H56" s="297"/>
      <c r="I56" s="297"/>
      <c r="J56" s="297"/>
      <c r="K56" s="297"/>
      <c r="L56" s="297"/>
      <c r="M56" s="297"/>
      <c r="N56" s="297"/>
      <c r="O56" s="297"/>
      <c r="P56" s="297"/>
      <c r="Q56" s="297"/>
      <c r="R56" s="297"/>
      <c r="S56" s="297"/>
      <c r="T56" s="313"/>
      <c r="U56" s="297"/>
      <c r="V56" s="313"/>
      <c r="W56" s="297"/>
      <c r="X56" s="297"/>
      <c r="Y56" s="297"/>
      <c r="Z56" s="297"/>
      <c r="AA56" s="297"/>
      <c r="AB56" s="313"/>
      <c r="AC56" s="297"/>
      <c r="AD56" s="297"/>
      <c r="AE56" s="297"/>
      <c r="AF56" s="297"/>
      <c r="AG56" s="297"/>
      <c r="AH56" s="297"/>
      <c r="AI56" s="297"/>
      <c r="AJ56" s="297"/>
      <c r="AK56" s="297"/>
      <c r="AL56" s="297"/>
      <c r="AM56" s="297"/>
      <c r="AN56" s="297"/>
      <c r="AO56" s="297"/>
      <c r="AP56" s="298" t="s">
        <v>151</v>
      </c>
      <c r="AQ56" s="297"/>
      <c r="AR56" s="297"/>
    </row>
    <row r="57" spans="1:44" s="301" customFormat="1" ht="15" customHeight="1">
      <c r="A57" s="297"/>
      <c r="B57" s="297"/>
      <c r="C57" s="297"/>
      <c r="D57" s="297"/>
      <c r="E57" s="307"/>
      <c r="F57" s="297"/>
      <c r="G57" s="297"/>
      <c r="H57" s="297"/>
      <c r="I57" s="297"/>
      <c r="J57" s="297"/>
      <c r="K57" s="297"/>
      <c r="L57" s="297"/>
      <c r="M57" s="297"/>
      <c r="N57" s="297"/>
      <c r="O57" s="297"/>
      <c r="P57" s="297"/>
      <c r="Q57" s="297"/>
      <c r="R57" s="297"/>
      <c r="S57" s="297"/>
      <c r="T57" s="313"/>
      <c r="U57" s="297"/>
      <c r="V57" s="313"/>
      <c r="W57" s="297"/>
      <c r="X57" s="297"/>
      <c r="Y57" s="297"/>
      <c r="Z57" s="297"/>
      <c r="AA57" s="297"/>
      <c r="AB57" s="313"/>
      <c r="AC57" s="297"/>
      <c r="AD57" s="297"/>
      <c r="AE57" s="297"/>
      <c r="AF57" s="297"/>
      <c r="AG57" s="297"/>
      <c r="AH57" s="297"/>
      <c r="AI57" s="297"/>
      <c r="AJ57" s="297"/>
      <c r="AK57" s="297"/>
      <c r="AL57" s="297"/>
      <c r="AM57" s="297"/>
      <c r="AN57" s="297"/>
      <c r="AO57" s="297"/>
      <c r="AP57" s="298" t="s">
        <v>152</v>
      </c>
      <c r="AQ57" s="297"/>
      <c r="AR57" s="297"/>
    </row>
    <row r="58" spans="1:44" s="301" customFormat="1" ht="15" customHeight="1">
      <c r="A58" s="297"/>
      <c r="B58" s="297"/>
      <c r="C58" s="297"/>
      <c r="D58" s="297"/>
      <c r="E58" s="307"/>
      <c r="F58" s="297"/>
      <c r="G58" s="297"/>
      <c r="H58" s="297"/>
      <c r="I58" s="297"/>
      <c r="J58" s="297"/>
      <c r="K58" s="297"/>
      <c r="L58" s="297"/>
      <c r="M58" s="297"/>
      <c r="N58" s="297"/>
      <c r="O58" s="297"/>
      <c r="P58" s="297"/>
      <c r="Q58" s="297"/>
      <c r="R58" s="297"/>
      <c r="S58" s="297"/>
      <c r="T58" s="313"/>
      <c r="U58" s="297"/>
      <c r="V58" s="313"/>
      <c r="W58" s="297"/>
      <c r="X58" s="297"/>
      <c r="Y58" s="297"/>
      <c r="Z58" s="297"/>
      <c r="AA58" s="297"/>
      <c r="AB58" s="313"/>
      <c r="AC58" s="297"/>
      <c r="AD58" s="297"/>
      <c r="AE58" s="297"/>
      <c r="AF58" s="297"/>
      <c r="AG58" s="297"/>
      <c r="AH58" s="297"/>
      <c r="AI58" s="297"/>
      <c r="AJ58" s="297"/>
      <c r="AK58" s="297"/>
      <c r="AL58" s="297"/>
      <c r="AM58" s="297"/>
      <c r="AN58" s="297"/>
      <c r="AO58" s="297"/>
      <c r="AP58" s="298"/>
      <c r="AQ58" s="297"/>
      <c r="AR58" s="297"/>
    </row>
    <row r="59" spans="1:44" s="301" customFormat="1" ht="15" customHeight="1">
      <c r="A59" s="297"/>
      <c r="B59" s="297"/>
      <c r="C59" s="297"/>
      <c r="D59" s="297"/>
      <c r="E59" s="307"/>
      <c r="F59" s="297"/>
      <c r="G59" s="297"/>
      <c r="H59" s="297"/>
      <c r="I59" s="297"/>
      <c r="J59" s="297"/>
      <c r="K59" s="297"/>
      <c r="L59" s="297"/>
      <c r="M59" s="297"/>
      <c r="N59" s="297"/>
      <c r="O59" s="297"/>
      <c r="P59" s="297"/>
      <c r="Q59" s="297"/>
      <c r="R59" s="297"/>
      <c r="S59" s="297"/>
      <c r="T59" s="313"/>
      <c r="U59" s="297"/>
      <c r="V59" s="313"/>
      <c r="W59" s="297"/>
      <c r="X59" s="297"/>
      <c r="Y59" s="297"/>
      <c r="Z59" s="297"/>
      <c r="AA59" s="297"/>
      <c r="AB59" s="313"/>
      <c r="AC59" s="297"/>
      <c r="AD59" s="297"/>
      <c r="AE59" s="297"/>
      <c r="AF59" s="297"/>
      <c r="AG59" s="297"/>
      <c r="AH59" s="297"/>
      <c r="AI59" s="297"/>
      <c r="AJ59" s="297"/>
      <c r="AK59" s="297"/>
      <c r="AL59" s="297"/>
      <c r="AM59" s="297"/>
      <c r="AN59" s="297"/>
      <c r="AO59" s="297"/>
      <c r="AP59" s="298" t="s">
        <v>153</v>
      </c>
      <c r="AQ59" s="297"/>
      <c r="AR59" s="297"/>
    </row>
    <row r="60" spans="1:44" s="301" customFormat="1" ht="15" customHeight="1">
      <c r="A60" s="297"/>
      <c r="B60" s="297"/>
      <c r="C60" s="297"/>
      <c r="D60" s="297"/>
      <c r="E60" s="307"/>
      <c r="F60" s="297"/>
      <c r="G60" s="297"/>
      <c r="H60" s="297"/>
      <c r="I60" s="297"/>
      <c r="J60" s="297"/>
      <c r="K60" s="297"/>
      <c r="L60" s="297"/>
      <c r="M60" s="297"/>
      <c r="N60" s="297"/>
      <c r="O60" s="297"/>
      <c r="P60" s="297"/>
      <c r="Q60" s="297"/>
      <c r="R60" s="297"/>
      <c r="S60" s="297"/>
      <c r="T60" s="313"/>
      <c r="U60" s="297"/>
      <c r="V60" s="313"/>
      <c r="W60" s="297"/>
      <c r="X60" s="297"/>
      <c r="Y60" s="297"/>
      <c r="Z60" s="297"/>
      <c r="AA60" s="297"/>
      <c r="AB60" s="313"/>
      <c r="AC60" s="297"/>
      <c r="AD60" s="297"/>
      <c r="AE60" s="297"/>
      <c r="AF60" s="297"/>
      <c r="AG60" s="297"/>
      <c r="AH60" s="297"/>
      <c r="AI60" s="297"/>
      <c r="AJ60" s="297"/>
      <c r="AK60" s="297"/>
      <c r="AL60" s="297"/>
      <c r="AM60" s="297"/>
      <c r="AN60" s="297"/>
      <c r="AO60" s="297"/>
      <c r="AP60" s="298"/>
      <c r="AQ60" s="297"/>
      <c r="AR60" s="297"/>
    </row>
    <row r="61" spans="1:44" s="301" customFormat="1" ht="12.75">
      <c r="A61" s="297"/>
      <c r="B61" s="297"/>
      <c r="C61" s="297"/>
      <c r="D61" s="297"/>
      <c r="E61" s="307"/>
      <c r="F61" s="297"/>
      <c r="G61" s="297"/>
      <c r="H61" s="297"/>
      <c r="I61" s="297"/>
      <c r="J61" s="297"/>
      <c r="K61" s="297"/>
      <c r="L61" s="297"/>
      <c r="M61" s="297"/>
      <c r="N61" s="297"/>
      <c r="O61" s="297"/>
      <c r="P61" s="297"/>
      <c r="Q61" s="297"/>
      <c r="R61" s="297"/>
      <c r="S61" s="297"/>
      <c r="T61" s="313"/>
      <c r="U61" s="297"/>
      <c r="V61" s="313"/>
      <c r="W61" s="297"/>
      <c r="X61" s="297"/>
      <c r="Y61" s="297"/>
      <c r="Z61" s="297"/>
      <c r="AA61" s="297"/>
      <c r="AB61" s="313"/>
      <c r="AC61" s="297"/>
      <c r="AD61" s="297"/>
      <c r="AE61" s="297"/>
      <c r="AF61" s="297"/>
      <c r="AG61" s="297"/>
      <c r="AH61" s="297"/>
      <c r="AI61" s="297"/>
      <c r="AJ61" s="297"/>
      <c r="AK61" s="297"/>
      <c r="AL61" s="297"/>
      <c r="AM61" s="297"/>
      <c r="AN61" s="297"/>
      <c r="AO61" s="297"/>
      <c r="AP61" s="298"/>
      <c r="AQ61" s="297"/>
      <c r="AR61" s="297"/>
    </row>
    <row r="62" spans="1:44" s="301" customFormat="1" ht="13.5" thickBot="1">
      <c r="A62" s="297"/>
      <c r="B62" s="297"/>
      <c r="C62" s="297"/>
      <c r="D62" s="297"/>
      <c r="E62" s="307"/>
      <c r="F62" s="297"/>
      <c r="G62" s="297"/>
      <c r="H62" s="297"/>
      <c r="I62" s="297"/>
      <c r="J62" s="297"/>
      <c r="K62" s="297"/>
      <c r="L62" s="297"/>
      <c r="M62" s="297"/>
      <c r="N62" s="297"/>
      <c r="O62" s="297"/>
      <c r="P62" s="297"/>
      <c r="Q62" s="297"/>
      <c r="R62" s="297"/>
      <c r="S62" s="297"/>
      <c r="T62" s="313"/>
      <c r="U62" s="297"/>
      <c r="V62" s="313"/>
      <c r="W62" s="297"/>
      <c r="X62" s="297"/>
      <c r="Y62" s="297"/>
      <c r="Z62" s="297"/>
      <c r="AA62" s="297"/>
      <c r="AB62" s="313"/>
      <c r="AC62" s="297"/>
      <c r="AD62" s="297"/>
      <c r="AE62" s="297"/>
      <c r="AF62" s="297"/>
      <c r="AG62" s="297"/>
      <c r="AH62" s="297"/>
      <c r="AI62" s="297"/>
      <c r="AJ62" s="297"/>
      <c r="AK62" s="297"/>
      <c r="AL62" s="297"/>
      <c r="AM62" s="297"/>
      <c r="AN62" s="297"/>
      <c r="AO62" s="297"/>
      <c r="AP62" s="302"/>
      <c r="AQ62" s="297"/>
      <c r="AR62" s="297"/>
    </row>
  </sheetData>
  <sheetProtection algorithmName="SHA-512" hashValue="3gIDWLqHHpzhYOA5QtSEUdn2YXhRM8f32Sm3M2DbqUczVoeMvbvJRoUqeM4KmVVrJox8pOa7kjhYze/PR3vzLQ==" saltValue="Cps4MvkMnLyF2RGetdPE/g==" spinCount="100000" sheet="1" objects="1" scenarios="1" autoFilter="0"/>
  <dataValidations disablePrompts="1" count="1">
    <dataValidation type="list" allowBlank="1" showInputMessage="1" showErrorMessage="1" sqref="C2">
      <formula1>$B$7:$B$25</formula1>
    </dataValidation>
  </dataValidations>
  <pageMargins left="0.70866141732283472" right="0.70866141732283472" top="0.74803149606299213" bottom="0.74803149606299213" header="0.31496062992125984" footer="0.31496062992125984"/>
  <pageSetup paperSize="9" fitToHeight="4" orientation="portrait" r:id="rId1"/>
  <headerFooter>
    <oddHeader>&amp;LPage &amp;P of &amp;N &amp;CPR19 Business plan data tables - Jan 2019&amp;R&amp;G</oddHeader>
    <oddFooter>&amp;L&amp;A&amp;RPrinted: &amp;D &amp;T</oddFooter>
  </headerFooter>
  <ignoredErrors>
    <ignoredError sqref="AF7" numberStoredAsText="1"/>
  </ignoredErrors>
  <legacyDrawingHF r:id="rId2"/>
</worksheet>
</file>

<file path=xl/worksheets/sheet7.xml><?xml version="1.0" encoding="utf-8"?>
<worksheet xmlns="http://schemas.openxmlformats.org/spreadsheetml/2006/main" xmlns:r="http://schemas.openxmlformats.org/officeDocument/2006/relationships">
  <sheetPr codeName="Sheet7">
    <tabColor rgb="FF0078C9"/>
  </sheetPr>
  <dimension ref="A1:AI227"/>
  <sheetViews>
    <sheetView workbookViewId="0">
      <selection activeCell="E2" sqref="E2"/>
    </sheetView>
  </sheetViews>
  <sheetFormatPr defaultColWidth="9" defaultRowHeight="12.75"/>
  <cols>
    <col min="1" max="1" width="43.625" style="360" customWidth="1"/>
    <col min="2" max="2" width="3.625" style="361" customWidth="1"/>
    <col min="3" max="9" width="12.5" style="371" customWidth="1"/>
    <col min="10" max="17" width="11" style="371" customWidth="1"/>
    <col min="18" max="18" width="10.625" style="371" customWidth="1"/>
    <col min="19" max="33" width="11" style="371" customWidth="1"/>
    <col min="34" max="34" width="1.625" style="317" customWidth="1"/>
    <col min="35" max="35" width="12.5" style="317" customWidth="1"/>
    <col min="36" max="16384" width="9" style="317"/>
  </cols>
  <sheetData>
    <row r="1" spans="1:35" ht="30" customHeight="1">
      <c r="A1" s="314" t="s">
        <v>154</v>
      </c>
      <c r="B1" s="315"/>
      <c r="C1" s="316"/>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row>
    <row r="2" spans="1:35" s="318" customFormat="1" ht="26.25" customHeight="1">
      <c r="A2" s="899" t="s">
        <v>155</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row>
    <row r="3" spans="1:35" s="324" customFormat="1" ht="30" customHeight="1">
      <c r="A3" s="319"/>
      <c r="B3" s="320"/>
      <c r="C3" s="321" t="e">
        <f>INDEX('App1'!G$7:G$106,MATCH($A$3,'App1'!$F$7:$F$106,FALSE))</f>
        <v>#N/A</v>
      </c>
      <c r="D3" s="322"/>
      <c r="E3" s="322"/>
      <c r="F3" s="322"/>
      <c r="G3" s="322"/>
      <c r="H3" s="322"/>
      <c r="I3" s="322"/>
      <c r="J3" s="322"/>
      <c r="K3" s="322"/>
      <c r="L3" s="322"/>
      <c r="M3" s="323"/>
      <c r="N3" s="323"/>
      <c r="O3" s="323"/>
      <c r="P3" s="323"/>
      <c r="Q3" s="323"/>
      <c r="R3" s="323"/>
      <c r="S3" s="323"/>
      <c r="T3" s="323"/>
      <c r="U3" s="323"/>
      <c r="V3" s="323"/>
      <c r="W3" s="323"/>
      <c r="X3" s="323"/>
      <c r="Y3" s="323"/>
      <c r="Z3" s="323"/>
      <c r="AA3" s="323"/>
      <c r="AB3" s="323"/>
      <c r="AC3" s="323"/>
      <c r="AD3" s="323"/>
      <c r="AE3" s="323"/>
      <c r="AF3" s="323"/>
      <c r="AG3" s="323"/>
      <c r="AH3" s="323"/>
      <c r="AI3" s="323"/>
    </row>
    <row r="4" spans="1:35" s="318" customFormat="1" ht="11.25" customHeight="1">
      <c r="A4" s="325"/>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row>
    <row r="5" spans="1:35" s="318" customFormat="1" ht="18.75" customHeight="1">
      <c r="A5" s="326" t="s">
        <v>2</v>
      </c>
      <c r="B5" s="918"/>
      <c r="C5" s="1755" t="str">
        <f>AppValidation!D2</f>
        <v>South West Water</v>
      </c>
      <c r="D5" s="1756"/>
      <c r="E5" s="1756"/>
      <c r="F5" s="1756"/>
      <c r="G5" s="1756"/>
      <c r="H5" s="1756"/>
      <c r="I5" s="1756"/>
      <c r="J5" s="1756"/>
      <c r="K5" s="1756"/>
      <c r="L5" s="1756"/>
      <c r="M5" s="1756"/>
      <c r="N5" s="1756"/>
      <c r="O5" s="1756"/>
      <c r="P5" s="1756"/>
      <c r="Q5" s="1756"/>
      <c r="R5" s="918"/>
      <c r="S5" s="918"/>
      <c r="T5" s="918"/>
      <c r="U5" s="918"/>
      <c r="V5" s="918"/>
      <c r="W5" s="918"/>
      <c r="X5" s="918"/>
      <c r="Y5" s="918"/>
      <c r="Z5" s="918"/>
      <c r="AA5" s="918"/>
      <c r="AB5" s="918"/>
      <c r="AC5" s="918"/>
      <c r="AD5" s="918"/>
      <c r="AE5" s="918"/>
      <c r="AF5" s="918"/>
      <c r="AG5" s="918"/>
    </row>
    <row r="6" spans="1:35" s="328" customFormat="1" ht="18.75" customHeight="1">
      <c r="A6" s="326" t="s">
        <v>156</v>
      </c>
      <c r="B6" s="919"/>
      <c r="C6" s="1755" t="e">
        <f>INDEX('App1'!D$7:D$106,MATCH($A$3,'App1'!$F$7:$F$106,FALSE))</f>
        <v>#N/A</v>
      </c>
      <c r="D6" s="1756"/>
      <c r="E6" s="1756"/>
      <c r="F6" s="1756"/>
      <c r="G6" s="1756"/>
      <c r="H6" s="1756"/>
      <c r="I6" s="1756"/>
      <c r="J6" s="1756"/>
      <c r="K6" s="1756"/>
      <c r="L6" s="1756"/>
      <c r="M6" s="1756"/>
      <c r="N6" s="1756"/>
      <c r="O6" s="1756"/>
      <c r="P6" s="1756"/>
      <c r="Q6" s="1756"/>
      <c r="R6" s="327"/>
      <c r="S6" s="919"/>
      <c r="T6" s="919"/>
      <c r="U6" s="919"/>
      <c r="V6" s="919"/>
      <c r="W6" s="919"/>
      <c r="X6" s="919"/>
      <c r="Y6" s="919"/>
      <c r="Z6" s="919"/>
      <c r="AA6" s="919"/>
      <c r="AB6" s="919"/>
      <c r="AC6" s="919"/>
      <c r="AD6" s="919"/>
      <c r="AE6" s="919"/>
      <c r="AF6" s="919"/>
      <c r="AG6" s="919"/>
    </row>
    <row r="7" spans="1:35" s="328" customFormat="1" ht="18.75" customHeight="1">
      <c r="A7" s="326" t="s">
        <v>157</v>
      </c>
      <c r="B7" s="919"/>
      <c r="C7" s="1755" t="e">
        <f>INDEX('App1'!C$7:C$106,MATCH($A$3,'App1'!$F$7:$F$106,FALSE))</f>
        <v>#N/A</v>
      </c>
      <c r="D7" s="1756"/>
      <c r="E7" s="1756"/>
      <c r="F7" s="1756"/>
      <c r="G7" s="1756"/>
      <c r="H7" s="1756"/>
      <c r="I7" s="1756"/>
      <c r="J7" s="1756"/>
      <c r="K7" s="1756"/>
      <c r="L7" s="1756"/>
      <c r="M7" s="1756"/>
      <c r="N7" s="1756"/>
      <c r="O7" s="1756"/>
      <c r="P7" s="1756"/>
      <c r="Q7" s="1756"/>
      <c r="R7" s="327"/>
      <c r="S7" s="919"/>
      <c r="T7" s="919"/>
      <c r="U7" s="919"/>
      <c r="V7" s="919"/>
      <c r="W7" s="919"/>
      <c r="X7" s="919"/>
      <c r="Y7" s="919"/>
      <c r="Z7" s="919"/>
      <c r="AA7" s="919"/>
      <c r="AB7" s="919"/>
      <c r="AC7" s="919"/>
      <c r="AD7" s="919"/>
      <c r="AE7" s="919"/>
      <c r="AF7" s="919"/>
      <c r="AG7" s="919"/>
    </row>
    <row r="8" spans="1:35" s="328" customFormat="1" ht="37.5" customHeight="1">
      <c r="A8" s="326" t="s">
        <v>158</v>
      </c>
      <c r="B8" s="919"/>
      <c r="C8" s="1755" t="e">
        <f>INDEX('App1'!H$7:H$106,MATCH($A$3,'App1'!$F$7:$F$106,FALSE))</f>
        <v>#N/A</v>
      </c>
      <c r="D8" s="1756"/>
      <c r="E8" s="1756"/>
      <c r="F8" s="1756"/>
      <c r="G8" s="1756"/>
      <c r="H8" s="1756"/>
      <c r="I8" s="1756"/>
      <c r="J8" s="1756"/>
      <c r="K8" s="1756"/>
      <c r="L8" s="1756"/>
      <c r="M8" s="1756"/>
      <c r="N8" s="1756"/>
      <c r="O8" s="1756"/>
      <c r="P8" s="1756"/>
      <c r="Q8" s="1756"/>
      <c r="R8" s="327"/>
      <c r="S8" s="919"/>
      <c r="T8" s="919"/>
      <c r="U8" s="919"/>
      <c r="V8" s="919"/>
      <c r="W8" s="919"/>
      <c r="X8" s="919"/>
      <c r="Y8" s="919"/>
      <c r="Z8" s="919"/>
      <c r="AA8" s="919"/>
      <c r="AB8" s="919"/>
      <c r="AC8" s="919"/>
      <c r="AD8" s="919"/>
      <c r="AE8" s="919"/>
      <c r="AF8" s="919"/>
      <c r="AG8" s="919"/>
    </row>
    <row r="9" spans="1:35" s="328" customFormat="1" ht="18.75" customHeight="1">
      <c r="A9" s="326" t="s">
        <v>13</v>
      </c>
      <c r="B9" s="919"/>
      <c r="C9" s="1755" t="e">
        <f>INDEX('App1'!E$7:E$106,MATCH($A$3,'App1'!$F$7:$F$106,FALSE))</f>
        <v>#N/A</v>
      </c>
      <c r="D9" s="1756"/>
      <c r="E9" s="1756"/>
      <c r="F9" s="1756"/>
      <c r="G9" s="1756"/>
      <c r="H9" s="1756"/>
      <c r="I9" s="1756"/>
      <c r="J9" s="1756"/>
      <c r="K9" s="1756"/>
      <c r="L9" s="1756"/>
      <c r="M9" s="1756"/>
      <c r="N9" s="1756"/>
      <c r="O9" s="1756"/>
      <c r="P9" s="1756"/>
      <c r="Q9" s="1756"/>
      <c r="R9" s="327"/>
      <c r="S9" s="919"/>
      <c r="T9" s="919"/>
      <c r="U9" s="919"/>
      <c r="V9" s="919"/>
      <c r="W9" s="919"/>
      <c r="X9" s="919"/>
      <c r="Y9" s="919"/>
      <c r="Z9" s="919"/>
      <c r="AA9" s="919"/>
      <c r="AB9" s="919"/>
      <c r="AC9" s="919"/>
      <c r="AD9" s="919"/>
      <c r="AE9" s="919"/>
      <c r="AF9" s="919"/>
      <c r="AG9" s="919"/>
    </row>
    <row r="10" spans="1:35" s="328" customFormat="1" ht="18.75" customHeight="1">
      <c r="A10" s="326" t="s">
        <v>159</v>
      </c>
      <c r="B10" s="919"/>
      <c r="C10" s="1755" t="e">
        <f>INDEX('App1'!AF$7:AF$106,MATCH($A$3,'App1'!$F$7:$F$106,FALSE))</f>
        <v>#N/A</v>
      </c>
      <c r="D10" s="1756"/>
      <c r="E10" s="1756"/>
      <c r="F10" s="1756"/>
      <c r="G10" s="1756"/>
      <c r="H10" s="1756"/>
      <c r="I10" s="1756"/>
      <c r="J10" s="1756"/>
      <c r="K10" s="1756"/>
      <c r="L10" s="1756"/>
      <c r="M10" s="1756"/>
      <c r="N10" s="1756"/>
      <c r="O10" s="1756"/>
      <c r="P10" s="1756"/>
      <c r="Q10" s="1756"/>
      <c r="R10" s="327"/>
      <c r="S10" s="919"/>
      <c r="T10" s="919"/>
      <c r="U10" s="919"/>
      <c r="V10" s="919"/>
      <c r="W10" s="919"/>
      <c r="X10" s="919"/>
      <c r="Y10" s="919"/>
      <c r="Z10" s="919"/>
      <c r="AA10" s="919"/>
      <c r="AB10" s="919"/>
      <c r="AC10" s="919"/>
      <c r="AD10" s="919"/>
      <c r="AE10" s="919"/>
      <c r="AF10" s="919"/>
      <c r="AG10" s="919"/>
    </row>
    <row r="11" spans="1:35" s="328" customFormat="1" ht="18.75" customHeight="1">
      <c r="A11" s="326" t="s">
        <v>17</v>
      </c>
      <c r="B11" s="919"/>
      <c r="C11" s="1757" t="e">
        <f>INDEX('App1'!R$7:R$106,MATCH($A$3,'App1'!$F$7:$F$106,FALSE))</f>
        <v>#N/A</v>
      </c>
      <c r="D11" s="1758"/>
      <c r="E11" s="1756" t="e">
        <f>INDEX(AppValidation!AJ7:AJ11,MATCH(C11,AppValidation!AH7:AH11,FALSE))</f>
        <v>#N/A</v>
      </c>
      <c r="F11" s="1759"/>
      <c r="G11" s="1759"/>
      <c r="H11" s="1759"/>
      <c r="I11" s="1759"/>
      <c r="J11" s="1759"/>
      <c r="K11" s="1759"/>
      <c r="L11" s="1759"/>
      <c r="M11" s="1759"/>
      <c r="N11" s="1759"/>
      <c r="O11" s="1759"/>
      <c r="P11" s="1759"/>
      <c r="Q11" s="1759"/>
      <c r="R11" s="327"/>
      <c r="S11" s="919"/>
      <c r="T11" s="919"/>
      <c r="U11" s="919"/>
      <c r="V11" s="919"/>
      <c r="W11" s="919"/>
      <c r="X11" s="919"/>
      <c r="Y11" s="919"/>
      <c r="Z11" s="919"/>
      <c r="AA11" s="919"/>
      <c r="AB11" s="919"/>
      <c r="AC11" s="919"/>
      <c r="AD11" s="919"/>
      <c r="AE11" s="919"/>
      <c r="AF11" s="919"/>
      <c r="AG11" s="919"/>
    </row>
    <row r="12" spans="1:35" s="328" customFormat="1" ht="18.75" customHeight="1">
      <c r="A12" s="326" t="s">
        <v>160</v>
      </c>
      <c r="B12" s="919"/>
      <c r="C12" s="1755" t="e">
        <f>INDEX('App1'!S$7:S$106,MATCH($A$3,'App1'!$F$7:$F$106,FALSE))</f>
        <v>#N/A</v>
      </c>
      <c r="D12" s="1756"/>
      <c r="E12" s="1756"/>
      <c r="F12" s="1756"/>
      <c r="G12" s="1756"/>
      <c r="H12" s="1756"/>
      <c r="I12" s="1756"/>
      <c r="J12" s="1756"/>
      <c r="K12" s="1756"/>
      <c r="L12" s="1756"/>
      <c r="M12" s="1756"/>
      <c r="N12" s="1756"/>
      <c r="O12" s="1756"/>
      <c r="P12" s="1756"/>
      <c r="Q12" s="1756"/>
      <c r="R12" s="327"/>
      <c r="S12" s="919"/>
      <c r="T12" s="919"/>
      <c r="U12" s="919"/>
      <c r="V12" s="919"/>
      <c r="W12" s="919"/>
      <c r="X12" s="919"/>
      <c r="Y12" s="919"/>
      <c r="Z12" s="919"/>
      <c r="AA12" s="919"/>
      <c r="AB12" s="919"/>
      <c r="AC12" s="919"/>
      <c r="AD12" s="919"/>
      <c r="AE12" s="919"/>
      <c r="AF12" s="919"/>
      <c r="AG12" s="919"/>
    </row>
    <row r="13" spans="1:35" s="328" customFormat="1" ht="18.75" customHeight="1">
      <c r="A13" s="326" t="s">
        <v>161</v>
      </c>
      <c r="B13" s="919"/>
      <c r="C13" s="1755" t="e">
        <f>INDEX('App1'!T$7:T$106,MATCH($A$3,'App1'!$F$7:$F$106,FALSE))</f>
        <v>#N/A</v>
      </c>
      <c r="D13" s="1756"/>
      <c r="E13" s="1756"/>
      <c r="F13" s="1756"/>
      <c r="G13" s="1756"/>
      <c r="H13" s="1756"/>
      <c r="I13" s="1756"/>
      <c r="J13" s="1756"/>
      <c r="K13" s="1756"/>
      <c r="L13" s="1756"/>
      <c r="M13" s="1756"/>
      <c r="N13" s="1756"/>
      <c r="O13" s="1756"/>
      <c r="P13" s="1756"/>
      <c r="Q13" s="1756"/>
      <c r="R13" s="327"/>
      <c r="S13" s="919"/>
      <c r="T13" s="919"/>
      <c r="U13" s="919"/>
      <c r="V13" s="919"/>
      <c r="W13" s="919"/>
      <c r="X13" s="919"/>
      <c r="Y13" s="919"/>
      <c r="Z13" s="919"/>
      <c r="AA13" s="919"/>
      <c r="AB13" s="919"/>
      <c r="AC13" s="919"/>
      <c r="AD13" s="919"/>
      <c r="AE13" s="919"/>
      <c r="AF13" s="919"/>
      <c r="AG13" s="919"/>
    </row>
    <row r="14" spans="1:35" s="328" customFormat="1" ht="18.75" customHeight="1">
      <c r="A14" s="326" t="s">
        <v>162</v>
      </c>
      <c r="B14" s="919"/>
      <c r="C14" s="1755" t="e">
        <f>INDEX('App1'!DC$7:DC$106,MATCH($A$3,'App1'!$F$7:$F$106,FALSE))</f>
        <v>#N/A</v>
      </c>
      <c r="D14" s="1756"/>
      <c r="E14" s="1756"/>
      <c r="F14" s="1756"/>
      <c r="G14" s="1756"/>
      <c r="H14" s="1756"/>
      <c r="I14" s="1756"/>
      <c r="J14" s="1756"/>
      <c r="K14" s="1756"/>
      <c r="L14" s="1756"/>
      <c r="M14" s="1756"/>
      <c r="N14" s="1756"/>
      <c r="O14" s="1756"/>
      <c r="P14" s="1756"/>
      <c r="Q14" s="1756"/>
      <c r="R14" s="327"/>
      <c r="S14" s="919"/>
      <c r="T14" s="919"/>
      <c r="U14" s="919"/>
      <c r="V14" s="919"/>
      <c r="W14" s="919"/>
      <c r="X14" s="919"/>
      <c r="Y14" s="919"/>
      <c r="Z14" s="919"/>
      <c r="AA14" s="919"/>
      <c r="AB14" s="919"/>
      <c r="AC14" s="919"/>
      <c r="AD14" s="919"/>
      <c r="AE14" s="919"/>
      <c r="AF14" s="919"/>
      <c r="AG14" s="919"/>
    </row>
    <row r="15" spans="1:35" s="328" customFormat="1" ht="18.75" customHeight="1">
      <c r="A15" s="326" t="s">
        <v>18</v>
      </c>
      <c r="B15" s="919"/>
      <c r="C15" s="1755" t="e">
        <f>INDEX('App1'!U$7:U$106,MATCH($A$3,'App1'!$F$7:$F$106,FALSE))</f>
        <v>#N/A</v>
      </c>
      <c r="D15" s="1756"/>
      <c r="E15" s="1756"/>
      <c r="F15" s="1756"/>
      <c r="G15" s="1756"/>
      <c r="H15" s="1756"/>
      <c r="I15" s="1756"/>
      <c r="J15" s="1756"/>
      <c r="K15" s="1756"/>
      <c r="L15" s="1756"/>
      <c r="M15" s="1756"/>
      <c r="N15" s="1756"/>
      <c r="O15" s="1756"/>
      <c r="P15" s="1756"/>
      <c r="Q15" s="1756"/>
      <c r="R15" s="327"/>
      <c r="S15" s="919"/>
      <c r="T15" s="919"/>
      <c r="U15" s="919"/>
      <c r="V15" s="919"/>
      <c r="W15" s="919"/>
      <c r="X15" s="919"/>
      <c r="Y15" s="919"/>
      <c r="Z15" s="919"/>
      <c r="AA15" s="919"/>
      <c r="AB15" s="919"/>
      <c r="AC15" s="919"/>
      <c r="AD15" s="919"/>
      <c r="AE15" s="919"/>
      <c r="AF15" s="919"/>
      <c r="AG15" s="919"/>
    </row>
    <row r="16" spans="1:35" s="328" customFormat="1" ht="18.75" customHeight="1">
      <c r="A16" s="326" t="s">
        <v>163</v>
      </c>
      <c r="B16" s="919"/>
      <c r="C16" s="1755" t="e">
        <f>INDEX('App1'!V$7:V$106,MATCH($A$3,'App1'!$F$7:$F$106,FALSE))</f>
        <v>#N/A</v>
      </c>
      <c r="D16" s="1756"/>
      <c r="E16" s="1756"/>
      <c r="F16" s="1756"/>
      <c r="G16" s="1756"/>
      <c r="H16" s="1756"/>
      <c r="I16" s="1756"/>
      <c r="J16" s="1756"/>
      <c r="K16" s="1756"/>
      <c r="L16" s="1756"/>
      <c r="M16" s="1756"/>
      <c r="N16" s="1756"/>
      <c r="O16" s="1756"/>
      <c r="P16" s="1756"/>
      <c r="Q16" s="1756"/>
      <c r="R16" s="327"/>
      <c r="S16" s="919"/>
      <c r="T16" s="919"/>
      <c r="U16" s="919"/>
      <c r="V16" s="919"/>
      <c r="W16" s="919"/>
      <c r="X16" s="919"/>
      <c r="Y16" s="919"/>
      <c r="Z16" s="919"/>
      <c r="AA16" s="919"/>
      <c r="AB16" s="919"/>
      <c r="AC16" s="919"/>
      <c r="AD16" s="919"/>
      <c r="AE16" s="919"/>
      <c r="AF16" s="919"/>
      <c r="AG16" s="919"/>
    </row>
    <row r="17" spans="1:33" s="328" customFormat="1" ht="18.75" customHeight="1">
      <c r="A17" s="326" t="s">
        <v>164</v>
      </c>
      <c r="B17" s="919"/>
      <c r="C17" s="1755" t="e">
        <f>INDEX('App1'!W$7:W$106,MATCH($A$3,'App1'!$F$7:$F$106,FALSE))</f>
        <v>#N/A</v>
      </c>
      <c r="D17" s="1756"/>
      <c r="E17" s="1756"/>
      <c r="F17" s="1756"/>
      <c r="G17" s="1756"/>
      <c r="H17" s="1756"/>
      <c r="I17" s="1756"/>
      <c r="J17" s="1756"/>
      <c r="K17" s="1756"/>
      <c r="L17" s="1756"/>
      <c r="M17" s="1756"/>
      <c r="N17" s="1756"/>
      <c r="O17" s="1756"/>
      <c r="P17" s="1756"/>
      <c r="Q17" s="1756"/>
      <c r="R17" s="327"/>
      <c r="S17" s="919"/>
      <c r="T17" s="919"/>
      <c r="U17" s="919"/>
      <c r="V17" s="919"/>
      <c r="W17" s="919"/>
      <c r="X17" s="919"/>
      <c r="Y17" s="919"/>
      <c r="Z17" s="919"/>
      <c r="AA17" s="919"/>
      <c r="AB17" s="919"/>
      <c r="AC17" s="919"/>
      <c r="AD17" s="919"/>
      <c r="AE17" s="919"/>
      <c r="AF17" s="919"/>
      <c r="AG17" s="919"/>
    </row>
    <row r="18" spans="1:33" s="328" customFormat="1" ht="18.75" customHeight="1">
      <c r="A18" s="326" t="s">
        <v>165</v>
      </c>
      <c r="B18" s="919"/>
      <c r="C18" s="1755" t="e">
        <f>INDEX('App1'!X$7:X$106,MATCH($A$3,'App1'!$F$7:$F$106,FALSE))</f>
        <v>#N/A</v>
      </c>
      <c r="D18" s="1756"/>
      <c r="E18" s="1756"/>
      <c r="F18" s="1756"/>
      <c r="G18" s="1756"/>
      <c r="H18" s="1756"/>
      <c r="I18" s="1756"/>
      <c r="J18" s="1756"/>
      <c r="K18" s="1756"/>
      <c r="L18" s="1756"/>
      <c r="M18" s="1756"/>
      <c r="N18" s="1756"/>
      <c r="O18" s="1756"/>
      <c r="P18" s="1756"/>
      <c r="Q18" s="1756"/>
      <c r="R18" s="327"/>
      <c r="S18" s="919"/>
      <c r="T18" s="919"/>
      <c r="U18" s="919"/>
      <c r="V18" s="919"/>
      <c r="W18" s="919"/>
      <c r="X18" s="919"/>
      <c r="Y18" s="919"/>
      <c r="Z18" s="919"/>
      <c r="AA18" s="919"/>
      <c r="AB18" s="919"/>
      <c r="AC18" s="919"/>
      <c r="AD18" s="919"/>
      <c r="AE18" s="919"/>
      <c r="AF18" s="919"/>
      <c r="AG18" s="919"/>
    </row>
    <row r="19" spans="1:33" s="328" customFormat="1" ht="18.75" customHeight="1">
      <c r="A19" s="326" t="s">
        <v>166</v>
      </c>
      <c r="B19" s="919"/>
      <c r="C19" s="1755" t="e">
        <f>INDEX('App1'!Y$7:Y$106,MATCH($A$3,'App1'!$F$7:$F$106,FALSE))</f>
        <v>#N/A</v>
      </c>
      <c r="D19" s="1756"/>
      <c r="E19" s="1756"/>
      <c r="F19" s="1756"/>
      <c r="G19" s="1756"/>
      <c r="H19" s="1756"/>
      <c r="I19" s="1756"/>
      <c r="J19" s="1756"/>
      <c r="K19" s="1756"/>
      <c r="L19" s="1756"/>
      <c r="M19" s="1756"/>
      <c r="N19" s="1756"/>
      <c r="O19" s="1756"/>
      <c r="P19" s="1756"/>
      <c r="Q19" s="1756"/>
      <c r="R19" s="327"/>
      <c r="S19" s="919"/>
      <c r="T19" s="919"/>
      <c r="U19" s="919"/>
      <c r="V19" s="919"/>
      <c r="W19" s="919"/>
      <c r="X19" s="919"/>
      <c r="Y19" s="919"/>
      <c r="Z19" s="919"/>
      <c r="AA19" s="919"/>
      <c r="AB19" s="919"/>
      <c r="AC19" s="919"/>
      <c r="AD19" s="919"/>
      <c r="AE19" s="919"/>
      <c r="AF19" s="919"/>
      <c r="AG19" s="919"/>
    </row>
    <row r="20" spans="1:33" s="328" customFormat="1" ht="18.75" customHeight="1">
      <c r="A20" s="326" t="s">
        <v>167</v>
      </c>
      <c r="B20" s="919"/>
      <c r="C20" s="1755" t="e">
        <f>INDEX('App1'!AA$7:AA$106,MATCH($A$3,'App1'!$F$7:$F$106,FALSE))</f>
        <v>#N/A</v>
      </c>
      <c r="D20" s="1756"/>
      <c r="E20" s="1756"/>
      <c r="F20" s="1756"/>
      <c r="G20" s="1756"/>
      <c r="H20" s="1756"/>
      <c r="I20" s="1756"/>
      <c r="J20" s="1756"/>
      <c r="K20" s="1756"/>
      <c r="L20" s="1756"/>
      <c r="M20" s="1756"/>
      <c r="N20" s="1756"/>
      <c r="O20" s="1756"/>
      <c r="P20" s="1756"/>
      <c r="Q20" s="1756"/>
      <c r="R20" s="327"/>
      <c r="S20" s="919"/>
      <c r="T20" s="919"/>
      <c r="U20" s="919"/>
      <c r="V20" s="919"/>
      <c r="W20" s="919"/>
      <c r="X20" s="919"/>
      <c r="Y20" s="919"/>
      <c r="Z20" s="919"/>
      <c r="AA20" s="919"/>
      <c r="AB20" s="919"/>
      <c r="AC20" s="919"/>
      <c r="AD20" s="919"/>
      <c r="AE20" s="919"/>
      <c r="AF20" s="919"/>
      <c r="AG20" s="919"/>
    </row>
    <row r="21" spans="1:33" s="328" customFormat="1" ht="18.75" customHeight="1">
      <c r="A21" s="326" t="s">
        <v>168</v>
      </c>
      <c r="B21" s="919"/>
      <c r="C21" s="1755" t="e">
        <f>INDEX('App1'!AB$7:AB$106,MATCH($A$3,'App1'!$F$7:$F$106,FALSE))</f>
        <v>#N/A</v>
      </c>
      <c r="D21" s="1756"/>
      <c r="E21" s="1756"/>
      <c r="F21" s="1756"/>
      <c r="G21" s="1756"/>
      <c r="H21" s="1756"/>
      <c r="I21" s="1756"/>
      <c r="J21" s="1756"/>
      <c r="K21" s="1756"/>
      <c r="L21" s="1756"/>
      <c r="M21" s="1756"/>
      <c r="N21" s="1756"/>
      <c r="O21" s="1756"/>
      <c r="P21" s="1756"/>
      <c r="Q21" s="1756"/>
      <c r="R21" s="327"/>
      <c r="S21" s="919"/>
      <c r="T21" s="919"/>
      <c r="U21" s="919"/>
      <c r="V21" s="919"/>
      <c r="W21" s="919"/>
      <c r="X21" s="919"/>
      <c r="Y21" s="919"/>
      <c r="Z21" s="919"/>
      <c r="AA21" s="919"/>
      <c r="AB21" s="919"/>
      <c r="AC21" s="919"/>
      <c r="AD21" s="919"/>
      <c r="AE21" s="919"/>
      <c r="AF21" s="919"/>
      <c r="AG21" s="919"/>
    </row>
    <row r="22" spans="1:33" s="328" customFormat="1" ht="18.75" customHeight="1">
      <c r="A22" s="326" t="s">
        <v>169</v>
      </c>
      <c r="B22" s="919"/>
      <c r="C22" s="1755" t="e">
        <f>INDEX('App1'!AC$7:AC$106,MATCH($A$3,'App1'!$F$7:$F$106,FALSE))</f>
        <v>#N/A</v>
      </c>
      <c r="D22" s="1756"/>
      <c r="E22" s="1756"/>
      <c r="F22" s="1756"/>
      <c r="G22" s="1756"/>
      <c r="H22" s="1756"/>
      <c r="I22" s="1756"/>
      <c r="J22" s="1756"/>
      <c r="K22" s="1756"/>
      <c r="L22" s="1756"/>
      <c r="M22" s="1756"/>
      <c r="N22" s="1756"/>
      <c r="O22" s="1756"/>
      <c r="P22" s="1756"/>
      <c r="Q22" s="1756"/>
      <c r="R22" s="327"/>
      <c r="S22" s="919"/>
      <c r="T22" s="919"/>
      <c r="U22" s="919"/>
      <c r="V22" s="919"/>
      <c r="W22" s="919"/>
      <c r="X22" s="919"/>
      <c r="Y22" s="919"/>
      <c r="Z22" s="919"/>
      <c r="AA22" s="919"/>
      <c r="AB22" s="919"/>
      <c r="AC22" s="919"/>
      <c r="AD22" s="919"/>
      <c r="AE22" s="919"/>
      <c r="AF22" s="919"/>
      <c r="AG22" s="919"/>
    </row>
    <row r="23" spans="1:33" s="328" customFormat="1" ht="18.75" customHeight="1">
      <c r="A23" s="326" t="s">
        <v>170</v>
      </c>
      <c r="B23" s="919"/>
      <c r="C23" s="1755" t="e">
        <f>INDEX('App1'!AD$7:AD$106,MATCH($A$3,'App1'!$F$7:$F$106,FALSE))</f>
        <v>#N/A</v>
      </c>
      <c r="D23" s="1756"/>
      <c r="E23" s="1756"/>
      <c r="F23" s="1756"/>
      <c r="G23" s="1756"/>
      <c r="H23" s="1756"/>
      <c r="I23" s="1756"/>
      <c r="J23" s="1756"/>
      <c r="K23" s="1756"/>
      <c r="L23" s="1756"/>
      <c r="M23" s="1756"/>
      <c r="N23" s="1756"/>
      <c r="O23" s="1756"/>
      <c r="P23" s="1756"/>
      <c r="Q23" s="1756"/>
      <c r="R23" s="327"/>
      <c r="S23" s="919"/>
      <c r="T23" s="919"/>
      <c r="U23" s="919"/>
      <c r="V23" s="919"/>
      <c r="W23" s="919"/>
      <c r="X23" s="919"/>
      <c r="Y23" s="919"/>
      <c r="Z23" s="919"/>
      <c r="AA23" s="919"/>
      <c r="AB23" s="919"/>
      <c r="AC23" s="919"/>
      <c r="AD23" s="919"/>
      <c r="AE23" s="919"/>
      <c r="AF23" s="919"/>
      <c r="AG23" s="919"/>
    </row>
    <row r="24" spans="1:33" s="328" customFormat="1" ht="18.75" customHeight="1">
      <c r="A24" s="326" t="s">
        <v>171</v>
      </c>
      <c r="B24" s="919"/>
      <c r="C24" s="1755" t="e">
        <f>INDEX('App1'!AE$7:AE$106,MATCH($A$3,'App1'!$F$7:$F$106,FALSE))</f>
        <v>#N/A</v>
      </c>
      <c r="D24" s="1756"/>
      <c r="E24" s="1756"/>
      <c r="F24" s="1756"/>
      <c r="G24" s="1756"/>
      <c r="H24" s="1756"/>
      <c r="I24" s="1756"/>
      <c r="J24" s="1756"/>
      <c r="K24" s="1756"/>
      <c r="L24" s="1756"/>
      <c r="M24" s="1756"/>
      <c r="N24" s="1756"/>
      <c r="O24" s="1756"/>
      <c r="P24" s="1756"/>
      <c r="Q24" s="1756"/>
      <c r="R24" s="327"/>
      <c r="S24" s="919"/>
      <c r="T24" s="919"/>
      <c r="U24" s="919"/>
      <c r="V24" s="919"/>
      <c r="W24" s="919"/>
      <c r="X24" s="919"/>
      <c r="Y24" s="919"/>
      <c r="Z24" s="919"/>
      <c r="AA24" s="919"/>
      <c r="AB24" s="919"/>
      <c r="AC24" s="919"/>
      <c r="AD24" s="919"/>
      <c r="AE24" s="919"/>
      <c r="AF24" s="919"/>
      <c r="AG24" s="919"/>
    </row>
    <row r="25" spans="1:33" s="332" customFormat="1" ht="11.25" customHeight="1">
      <c r="A25" s="326"/>
      <c r="B25" s="918"/>
      <c r="C25" s="1760"/>
      <c r="D25" s="1761"/>
      <c r="E25" s="1761"/>
      <c r="F25" s="1761"/>
      <c r="G25" s="1761"/>
      <c r="H25" s="1761"/>
      <c r="I25" s="1761"/>
      <c r="J25" s="1761"/>
      <c r="K25" s="1761"/>
      <c r="L25" s="1761"/>
      <c r="M25" s="918"/>
      <c r="N25" s="918"/>
      <c r="O25" s="918"/>
      <c r="P25" s="918"/>
      <c r="Q25" s="918"/>
      <c r="R25" s="918"/>
      <c r="S25" s="918"/>
      <c r="T25" s="918"/>
      <c r="U25" s="918"/>
      <c r="V25" s="918"/>
      <c r="W25" s="918"/>
      <c r="X25" s="918"/>
      <c r="Y25" s="918"/>
      <c r="Z25" s="918"/>
      <c r="AA25" s="918"/>
      <c r="AB25" s="918"/>
      <c r="AC25" s="918"/>
      <c r="AD25" s="918"/>
      <c r="AE25" s="918"/>
      <c r="AF25" s="918"/>
      <c r="AG25" s="918"/>
    </row>
    <row r="26" spans="1:33" s="332" customFormat="1" ht="48.75" customHeight="1">
      <c r="A26" s="326" t="s">
        <v>172</v>
      </c>
      <c r="B26" s="918"/>
      <c r="C26" s="329" t="str">
        <f>AppValidation!H7</f>
        <v>Water resources</v>
      </c>
      <c r="D26" s="330" t="str">
        <f>AppValidation!H8</f>
        <v>Water network plus</v>
      </c>
      <c r="E26" s="330" t="str">
        <f>AppValidation!H9</f>
        <v>Wastewater network plus</v>
      </c>
      <c r="F26" s="330" t="str">
        <f>AppValidation!H10</f>
        <v>Bioresources (sludge)</v>
      </c>
      <c r="G26" s="330" t="str">
        <f>AppValidation!H11</f>
        <v>Residential retail</v>
      </c>
      <c r="H26" s="330" t="str">
        <f>AppValidation!H12</f>
        <v>Business retail</v>
      </c>
      <c r="I26" s="330" t="str">
        <f>AppValidation!H13</f>
        <v>Direct procurement for customers</v>
      </c>
      <c r="J26" s="331" t="str">
        <f>AppValidation!H14</f>
        <v>Dummy control</v>
      </c>
      <c r="K26" s="762" t="s">
        <v>173</v>
      </c>
      <c r="L26" s="918"/>
      <c r="M26" s="918"/>
      <c r="N26" s="918"/>
      <c r="O26" s="918"/>
      <c r="P26" s="918"/>
      <c r="Q26" s="918"/>
      <c r="R26" s="918"/>
      <c r="S26" s="918"/>
      <c r="T26" s="918"/>
      <c r="U26" s="918"/>
      <c r="V26" s="918"/>
      <c r="W26" s="918"/>
      <c r="X26" s="918"/>
      <c r="Y26" s="918"/>
      <c r="Z26" s="918"/>
      <c r="AA26" s="918"/>
      <c r="AB26" s="918"/>
      <c r="AC26" s="918"/>
      <c r="AD26" s="918"/>
      <c r="AE26" s="918"/>
      <c r="AF26" s="918"/>
      <c r="AG26" s="918"/>
    </row>
    <row r="27" spans="1:33" s="332" customFormat="1" ht="18.75" customHeight="1">
      <c r="A27" s="326"/>
      <c r="B27" s="918"/>
      <c r="C27" s="333" t="e">
        <f>INDEX('App1'!I$7:I$106,MATCH($A$3,'App1'!$F$7:$F$106,FALSE))</f>
        <v>#N/A</v>
      </c>
      <c r="D27" s="334" t="e">
        <f>INDEX('App1'!J$7:J$106,MATCH($A$3,'App1'!$F$7:$F$106,FALSE))</f>
        <v>#N/A</v>
      </c>
      <c r="E27" s="334" t="e">
        <f>INDEX('App1'!K$7:K$106,MATCH($A$3,'App1'!$F$7:$F$106,FALSE))</f>
        <v>#N/A</v>
      </c>
      <c r="F27" s="334" t="e">
        <f>INDEX('App1'!L$7:L$106,MATCH($A$3,'App1'!$F$7:$F$106,FALSE))</f>
        <v>#N/A</v>
      </c>
      <c r="G27" s="334" t="e">
        <f>INDEX('App1'!M$7:M$106,MATCH($A$3,'App1'!$F$7:$F$106,FALSE))</f>
        <v>#N/A</v>
      </c>
      <c r="H27" s="334" t="e">
        <f>INDEX('App1'!N$7:N$106,MATCH($A$3,'App1'!$F$7:$F$106,FALSE))</f>
        <v>#N/A</v>
      </c>
      <c r="I27" s="334" t="e">
        <f>INDEX('App1'!O$7:O$106,MATCH($A$3,'App1'!$F$7:$F$106,FALSE))</f>
        <v>#N/A</v>
      </c>
      <c r="J27" s="335" t="e">
        <f>INDEX('App1'!P$7:P$106,MATCH($A$3,'App1'!$F$7:$F$106,FALSE))</f>
        <v>#N/A</v>
      </c>
      <c r="K27" s="335" t="e">
        <f>SUM(C27:J27)</f>
        <v>#N/A</v>
      </c>
      <c r="L27" s="918"/>
      <c r="M27" s="918"/>
      <c r="N27" s="918"/>
      <c r="O27" s="918"/>
      <c r="P27" s="918"/>
      <c r="Q27" s="918"/>
      <c r="R27" s="918"/>
      <c r="S27" s="918"/>
      <c r="T27" s="918"/>
      <c r="U27" s="918"/>
      <c r="V27" s="918"/>
      <c r="W27" s="918"/>
      <c r="X27" s="918"/>
      <c r="Y27" s="918"/>
      <c r="Z27" s="918"/>
      <c r="AA27" s="918"/>
      <c r="AB27" s="918"/>
      <c r="AC27" s="918"/>
      <c r="AD27" s="918"/>
      <c r="AE27" s="918"/>
      <c r="AF27" s="918"/>
      <c r="AG27" s="918"/>
    </row>
    <row r="28" spans="1:33" s="332" customFormat="1" ht="11.25" customHeight="1">
      <c r="A28" s="326"/>
      <c r="B28" s="918"/>
      <c r="C28" s="1760"/>
      <c r="D28" s="1761"/>
      <c r="E28" s="1761"/>
      <c r="F28" s="1761"/>
      <c r="G28" s="1761"/>
      <c r="H28" s="1761"/>
      <c r="I28" s="1761"/>
      <c r="J28" s="1761"/>
      <c r="K28" s="1761"/>
      <c r="L28" s="1761"/>
      <c r="M28" s="918"/>
      <c r="N28" s="918"/>
      <c r="O28" s="918"/>
      <c r="P28" s="918"/>
      <c r="Q28" s="918"/>
      <c r="R28" s="918"/>
      <c r="S28" s="918"/>
      <c r="T28" s="918"/>
      <c r="U28" s="918"/>
      <c r="V28" s="918"/>
      <c r="W28" s="918"/>
      <c r="X28" s="918"/>
      <c r="Y28" s="918"/>
      <c r="Z28" s="918"/>
      <c r="AA28" s="918"/>
      <c r="AB28" s="918"/>
      <c r="AC28" s="918"/>
      <c r="AD28" s="918"/>
      <c r="AE28" s="918"/>
      <c r="AF28" s="918"/>
      <c r="AG28" s="918"/>
    </row>
    <row r="29" spans="1:33" s="332" customFormat="1" ht="18.75" customHeight="1">
      <c r="A29" s="336" t="s">
        <v>174</v>
      </c>
      <c r="B29" s="918"/>
      <c r="C29" s="903" t="e">
        <f>INDEX('App1'!Z$7:Z$106,MATCH($A$3,'App1'!$F$7:$F$106,FALSE))</f>
        <v>#N/A</v>
      </c>
      <c r="D29" s="337"/>
      <c r="E29" s="337"/>
      <c r="F29" s="337"/>
      <c r="G29" s="337"/>
      <c r="H29" s="337"/>
      <c r="I29" s="337"/>
      <c r="J29" s="337"/>
      <c r="K29" s="337"/>
      <c r="L29" s="337"/>
      <c r="M29" s="337"/>
      <c r="N29" s="337"/>
      <c r="O29" s="337"/>
      <c r="P29" s="337"/>
      <c r="Q29" s="337"/>
      <c r="R29" s="918"/>
      <c r="S29" s="918"/>
      <c r="T29" s="918"/>
      <c r="U29" s="918"/>
      <c r="V29" s="918"/>
      <c r="W29" s="918"/>
      <c r="X29" s="918"/>
      <c r="Y29" s="918"/>
      <c r="Z29" s="918"/>
      <c r="AA29" s="918"/>
      <c r="AB29" s="918"/>
      <c r="AC29" s="918"/>
      <c r="AD29" s="918"/>
      <c r="AE29" s="918"/>
      <c r="AF29" s="918"/>
      <c r="AG29" s="918"/>
    </row>
    <row r="30" spans="1:33" s="332" customFormat="1" ht="18.75" customHeight="1">
      <c r="A30" s="336"/>
      <c r="B30" s="918"/>
      <c r="C30" s="338"/>
      <c r="D30" s="339"/>
      <c r="E30" s="339"/>
      <c r="F30" s="339"/>
      <c r="G30" s="339"/>
      <c r="H30" s="339"/>
      <c r="I30" s="339"/>
      <c r="J30" s="339"/>
      <c r="K30" s="339"/>
      <c r="L30" s="339"/>
      <c r="M30" s="918"/>
      <c r="N30" s="918"/>
      <c r="O30" s="918"/>
      <c r="P30" s="918"/>
      <c r="Q30" s="918"/>
      <c r="R30" s="918"/>
      <c r="S30" s="918"/>
      <c r="T30" s="918"/>
      <c r="U30" s="918"/>
      <c r="V30" s="918"/>
      <c r="W30" s="918"/>
      <c r="X30" s="918"/>
      <c r="Y30" s="918"/>
      <c r="Z30" s="918"/>
      <c r="AA30" s="918"/>
      <c r="AB30" s="918"/>
      <c r="AC30" s="918"/>
      <c r="AD30" s="918"/>
      <c r="AE30" s="918"/>
      <c r="AF30" s="918"/>
      <c r="AG30" s="918"/>
    </row>
    <row r="31" spans="1:33" s="332" customFormat="1" ht="18.75" customHeight="1">
      <c r="A31" s="340" t="s">
        <v>175</v>
      </c>
      <c r="B31" s="918"/>
      <c r="C31" s="338" t="s">
        <v>176</v>
      </c>
      <c r="D31" s="338"/>
      <c r="E31" s="338"/>
      <c r="F31" s="338"/>
      <c r="G31" s="338"/>
      <c r="H31" s="341"/>
      <c r="I31" s="341"/>
      <c r="J31" s="341"/>
      <c r="K31" s="341"/>
      <c r="L31" s="341"/>
      <c r="M31" s="918"/>
      <c r="N31" s="918"/>
      <c r="O31" s="918"/>
      <c r="P31" s="918"/>
      <c r="Q31" s="918"/>
      <c r="R31" s="918"/>
      <c r="S31" s="918"/>
      <c r="T31" s="918"/>
      <c r="U31" s="918"/>
      <c r="V31" s="918"/>
      <c r="W31" s="918"/>
      <c r="X31" s="918"/>
      <c r="Y31" s="918"/>
      <c r="Z31" s="918"/>
      <c r="AA31" s="918"/>
      <c r="AB31" s="918"/>
      <c r="AC31" s="918"/>
      <c r="AD31" s="918"/>
      <c r="AE31" s="918"/>
      <c r="AF31" s="918"/>
      <c r="AG31" s="918"/>
    </row>
    <row r="32" spans="1:33" s="332" customFormat="1" ht="18.75" customHeight="1">
      <c r="A32" s="336" t="s">
        <v>177</v>
      </c>
      <c r="B32" s="918"/>
      <c r="C32" s="1283" t="e">
        <f>INDEX('App1'!CU$7:CU$106,MATCH($A$3,'App1'!$F$7:$F$106,FALSE))</f>
        <v>#N/A</v>
      </c>
      <c r="D32" s="342"/>
      <c r="E32" s="342"/>
      <c r="F32" s="342"/>
      <c r="G32" s="342"/>
      <c r="H32" s="341"/>
      <c r="I32" s="341"/>
      <c r="J32" s="341"/>
      <c r="K32" s="341"/>
      <c r="L32" s="341"/>
      <c r="M32" s="918"/>
      <c r="N32" s="918"/>
      <c r="O32" s="918"/>
      <c r="P32" s="918"/>
      <c r="Q32" s="918"/>
      <c r="R32" s="918"/>
      <c r="S32" s="918"/>
      <c r="T32" s="918"/>
      <c r="U32" s="918"/>
      <c r="V32" s="918"/>
      <c r="W32" s="918"/>
      <c r="X32" s="918"/>
      <c r="Y32" s="918"/>
      <c r="Z32" s="918"/>
      <c r="AA32" s="918"/>
      <c r="AB32" s="918"/>
      <c r="AC32" s="918"/>
      <c r="AD32" s="918"/>
      <c r="AE32" s="918"/>
      <c r="AF32" s="918"/>
      <c r="AG32" s="918"/>
    </row>
    <row r="33" spans="1:35" s="332" customFormat="1" ht="18.75" customHeight="1">
      <c r="A33" s="336" t="s">
        <v>178</v>
      </c>
      <c r="B33" s="918"/>
      <c r="C33" s="1283" t="e">
        <f>INDEX('App1'!CV$7:CV$106,MATCH($A$3,'App1'!$F$7:$F$106,FALSE))</f>
        <v>#N/A</v>
      </c>
      <c r="D33" s="342"/>
      <c r="E33" s="342"/>
      <c r="F33" s="342"/>
      <c r="G33" s="342"/>
      <c r="H33" s="341"/>
      <c r="I33" s="341"/>
      <c r="J33" s="341"/>
      <c r="K33" s="341"/>
      <c r="L33" s="341"/>
      <c r="M33" s="918"/>
      <c r="N33" s="918"/>
      <c r="O33" s="918"/>
      <c r="P33" s="918"/>
      <c r="Q33" s="918"/>
      <c r="R33" s="918"/>
      <c r="S33" s="918"/>
      <c r="T33" s="918"/>
      <c r="U33" s="918"/>
      <c r="V33" s="918"/>
      <c r="W33" s="918"/>
      <c r="X33" s="918"/>
      <c r="Y33" s="918"/>
      <c r="Z33" s="918"/>
      <c r="AA33" s="918"/>
      <c r="AB33" s="918"/>
      <c r="AC33" s="918"/>
      <c r="AD33" s="918"/>
      <c r="AE33" s="918"/>
      <c r="AF33" s="918"/>
      <c r="AG33" s="918"/>
    </row>
    <row r="34" spans="1:35" s="332" customFormat="1" ht="18.75" customHeight="1">
      <c r="A34" s="336" t="s">
        <v>179</v>
      </c>
      <c r="B34" s="918"/>
      <c r="C34" s="1283" t="e">
        <f>INDEX('App1'!CW$7:CW$106,MATCH($A$3,'App1'!$F$7:$F$106,FALSE))</f>
        <v>#N/A</v>
      </c>
      <c r="D34" s="342"/>
      <c r="E34" s="342"/>
      <c r="F34" s="342"/>
      <c r="G34" s="342"/>
      <c r="H34" s="341"/>
      <c r="I34" s="341"/>
      <c r="J34" s="341"/>
      <c r="K34" s="341"/>
      <c r="L34" s="341"/>
      <c r="M34" s="918"/>
      <c r="N34" s="918"/>
      <c r="O34" s="918"/>
      <c r="P34" s="918"/>
      <c r="Q34" s="918"/>
      <c r="R34" s="918"/>
      <c r="S34" s="918"/>
      <c r="T34" s="918"/>
      <c r="U34" s="918"/>
      <c r="V34" s="918"/>
      <c r="W34" s="918"/>
      <c r="X34" s="918"/>
      <c r="Y34" s="918"/>
      <c r="Z34" s="918"/>
      <c r="AA34" s="918"/>
      <c r="AB34" s="918"/>
      <c r="AC34" s="918"/>
      <c r="AD34" s="918"/>
      <c r="AE34" s="918"/>
      <c r="AF34" s="918"/>
      <c r="AG34" s="918"/>
    </row>
    <row r="35" spans="1:35" s="332" customFormat="1" ht="18.75" customHeight="1">
      <c r="A35" s="336" t="s">
        <v>180</v>
      </c>
      <c r="B35" s="918"/>
      <c r="C35" s="1283" t="e">
        <f>INDEX('App1'!CX$7:CX$106,MATCH($A$3,'App1'!$F$7:$F$106,FALSE))</f>
        <v>#N/A</v>
      </c>
      <c r="D35" s="342"/>
      <c r="E35" s="342"/>
      <c r="F35" s="342"/>
      <c r="G35" s="342"/>
      <c r="H35" s="341"/>
      <c r="I35" s="341"/>
      <c r="J35" s="341"/>
      <c r="K35" s="341"/>
      <c r="L35" s="341"/>
      <c r="M35" s="918"/>
      <c r="N35" s="918"/>
      <c r="O35" s="918"/>
      <c r="P35" s="918"/>
      <c r="Q35" s="918"/>
      <c r="R35" s="918"/>
      <c r="S35" s="918"/>
      <c r="T35" s="918"/>
      <c r="U35" s="918"/>
      <c r="V35" s="918"/>
      <c r="W35" s="918"/>
      <c r="X35" s="918"/>
      <c r="Y35" s="918"/>
      <c r="Z35" s="918"/>
      <c r="AA35" s="918"/>
      <c r="AB35" s="918"/>
      <c r="AC35" s="918"/>
      <c r="AD35" s="918"/>
      <c r="AE35" s="918"/>
      <c r="AF35" s="918"/>
      <c r="AG35" s="918"/>
    </row>
    <row r="36" spans="1:35" s="332" customFormat="1" ht="18.75" customHeight="1">
      <c r="A36" s="336" t="s">
        <v>181</v>
      </c>
      <c r="B36" s="918"/>
      <c r="C36" s="1283" t="e">
        <f>INDEX('App1'!CY$7:CY$106,MATCH($A$3,'App1'!$F$7:$F$106,FALSE))</f>
        <v>#N/A</v>
      </c>
      <c r="D36" s="342"/>
      <c r="E36" s="342"/>
      <c r="F36" s="342"/>
      <c r="G36" s="342"/>
      <c r="H36" s="341"/>
      <c r="I36" s="341"/>
      <c r="J36" s="341"/>
      <c r="K36" s="341"/>
      <c r="L36" s="341"/>
      <c r="M36" s="918"/>
      <c r="N36" s="918"/>
      <c r="O36" s="918"/>
      <c r="P36" s="918"/>
      <c r="Q36" s="918"/>
      <c r="R36" s="918"/>
      <c r="S36" s="918"/>
      <c r="T36" s="918"/>
      <c r="U36" s="918"/>
      <c r="V36" s="918"/>
      <c r="W36" s="918"/>
      <c r="X36" s="918"/>
      <c r="Y36" s="918"/>
      <c r="Z36" s="918"/>
      <c r="AA36" s="918"/>
      <c r="AB36" s="918"/>
      <c r="AC36" s="918"/>
      <c r="AD36" s="918"/>
      <c r="AE36" s="918"/>
      <c r="AF36" s="918"/>
      <c r="AG36" s="918"/>
    </row>
    <row r="37" spans="1:35" s="332" customFormat="1" ht="18.75" customHeight="1">
      <c r="A37" s="336" t="s">
        <v>182</v>
      </c>
      <c r="B37" s="918"/>
      <c r="C37" s="1283" t="e">
        <f>INDEX('App1'!CZ$7:CZ$106,MATCH($A$3,'App1'!$F$7:$F$106,FALSE))</f>
        <v>#N/A</v>
      </c>
      <c r="D37" s="342"/>
      <c r="E37" s="342"/>
      <c r="F37" s="342"/>
      <c r="G37" s="342"/>
      <c r="H37" s="341"/>
      <c r="I37" s="341"/>
      <c r="J37" s="341"/>
      <c r="K37" s="341"/>
      <c r="L37" s="341"/>
      <c r="M37" s="918"/>
      <c r="N37" s="918"/>
      <c r="O37" s="918"/>
      <c r="P37" s="918"/>
      <c r="Q37" s="918"/>
      <c r="R37" s="918"/>
      <c r="S37" s="918"/>
      <c r="T37" s="918"/>
      <c r="U37" s="918"/>
      <c r="V37" s="918"/>
      <c r="W37" s="918"/>
      <c r="X37" s="918"/>
      <c r="Y37" s="918"/>
      <c r="Z37" s="918"/>
      <c r="AA37" s="918"/>
      <c r="AB37" s="918"/>
      <c r="AC37" s="918"/>
      <c r="AD37" s="918"/>
      <c r="AE37" s="918"/>
      <c r="AF37" s="918"/>
      <c r="AG37" s="918"/>
    </row>
    <row r="38" spans="1:35" s="332" customFormat="1" ht="18.75" customHeight="1">
      <c r="A38" s="336" t="s">
        <v>183</v>
      </c>
      <c r="B38" s="918"/>
      <c r="C38" s="1283" t="e">
        <f>INDEX('App1'!DA$7:DA$106,MATCH($A$3,'App1'!$F$7:$F$106,FALSE))</f>
        <v>#N/A</v>
      </c>
      <c r="D38" s="342"/>
      <c r="E38" s="342"/>
      <c r="F38" s="342"/>
      <c r="G38" s="342"/>
      <c r="H38" s="341"/>
      <c r="I38" s="341"/>
      <c r="J38" s="341"/>
      <c r="K38" s="341"/>
      <c r="L38" s="341"/>
      <c r="M38" s="918"/>
      <c r="N38" s="918"/>
      <c r="O38" s="918"/>
      <c r="P38" s="918"/>
      <c r="Q38" s="918"/>
      <c r="R38" s="918"/>
      <c r="S38" s="918"/>
      <c r="T38" s="918"/>
      <c r="U38" s="918"/>
      <c r="V38" s="918"/>
      <c r="W38" s="918"/>
      <c r="X38" s="918"/>
      <c r="Y38" s="918"/>
      <c r="Z38" s="918"/>
      <c r="AA38" s="918"/>
      <c r="AB38" s="918"/>
      <c r="AC38" s="918"/>
      <c r="AD38" s="918"/>
      <c r="AE38" s="918"/>
      <c r="AF38" s="918"/>
      <c r="AG38" s="918"/>
    </row>
    <row r="39" spans="1:35" s="332" customFormat="1" ht="18.75" customHeight="1">
      <c r="A39" s="336" t="s">
        <v>184</v>
      </c>
      <c r="B39" s="918"/>
      <c r="C39" s="1283" t="e">
        <f>INDEX('App1'!DB$7:DB$106,MATCH($A$3,'App1'!$F$7:$F$106,FALSE))</f>
        <v>#N/A</v>
      </c>
      <c r="D39" s="342"/>
      <c r="E39" s="342"/>
      <c r="F39" s="342"/>
      <c r="G39" s="342"/>
      <c r="H39" s="341"/>
      <c r="I39" s="341"/>
      <c r="J39" s="341"/>
      <c r="K39" s="341"/>
      <c r="L39" s="341"/>
      <c r="M39" s="918"/>
      <c r="N39" s="918"/>
      <c r="O39" s="918"/>
      <c r="P39" s="918"/>
      <c r="Q39" s="918"/>
      <c r="R39" s="918"/>
      <c r="S39" s="918"/>
      <c r="T39" s="918"/>
      <c r="U39" s="918"/>
      <c r="V39" s="918"/>
      <c r="W39" s="918"/>
      <c r="X39" s="918"/>
      <c r="Y39" s="918"/>
      <c r="Z39" s="918"/>
      <c r="AA39" s="918"/>
      <c r="AB39" s="918"/>
      <c r="AC39" s="918"/>
      <c r="AD39" s="918"/>
      <c r="AE39" s="918"/>
      <c r="AF39" s="918"/>
      <c r="AG39" s="918"/>
    </row>
    <row r="40" spans="1:35" s="332" customFormat="1" ht="18.75" customHeight="1">
      <c r="A40" s="336" t="s">
        <v>162</v>
      </c>
      <c r="B40" s="918"/>
      <c r="C40" s="343" t="e">
        <f xml:space="preserve"> IF(INDEX('App1'!DC$7:DC$106,MATCH($A$3,'App1'!$F$7:$F$106,FALSE)) = 0, "Yes", INDEX('App1'!DC$7:DC$106,MATCH($A$3,'App1'!$F$7:$F$106,FALSE)))</f>
        <v>#N/A</v>
      </c>
      <c r="D40" s="342"/>
      <c r="E40" s="342"/>
      <c r="F40" s="342"/>
      <c r="G40" s="342"/>
      <c r="H40" s="341"/>
      <c r="I40" s="341"/>
      <c r="J40" s="341"/>
      <c r="K40" s="341"/>
      <c r="L40" s="341"/>
      <c r="M40" s="918"/>
      <c r="N40" s="918"/>
      <c r="O40" s="918"/>
      <c r="P40" s="918"/>
      <c r="Q40" s="918"/>
      <c r="R40" s="918"/>
      <c r="S40" s="918"/>
      <c r="T40" s="918"/>
      <c r="U40" s="918"/>
      <c r="V40" s="918"/>
      <c r="W40" s="918"/>
      <c r="X40" s="918"/>
      <c r="Y40" s="918"/>
      <c r="Z40" s="918"/>
      <c r="AA40" s="918"/>
      <c r="AB40" s="918"/>
      <c r="AC40" s="918"/>
      <c r="AD40" s="918"/>
      <c r="AE40" s="918"/>
      <c r="AF40" s="918"/>
      <c r="AG40" s="918"/>
    </row>
    <row r="41" spans="1:35" s="332" customFormat="1" ht="18.75" customHeight="1">
      <c r="A41" s="336" t="s">
        <v>185</v>
      </c>
      <c r="B41" s="918"/>
      <c r="C41" s="344" t="e">
        <f>INDEX('App1'!DD$7:DD$106,MATCH($A$3,'App1'!$F$7:$F$106,FALSE))</f>
        <v>#N/A</v>
      </c>
      <c r="D41" s="345"/>
      <c r="E41" s="345"/>
      <c r="F41" s="345"/>
      <c r="G41" s="341"/>
      <c r="H41" s="341"/>
      <c r="I41" s="341"/>
      <c r="J41" s="341"/>
      <c r="K41" s="341"/>
      <c r="L41" s="341"/>
      <c r="M41" s="918"/>
      <c r="N41" s="918"/>
      <c r="O41" s="918"/>
      <c r="P41" s="918"/>
      <c r="Q41" s="918"/>
      <c r="R41" s="918"/>
      <c r="S41" s="918"/>
      <c r="T41" s="918"/>
      <c r="U41" s="918"/>
      <c r="V41" s="918"/>
      <c r="W41" s="918"/>
      <c r="X41" s="918"/>
      <c r="Y41" s="918"/>
      <c r="Z41" s="918"/>
      <c r="AA41" s="918"/>
      <c r="AB41" s="918"/>
      <c r="AC41" s="918"/>
      <c r="AD41" s="918"/>
      <c r="AE41" s="918"/>
      <c r="AF41" s="918"/>
      <c r="AG41" s="918"/>
    </row>
    <row r="42" spans="1:35" s="332" customFormat="1" ht="18.75" customHeight="1">
      <c r="A42" s="336" t="s">
        <v>186</v>
      </c>
      <c r="B42" s="918"/>
      <c r="C42" s="346" t="e">
        <f>INDEX('App1'!DE$7:DE$106,MATCH($A$3,'App1'!$F$7:$F$106,FALSE))</f>
        <v>#N/A</v>
      </c>
      <c r="D42" s="347"/>
      <c r="E42" s="347"/>
      <c r="F42" s="347"/>
      <c r="G42" s="348"/>
      <c r="H42" s="341"/>
      <c r="I42" s="341"/>
      <c r="J42" s="341"/>
      <c r="K42" s="341"/>
      <c r="L42" s="341"/>
      <c r="M42" s="918"/>
      <c r="N42" s="918"/>
      <c r="O42" s="918"/>
      <c r="P42" s="918"/>
      <c r="Q42" s="918"/>
      <c r="R42" s="918"/>
      <c r="S42" s="918"/>
      <c r="T42" s="918"/>
      <c r="U42" s="918"/>
      <c r="V42" s="918"/>
      <c r="W42" s="918"/>
      <c r="X42" s="918"/>
      <c r="Y42" s="918"/>
      <c r="Z42" s="918"/>
      <c r="AA42" s="918"/>
      <c r="AB42" s="918"/>
      <c r="AC42" s="918"/>
      <c r="AD42" s="918"/>
      <c r="AE42" s="918"/>
      <c r="AF42" s="918"/>
      <c r="AG42" s="918"/>
    </row>
    <row r="43" spans="1:35" s="352" customFormat="1" ht="11.25" customHeight="1" thickBot="1">
      <c r="A43" s="349"/>
      <c r="B43" s="350"/>
      <c r="C43" s="351"/>
      <c r="D43" s="351"/>
      <c r="E43" s="351"/>
      <c r="F43" s="351"/>
      <c r="G43" s="351"/>
      <c r="H43" s="351"/>
      <c r="I43" s="351"/>
      <c r="J43" s="351"/>
      <c r="K43" s="351"/>
      <c r="L43" s="351"/>
      <c r="M43" s="350"/>
      <c r="N43" s="350"/>
      <c r="O43" s="350"/>
      <c r="P43" s="350"/>
      <c r="Q43" s="350"/>
      <c r="R43" s="350"/>
      <c r="S43" s="350"/>
      <c r="T43" s="350"/>
      <c r="U43" s="350"/>
      <c r="V43" s="350"/>
      <c r="W43" s="350"/>
      <c r="X43" s="350"/>
      <c r="Y43" s="350"/>
      <c r="Z43" s="350"/>
      <c r="AA43" s="350"/>
      <c r="AB43" s="350"/>
      <c r="AC43" s="350"/>
      <c r="AD43" s="350"/>
      <c r="AE43" s="350"/>
      <c r="AF43" s="350"/>
      <c r="AG43" s="350"/>
    </row>
    <row r="44" spans="1:35" s="358" customFormat="1" ht="30" customHeight="1">
      <c r="A44" s="353"/>
      <c r="B44" s="354"/>
      <c r="C44" s="355" t="s">
        <v>187</v>
      </c>
      <c r="D44" s="356" t="s">
        <v>188</v>
      </c>
      <c r="E44" s="356" t="s">
        <v>189</v>
      </c>
      <c r="F44" s="356" t="s">
        <v>190</v>
      </c>
      <c r="G44" s="771" t="s">
        <v>191</v>
      </c>
      <c r="H44" s="356" t="s">
        <v>192</v>
      </c>
      <c r="I44" s="356" t="s">
        <v>193</v>
      </c>
      <c r="J44" s="356" t="s">
        <v>194</v>
      </c>
      <c r="K44" s="356" t="s">
        <v>195</v>
      </c>
      <c r="L44" s="357" t="s">
        <v>196</v>
      </c>
      <c r="M44" s="355" t="s">
        <v>197</v>
      </c>
      <c r="N44" s="356" t="s">
        <v>198</v>
      </c>
      <c r="O44" s="356" t="s">
        <v>199</v>
      </c>
      <c r="P44" s="356" t="s">
        <v>200</v>
      </c>
      <c r="Q44" s="357" t="s">
        <v>201</v>
      </c>
      <c r="R44" s="355" t="s">
        <v>202</v>
      </c>
      <c r="S44" s="356" t="s">
        <v>203</v>
      </c>
      <c r="T44" s="356" t="s">
        <v>204</v>
      </c>
      <c r="U44" s="356" t="s">
        <v>205</v>
      </c>
      <c r="V44" s="771" t="s">
        <v>206</v>
      </c>
      <c r="W44" s="356" t="s">
        <v>207</v>
      </c>
      <c r="X44" s="356" t="s">
        <v>208</v>
      </c>
      <c r="Y44" s="356" t="s">
        <v>209</v>
      </c>
      <c r="Z44" s="356" t="s">
        <v>210</v>
      </c>
      <c r="AA44" s="771" t="s">
        <v>211</v>
      </c>
      <c r="AB44" s="356" t="s">
        <v>212</v>
      </c>
      <c r="AC44" s="356" t="s">
        <v>213</v>
      </c>
      <c r="AD44" s="356" t="s">
        <v>214</v>
      </c>
      <c r="AE44" s="356" t="s">
        <v>215</v>
      </c>
      <c r="AF44" s="771" t="s">
        <v>216</v>
      </c>
      <c r="AG44" s="357" t="s">
        <v>217</v>
      </c>
      <c r="AI44" s="359" t="s">
        <v>218</v>
      </c>
    </row>
    <row r="45" spans="1:35" s="365" customFormat="1" ht="11.25" customHeight="1">
      <c r="A45" s="360"/>
      <c r="B45" s="361"/>
      <c r="C45" s="362"/>
      <c r="D45" s="363"/>
      <c r="E45" s="363"/>
      <c r="F45" s="363"/>
      <c r="G45" s="772"/>
      <c r="H45" s="363"/>
      <c r="I45" s="363"/>
      <c r="J45" s="363"/>
      <c r="K45" s="363"/>
      <c r="L45" s="364"/>
      <c r="M45" s="362"/>
      <c r="N45" s="363"/>
      <c r="O45" s="363"/>
      <c r="P45" s="363"/>
      <c r="Q45" s="364"/>
      <c r="R45" s="362"/>
      <c r="S45" s="363"/>
      <c r="T45" s="363"/>
      <c r="U45" s="363"/>
      <c r="V45" s="772"/>
      <c r="W45" s="363"/>
      <c r="X45" s="363"/>
      <c r="Y45" s="363"/>
      <c r="Z45" s="363"/>
      <c r="AA45" s="772"/>
      <c r="AB45" s="363"/>
      <c r="AC45" s="363"/>
      <c r="AD45" s="363"/>
      <c r="AE45" s="363"/>
      <c r="AF45" s="772"/>
      <c r="AG45" s="364"/>
      <c r="AI45" s="366"/>
    </row>
    <row r="46" spans="1:35" s="365" customFormat="1" ht="15" customHeight="1" thickBot="1">
      <c r="A46" s="340" t="s">
        <v>219</v>
      </c>
      <c r="B46" s="361"/>
      <c r="C46" s="367" t="e">
        <f>IF(INDEX('App1'!AG$7:AG$106,MATCH($A$3,'App1'!$F$7:$F$106,FALSE)) = "", "",INDEX('App1'!AG$7:AG$106,MATCH($A$3,'App1'!$F$7:$F$106,FALSE)))</f>
        <v>#N/A</v>
      </c>
      <c r="D46" s="368" t="e">
        <f>IF(INDEX('App1'!AH$7:AH$106,MATCH($A$3,'App1'!$F$7:$F$106,FALSE)) = "", "",INDEX('App1'!AH$7:AH$106,MATCH($A$3,'App1'!$F$7:$F$106,FALSE)))</f>
        <v>#N/A</v>
      </c>
      <c r="E46" s="368" t="e">
        <f>IF(INDEX('App1'!AI$7:AI$106,MATCH($A$3,'App1'!$F$7:$F$106,FALSE)) = "", "",INDEX('App1'!AI$7:AI$106,MATCH($A$3,'App1'!$F$7:$F$106,FALSE)))</f>
        <v>#N/A</v>
      </c>
      <c r="F46" s="368" t="e">
        <f>IF(INDEX('App1'!AJ$7:AJ$106,MATCH($A$3,'App1'!$F$7:$F$106,FALSE)) = "", "",INDEX('App1'!AJ$7:AJ$106,MATCH($A$3,'App1'!$F$7:$F$106,FALSE)))</f>
        <v>#N/A</v>
      </c>
      <c r="G46" s="773" t="e">
        <f>IF(INDEX('App1'!AK$7:AK$106,MATCH($A$3,'App1'!$F$7:$F$106,FALSE)) = "", "",INDEX('App1'!AK$7:AK$106,MATCH($A$3,'App1'!$F$7:$F$106,FALSE)))</f>
        <v>#N/A</v>
      </c>
      <c r="H46" s="368" t="e">
        <f>IF(INDEX('App1'!AL$7:AL$106,MATCH($A$3,'App1'!$F$7:$F$106,FALSE)) = "", "",INDEX('App1'!AL$7:AL$106,MATCH($A$3,'App1'!$F$7:$F$106,FALSE)))</f>
        <v>#N/A</v>
      </c>
      <c r="I46" s="368" t="e">
        <f>IF(INDEX('App1'!AM$7:AM$106,MATCH($A$3,'App1'!$F$7:$F$106,FALSE)) = "", "",INDEX('App1'!AM$7:AM$106,MATCH($A$3,'App1'!$F$7:$F$106,FALSE)))</f>
        <v>#N/A</v>
      </c>
      <c r="J46" s="368" t="e">
        <f>IF(INDEX('App1'!AN$7:AN$106,MATCH($A$3,'App1'!$F$7:$F$106,FALSE)) = "", "",INDEX('App1'!AN$7:AN$106,MATCH($A$3,'App1'!$F$7:$F$106,FALSE)))</f>
        <v>#N/A</v>
      </c>
      <c r="K46" s="368" t="e">
        <f>IF(INDEX('App1'!AO$7:AO$106,MATCH($A$3,'App1'!$F$7:$F$106,FALSE)) = "", "",INDEX('App1'!AO$7:AO$106,MATCH($A$3,'App1'!$F$7:$F$106,FALSE)))</f>
        <v>#N/A</v>
      </c>
      <c r="L46" s="369" t="e">
        <f>IF(INDEX('App1'!AP$7:AP$106,MATCH($A$3,'App1'!$F$7:$F$106,FALSE)) = "", "",INDEX('App1'!AP$7:AP$106,MATCH($A$3,'App1'!$F$7:$F$106,FALSE)))</f>
        <v>#N/A</v>
      </c>
      <c r="M46" s="367" t="e">
        <f>IF(INDEX('App1'!AQ$7:AQ$106,MATCH($A$3,'App1'!$F$7:$F$106,FALSE)) = "", "",INDEX('App1'!AQ$7:AQ$106,MATCH($A$3,'App1'!$F$7:$F$106,FALSE)))</f>
        <v>#N/A</v>
      </c>
      <c r="N46" s="368" t="e">
        <f>IF(INDEX('App1'!AR$7:AR$106,MATCH($A$3,'App1'!$F$7:$F$106,FALSE)) = "", "",INDEX('App1'!AR$7:AR$106,MATCH($A$3,'App1'!$F$7:$F$106,FALSE)))</f>
        <v>#N/A</v>
      </c>
      <c r="O46" s="368" t="e">
        <f>IF(INDEX('App1'!AS$7:AS$106,MATCH($A$3,'App1'!$F$7:$F$106,FALSE)) = "", "",INDEX('App1'!AS$7:AS$106,MATCH($A$3,'App1'!$F$7:$F$106,FALSE)))</f>
        <v>#N/A</v>
      </c>
      <c r="P46" s="368" t="e">
        <f>IF(INDEX('App1'!AT$7:AT$106,MATCH($A$3,'App1'!$F$7:$F$106,FALSE)) = "", "",INDEX('App1'!AT$7:AT$106,MATCH($A$3,'App1'!$F$7:$F$106,FALSE)))</f>
        <v>#N/A</v>
      </c>
      <c r="Q46" s="369" t="e">
        <f>IF(INDEX('App1'!AU$7:AU$106,MATCH($A$3,'App1'!$F$7:$F$106,FALSE)) = "", "",INDEX('App1'!AU$7:AU$106,MATCH($A$3,'App1'!$F$7:$F$106,FALSE)))</f>
        <v>#N/A</v>
      </c>
      <c r="R46" s="367" t="e">
        <f>IF(INDEX('App1'!AV$7:AV$106,MATCH($A$3,'App1'!$F$7:$F$106,FALSE)) = "", "",INDEX('App1'!AV$7:AV$106,MATCH($A$3,'App1'!$F$7:$F$106,FALSE)))</f>
        <v>#N/A</v>
      </c>
      <c r="S46" s="368" t="e">
        <f>IF(INDEX('App1'!AW$7:AW$106,MATCH($A$3,'App1'!$F$7:$F$106,FALSE)) = "", "",INDEX('App1'!AW$7:AW$106,MATCH($A$3,'App1'!$F$7:$F$106,FALSE)))</f>
        <v>#N/A</v>
      </c>
      <c r="T46" s="368" t="e">
        <f>IF(INDEX('App1'!AX$7:AX$106,MATCH($A$3,'App1'!$F$7:$F$106,FALSE)) = "", "",INDEX('App1'!AX$7:AX$106,MATCH($A$3,'App1'!$F$7:$F$106,FALSE)))</f>
        <v>#N/A</v>
      </c>
      <c r="U46" s="368" t="e">
        <f>IF(INDEX('App1'!AY$7:AY$106,MATCH($A$3,'App1'!$F$7:$F$106,FALSE)) = "", "",INDEX('App1'!AY$7:AY$106,MATCH($A$3,'App1'!$F$7:$F$106,FALSE)))</f>
        <v>#N/A</v>
      </c>
      <c r="V46" s="773" t="e">
        <f>IF(INDEX('App1'!AZ$7:AZ$106,MATCH($A$3,'App1'!$F$7:$F$106,FALSE)) = "", "",INDEX('App1'!AZ$7:AZ$106,MATCH($A$3,'App1'!$F$7:$F$106,FALSE)))</f>
        <v>#N/A</v>
      </c>
      <c r="W46" s="368" t="e">
        <f>IF(INDEX('App1'!BA$7:BA$106,MATCH($A$3,'App1'!$F$7:$F$106,FALSE)) = "", "",INDEX('App1'!BA$7:BA$106,MATCH($A$3,'App1'!$F$7:$F$106,FALSE)))</f>
        <v>#N/A</v>
      </c>
      <c r="X46" s="368" t="e">
        <f>IF(INDEX('App1'!BB$7:BB$106,MATCH($A$3,'App1'!$F$7:$F$106,FALSE)) = "", "",INDEX('App1'!BB$7:BB$106,MATCH($A$3,'App1'!$F$7:$F$106,FALSE)))</f>
        <v>#N/A</v>
      </c>
      <c r="Y46" s="368" t="e">
        <f>IF(INDEX('App1'!BC$7:BC$106,MATCH($A$3,'App1'!$F$7:$F$106,FALSE)) = "", "",INDEX('App1'!BC$7:BC$106,MATCH($A$3,'App1'!$F$7:$F$106,FALSE)))</f>
        <v>#N/A</v>
      </c>
      <c r="Z46" s="368" t="e">
        <f>IF(INDEX('App1'!BD$7:BD$106,MATCH($A$3,'App1'!$F$7:$F$106,FALSE)) = "", "",INDEX('App1'!BD$7:BD$106,MATCH($A$3,'App1'!$F$7:$F$106,FALSE)))</f>
        <v>#N/A</v>
      </c>
      <c r="AA46" s="773" t="e">
        <f>IF(INDEX('App1'!BE$7:BE$106,MATCH($A$3,'App1'!$F$7:$F$106,FALSE)) = "", "",INDEX('App1'!BE$7:BE$106,MATCH($A$3,'App1'!$F$7:$F$106,FALSE)))</f>
        <v>#N/A</v>
      </c>
      <c r="AB46" s="368" t="e">
        <f>IF(INDEX('App1'!BF$7:BF$106,MATCH($A$3,'App1'!$F$7:$F$106,FALSE)) = "", "",INDEX('App1'!BF$7:BF$106,MATCH($A$3,'App1'!$F$7:$F$106,FALSE)))</f>
        <v>#N/A</v>
      </c>
      <c r="AC46" s="368" t="e">
        <f>IF(INDEX('App1'!BG$7:BG$106,MATCH($A$3,'App1'!$F$7:$F$106,FALSE)) = "", "",INDEX('App1'!BG$7:BG$106,MATCH($A$3,'App1'!$F$7:$F$106,FALSE)))</f>
        <v>#N/A</v>
      </c>
      <c r="AD46" s="368" t="e">
        <f>IF(INDEX('App1'!BH$7:BH$106,MATCH($A$3,'App1'!$F$7:$F$106,FALSE)) = "", "",INDEX('App1'!BH$7:BH$106,MATCH($A$3,'App1'!$F$7:$F$106,FALSE)))</f>
        <v>#N/A</v>
      </c>
      <c r="AE46" s="368" t="e">
        <f>IF(INDEX('App1'!BI$7:BI$106,MATCH($A$3,'App1'!$F$7:$F$106,FALSE)) = "", "",INDEX('App1'!BI$7:BI$106,MATCH($A$3,'App1'!$F$7:$F$106,FALSE)))</f>
        <v>#N/A</v>
      </c>
      <c r="AF46" s="773" t="e">
        <f>IF(INDEX('App1'!BJ$7:BJ$106,MATCH($A$3,'App1'!$F$7:$F$106,FALSE)) = "", "",INDEX('App1'!BJ$7:BJ$106,MATCH($A$3,'App1'!$F$7:$F$106,FALSE)))</f>
        <v>#N/A</v>
      </c>
      <c r="AG46" s="369" t="e">
        <f>IF(INDEX('App1'!BK$7:BK$106,MATCH($A$3,'App1'!$F$7:$F$106,FALSE)) = "", "",INDEX('App1'!BK$7:BK$106,MATCH($A$3,'App1'!$F$7:$F$106,FALSE)))</f>
        <v>#N/A</v>
      </c>
      <c r="AH46" s="373"/>
      <c r="AI46" s="374"/>
    </row>
    <row r="47" spans="1:35" s="365" customFormat="1" ht="7.5" customHeight="1">
      <c r="A47" s="360"/>
      <c r="B47" s="361"/>
      <c r="C47" s="371"/>
      <c r="D47" s="371"/>
      <c r="E47" s="371"/>
      <c r="F47" s="371"/>
      <c r="G47" s="371"/>
      <c r="H47" s="371"/>
      <c r="I47" s="371"/>
      <c r="J47" s="371"/>
      <c r="K47" s="371"/>
      <c r="L47" s="372"/>
      <c r="M47" s="370"/>
      <c r="N47" s="371"/>
      <c r="O47" s="371"/>
      <c r="P47" s="371"/>
      <c r="Q47" s="372"/>
      <c r="R47" s="371"/>
      <c r="S47" s="371"/>
      <c r="T47" s="371"/>
      <c r="U47" s="371"/>
      <c r="V47" s="371"/>
      <c r="W47" s="371"/>
      <c r="X47" s="371"/>
      <c r="Y47" s="371"/>
      <c r="Z47" s="371"/>
      <c r="AA47" s="371"/>
      <c r="AB47" s="371"/>
      <c r="AC47" s="371"/>
      <c r="AD47" s="371"/>
      <c r="AE47" s="371"/>
      <c r="AF47" s="371"/>
      <c r="AG47" s="371"/>
      <c r="AH47" s="373"/>
      <c r="AI47" s="374"/>
    </row>
    <row r="48" spans="1:35" s="365" customFormat="1" ht="15" customHeight="1">
      <c r="A48" s="375" t="s">
        <v>220</v>
      </c>
      <c r="B48" s="361"/>
      <c r="C48" s="371"/>
      <c r="D48" s="371"/>
      <c r="E48" s="371"/>
      <c r="F48" s="371"/>
      <c r="G48" s="371"/>
      <c r="H48" s="371"/>
      <c r="I48" s="371"/>
      <c r="J48" s="371"/>
      <c r="K48" s="371"/>
      <c r="L48" s="372"/>
      <c r="M48" s="370" t="e">
        <f>INDEX('App1'!BL$7:BL$106,MATCH($A$3,'App1'!$F$7:$F$106,FALSE))</f>
        <v>#N/A</v>
      </c>
      <c r="N48" s="371" t="e">
        <f>INDEX('App1'!BM$7:BM$106,MATCH($A$3,'App1'!$F$7:$F$106,FALSE))</f>
        <v>#N/A</v>
      </c>
      <c r="O48" s="371" t="e">
        <f>INDEX('App1'!BN$7:BN$106,MATCH($A$3,'App1'!$F$7:$F$106,FALSE))</f>
        <v>#N/A</v>
      </c>
      <c r="P48" s="371" t="e">
        <f>INDEX('App1'!BO$7:BO$106,MATCH($A$3,'App1'!$F$7:$F$106,FALSE))</f>
        <v>#N/A</v>
      </c>
      <c r="Q48" s="372" t="e">
        <f>INDEX('App1'!BP$7:BP$106,MATCH($A$3,'App1'!$F$7:$F$106,FALSE))</f>
        <v>#N/A</v>
      </c>
      <c r="R48" s="371"/>
      <c r="S48" s="371"/>
      <c r="T48" s="371"/>
      <c r="U48" s="371"/>
      <c r="V48" s="371"/>
      <c r="W48" s="371"/>
      <c r="X48" s="371"/>
      <c r="Y48" s="371"/>
      <c r="Z48" s="371"/>
      <c r="AA48" s="371"/>
      <c r="AB48" s="371"/>
      <c r="AC48" s="371"/>
      <c r="AD48" s="371"/>
      <c r="AE48" s="371"/>
      <c r="AF48" s="371"/>
      <c r="AG48" s="371"/>
      <c r="AH48" s="373"/>
      <c r="AI48" s="374"/>
    </row>
    <row r="49" spans="1:35" s="365" customFormat="1" ht="7.5" customHeight="1">
      <c r="A49" s="375"/>
      <c r="B49" s="361"/>
      <c r="C49" s="371"/>
      <c r="D49" s="371"/>
      <c r="E49" s="371"/>
      <c r="F49" s="371"/>
      <c r="G49" s="371"/>
      <c r="H49" s="371"/>
      <c r="I49" s="371"/>
      <c r="J49" s="371"/>
      <c r="K49" s="371"/>
      <c r="L49" s="372"/>
      <c r="M49" s="370"/>
      <c r="N49" s="371"/>
      <c r="O49" s="371"/>
      <c r="P49" s="371"/>
      <c r="Q49" s="372"/>
      <c r="R49" s="371"/>
      <c r="S49" s="371"/>
      <c r="T49" s="371"/>
      <c r="U49" s="371"/>
      <c r="V49" s="371"/>
      <c r="W49" s="371"/>
      <c r="X49" s="371"/>
      <c r="Y49" s="371"/>
      <c r="Z49" s="371"/>
      <c r="AA49" s="371"/>
      <c r="AB49" s="371"/>
      <c r="AC49" s="371"/>
      <c r="AD49" s="371"/>
      <c r="AE49" s="371"/>
      <c r="AF49" s="371"/>
      <c r="AG49" s="371"/>
      <c r="AH49" s="373"/>
      <c r="AI49" s="374"/>
    </row>
    <row r="50" spans="1:35" s="365" customFormat="1" ht="15" customHeight="1">
      <c r="A50" s="375" t="s">
        <v>221</v>
      </c>
      <c r="B50" s="361"/>
      <c r="C50" s="371"/>
      <c r="D50" s="371"/>
      <c r="E50" s="371"/>
      <c r="F50" s="371"/>
      <c r="G50" s="371"/>
      <c r="H50" s="371"/>
      <c r="I50" s="371"/>
      <c r="J50" s="371"/>
      <c r="K50" s="371"/>
      <c r="L50" s="372"/>
      <c r="M50" s="370" t="e">
        <f>INDEX('App1'!BQ$7:BQ$106,MATCH($A$3,'App1'!$F$7:$F$106,FALSE))</f>
        <v>#N/A</v>
      </c>
      <c r="N50" s="371" t="e">
        <f>INDEX('App1'!BR$7:BR$106,MATCH($A$3,'App1'!$F$7:$F$106,FALSE))</f>
        <v>#N/A</v>
      </c>
      <c r="O50" s="371" t="e">
        <f>INDEX('App1'!BS$7:BS$106,MATCH($A$3,'App1'!$F$7:$F$106,FALSE))</f>
        <v>#N/A</v>
      </c>
      <c r="P50" s="371" t="e">
        <f>INDEX('App1'!BT$7:BT$106,MATCH($A$3,'App1'!$F$7:$F$106,FALSE))</f>
        <v>#N/A</v>
      </c>
      <c r="Q50" s="372" t="e">
        <f>INDEX('App1'!BU$7:BU$106,MATCH($A$3,'App1'!$F$7:$F$106,FALSE))</f>
        <v>#N/A</v>
      </c>
      <c r="R50" s="371"/>
      <c r="S50" s="371"/>
      <c r="T50" s="371"/>
      <c r="U50" s="371"/>
      <c r="V50" s="371"/>
      <c r="W50" s="371"/>
      <c r="X50" s="371"/>
      <c r="Y50" s="371"/>
      <c r="Z50" s="371"/>
      <c r="AA50" s="371"/>
      <c r="AB50" s="371"/>
      <c r="AC50" s="371"/>
      <c r="AD50" s="371"/>
      <c r="AE50" s="371"/>
      <c r="AF50" s="371"/>
      <c r="AG50" s="371"/>
      <c r="AH50" s="373"/>
      <c r="AI50" s="374"/>
    </row>
    <row r="51" spans="1:35" s="365" customFormat="1" ht="15" customHeight="1">
      <c r="A51" s="375" t="s">
        <v>222</v>
      </c>
      <c r="B51" s="361"/>
      <c r="C51" s="371"/>
      <c r="D51" s="371"/>
      <c r="E51" s="371"/>
      <c r="F51" s="371"/>
      <c r="G51" s="371"/>
      <c r="H51" s="371"/>
      <c r="I51" s="371"/>
      <c r="J51" s="371"/>
      <c r="K51" s="371"/>
      <c r="L51" s="372"/>
      <c r="M51" s="370" t="e">
        <f>INDEX('App1'!BV$7:BV$106,MATCH($A$3,'App1'!$F$7:$F$106,FALSE))</f>
        <v>#N/A</v>
      </c>
      <c r="N51" s="371" t="e">
        <f>INDEX('App1'!BW$7:BW$106,MATCH($A$3,'App1'!$F$7:$F$106,FALSE))</f>
        <v>#N/A</v>
      </c>
      <c r="O51" s="371" t="e">
        <f>INDEX('App1'!BX$7:BX$106,MATCH($A$3,'App1'!$F$7:$F$106,FALSE))</f>
        <v>#N/A</v>
      </c>
      <c r="P51" s="371" t="e">
        <f>INDEX('App1'!BY$7:BY$106,MATCH($A$3,'App1'!$F$7:$F$106,FALSE))</f>
        <v>#N/A</v>
      </c>
      <c r="Q51" s="372" t="e">
        <f>INDEX('App1'!BZ$7:BZ$106,MATCH($A$3,'App1'!$F$7:$F$106,FALSE))</f>
        <v>#N/A</v>
      </c>
      <c r="R51" s="371"/>
      <c r="S51" s="371"/>
      <c r="T51" s="371"/>
      <c r="U51" s="371"/>
      <c r="V51" s="371"/>
      <c r="W51" s="371"/>
      <c r="X51" s="371"/>
      <c r="Y51" s="371"/>
      <c r="Z51" s="371"/>
      <c r="AA51" s="371"/>
      <c r="AB51" s="371"/>
      <c r="AC51" s="371"/>
      <c r="AD51" s="371"/>
      <c r="AE51" s="371"/>
      <c r="AF51" s="371"/>
      <c r="AG51" s="371"/>
      <c r="AH51" s="373"/>
      <c r="AI51" s="374"/>
    </row>
    <row r="52" spans="1:35" s="365" customFormat="1" ht="15" customHeight="1">
      <c r="A52" s="375" t="s">
        <v>72</v>
      </c>
      <c r="B52" s="361"/>
      <c r="C52" s="371"/>
      <c r="D52" s="371"/>
      <c r="E52" s="371"/>
      <c r="F52" s="371"/>
      <c r="G52" s="371"/>
      <c r="H52" s="371"/>
      <c r="I52" s="371"/>
      <c r="J52" s="371"/>
      <c r="K52" s="371"/>
      <c r="L52" s="372"/>
      <c r="M52" s="370" t="e">
        <f>INDEX('App1'!CA$7:CA$106,MATCH($A$3,'App1'!$F$7:$F$106,FALSE))</f>
        <v>#N/A</v>
      </c>
      <c r="N52" s="371" t="e">
        <f>INDEX('App1'!CB$7:CB$106,MATCH($A$3,'App1'!$F$7:$F$106,FALSE))</f>
        <v>#N/A</v>
      </c>
      <c r="O52" s="371" t="e">
        <f>INDEX('App1'!CC$7:CC$106,MATCH($A$3,'App1'!$F$7:$F$106,FALSE))</f>
        <v>#N/A</v>
      </c>
      <c r="P52" s="371" t="e">
        <f>INDEX('App1'!CD$7:CD$106,MATCH($A$3,'App1'!$F$7:$F$106,FALSE))</f>
        <v>#N/A</v>
      </c>
      <c r="Q52" s="372" t="e">
        <f>INDEX('App1'!CE$7:CE$106,MATCH($A$3,'App1'!$F$7:$F$106,FALSE))</f>
        <v>#N/A</v>
      </c>
      <c r="R52" s="371"/>
      <c r="S52" s="371"/>
      <c r="T52" s="371"/>
      <c r="U52" s="371"/>
      <c r="V52" s="371"/>
      <c r="W52" s="371"/>
      <c r="X52" s="371"/>
      <c r="Y52" s="371"/>
      <c r="Z52" s="371"/>
      <c r="AA52" s="371"/>
      <c r="AB52" s="371"/>
      <c r="AC52" s="371"/>
      <c r="AD52" s="371"/>
      <c r="AE52" s="371"/>
      <c r="AF52" s="371"/>
      <c r="AG52" s="371"/>
      <c r="AH52" s="373"/>
      <c r="AI52" s="374"/>
    </row>
    <row r="53" spans="1:35" s="365" customFormat="1" ht="15" customHeight="1">
      <c r="A53" s="375" t="s">
        <v>50</v>
      </c>
      <c r="B53" s="361"/>
      <c r="C53" s="371"/>
      <c r="D53" s="371"/>
      <c r="E53" s="371"/>
      <c r="F53" s="371"/>
      <c r="G53" s="371"/>
      <c r="H53" s="371"/>
      <c r="I53" s="371"/>
      <c r="J53" s="371"/>
      <c r="K53" s="371"/>
      <c r="L53" s="372"/>
      <c r="M53" s="370" t="e">
        <f>INDEX('App1'!CF$7:CF$106,MATCH($A$3,'App1'!$F$7:$F$106,FALSE))</f>
        <v>#N/A</v>
      </c>
      <c r="N53" s="371" t="e">
        <f>INDEX('App1'!CG$7:CG$106,MATCH($A$3,'App1'!$F$7:$F$106,FALSE))</f>
        <v>#N/A</v>
      </c>
      <c r="O53" s="371" t="e">
        <f>INDEX('App1'!CH$7:CH$106,MATCH($A$3,'App1'!$F$7:$F$106,FALSE))</f>
        <v>#N/A</v>
      </c>
      <c r="P53" s="371" t="e">
        <f>INDEX('App1'!CI$7:CI$106,MATCH($A$3,'App1'!$F$7:$F$106,FALSE))</f>
        <v>#N/A</v>
      </c>
      <c r="Q53" s="372" t="e">
        <f>INDEX('App1'!CJ$7:CJ$106,MATCH($A$3,'App1'!$F$7:$F$106,FALSE))</f>
        <v>#N/A</v>
      </c>
      <c r="R53" s="371"/>
      <c r="S53" s="371"/>
      <c r="T53" s="371"/>
      <c r="U53" s="371"/>
      <c r="V53" s="371"/>
      <c r="W53" s="371"/>
      <c r="X53" s="371"/>
      <c r="Y53" s="371"/>
      <c r="Z53" s="371"/>
      <c r="AA53" s="371"/>
      <c r="AB53" s="371"/>
      <c r="AC53" s="371"/>
      <c r="AD53" s="371"/>
      <c r="AE53" s="371"/>
      <c r="AF53" s="371"/>
      <c r="AG53" s="371"/>
      <c r="AH53" s="373"/>
      <c r="AI53" s="374"/>
    </row>
    <row r="54" spans="1:35" s="365" customFormat="1" ht="15" customHeight="1">
      <c r="A54" s="375" t="s">
        <v>223</v>
      </c>
      <c r="B54" s="361"/>
      <c r="C54" s="371"/>
      <c r="D54" s="371"/>
      <c r="E54" s="371"/>
      <c r="F54" s="371"/>
      <c r="G54" s="371"/>
      <c r="H54" s="371"/>
      <c r="I54" s="371"/>
      <c r="J54" s="371"/>
      <c r="K54" s="371"/>
      <c r="L54" s="372"/>
      <c r="M54" s="370" t="e">
        <f>INDEX('App1'!CK$7:CK$106,MATCH($A$3,'App1'!$F$7:$F$106,FALSE))</f>
        <v>#N/A</v>
      </c>
      <c r="N54" s="371" t="e">
        <f>INDEX('App1'!CL$7:CL$106,MATCH($A$3,'App1'!$F$7:$F$106,FALSE))</f>
        <v>#N/A</v>
      </c>
      <c r="O54" s="371" t="e">
        <f>INDEX('App1'!CM$7:CM$106,MATCH($A$3,'App1'!$F$7:$F$106,FALSE))</f>
        <v>#N/A</v>
      </c>
      <c r="P54" s="371" t="e">
        <f>INDEX('App1'!CN$7:CN$106,MATCH($A$3,'App1'!$F$7:$F$106,FALSE))</f>
        <v>#N/A</v>
      </c>
      <c r="Q54" s="372" t="e">
        <f>INDEX('App1'!CO$7:CO$106,MATCH($A$3,'App1'!$F$7:$F$106,FALSE))</f>
        <v>#N/A</v>
      </c>
      <c r="R54" s="371"/>
      <c r="S54" s="371"/>
      <c r="T54" s="371"/>
      <c r="U54" s="371"/>
      <c r="V54" s="371"/>
      <c r="W54" s="371"/>
      <c r="X54" s="371"/>
      <c r="Y54" s="371"/>
      <c r="Z54" s="371"/>
      <c r="AA54" s="371"/>
      <c r="AB54" s="371"/>
      <c r="AC54" s="371"/>
      <c r="AD54" s="371"/>
      <c r="AE54" s="371"/>
      <c r="AF54" s="371"/>
      <c r="AG54" s="371"/>
      <c r="AH54" s="373"/>
      <c r="AI54" s="374"/>
    </row>
    <row r="55" spans="1:35" s="365" customFormat="1" ht="15" customHeight="1">
      <c r="A55" s="375" t="s">
        <v>224</v>
      </c>
      <c r="B55" s="361"/>
      <c r="C55" s="371"/>
      <c r="D55" s="371"/>
      <c r="E55" s="371"/>
      <c r="F55" s="371"/>
      <c r="G55" s="371"/>
      <c r="H55" s="371"/>
      <c r="I55" s="371"/>
      <c r="J55" s="371"/>
      <c r="K55" s="371"/>
      <c r="L55" s="372"/>
      <c r="M55" s="370" t="e">
        <f>INDEX('App1'!CP$7:CP$106,MATCH($A$3,'App1'!$F$7:$F$106,FALSE))</f>
        <v>#N/A</v>
      </c>
      <c r="N55" s="371" t="e">
        <f>INDEX('App1'!CQ$7:CQ$106,MATCH($A$3,'App1'!$F$7:$F$106,FALSE))</f>
        <v>#N/A</v>
      </c>
      <c r="O55" s="371" t="e">
        <f>INDEX('App1'!CR$7:CR$106,MATCH($A$3,'App1'!$F$7:$F$106,FALSE))</f>
        <v>#N/A</v>
      </c>
      <c r="P55" s="371" t="e">
        <f>INDEX('App1'!CS$7:CS$106,MATCH($A$3,'App1'!$F$7:$F$106,FALSE))</f>
        <v>#N/A</v>
      </c>
      <c r="Q55" s="372" t="e">
        <f>INDEX('App1'!CT$7:CT$106,MATCH($A$3,'App1'!$F$7:$F$106,FALSE))</f>
        <v>#N/A</v>
      </c>
      <c r="R55" s="371"/>
      <c r="S55" s="371"/>
      <c r="T55" s="371"/>
      <c r="U55" s="371"/>
      <c r="V55" s="371"/>
      <c r="W55" s="371"/>
      <c r="X55" s="371"/>
      <c r="Y55" s="371"/>
      <c r="Z55" s="371"/>
      <c r="AA55" s="371"/>
      <c r="AB55" s="371"/>
      <c r="AC55" s="371"/>
      <c r="AD55" s="371"/>
      <c r="AE55" s="371"/>
      <c r="AF55" s="371"/>
      <c r="AG55" s="371"/>
      <c r="AH55" s="373"/>
      <c r="AI55" s="374"/>
    </row>
    <row r="56" spans="1:35" s="365" customFormat="1" ht="11.25" customHeight="1" thickBot="1">
      <c r="A56" s="375"/>
      <c r="B56" s="361"/>
      <c r="C56" s="371"/>
      <c r="D56" s="371"/>
      <c r="E56" s="371"/>
      <c r="F56" s="371"/>
      <c r="G56" s="371"/>
      <c r="H56" s="371"/>
      <c r="I56" s="371"/>
      <c r="J56" s="371"/>
      <c r="K56" s="371"/>
      <c r="L56" s="372"/>
      <c r="M56" s="370"/>
      <c r="N56" s="371"/>
      <c r="O56" s="371"/>
      <c r="P56" s="371"/>
      <c r="Q56" s="372"/>
      <c r="R56" s="371"/>
      <c r="S56" s="371"/>
      <c r="T56" s="371"/>
      <c r="U56" s="371"/>
      <c r="V56" s="371"/>
      <c r="W56" s="371"/>
      <c r="X56" s="371"/>
      <c r="Y56" s="371"/>
      <c r="Z56" s="371"/>
      <c r="AA56" s="371"/>
      <c r="AB56" s="371"/>
      <c r="AC56" s="371"/>
      <c r="AD56" s="371"/>
      <c r="AE56" s="371"/>
      <c r="AF56" s="371"/>
      <c r="AG56" s="371"/>
      <c r="AH56" s="373"/>
      <c r="AI56" s="374"/>
    </row>
    <row r="57" spans="1:35" s="365" customFormat="1" ht="30" customHeight="1">
      <c r="A57" s="375"/>
      <c r="B57" s="361"/>
      <c r="C57" s="371"/>
      <c r="D57" s="371"/>
      <c r="E57" s="371"/>
      <c r="F57" s="371"/>
      <c r="G57" s="371"/>
      <c r="H57" s="371"/>
      <c r="I57" s="371"/>
      <c r="J57" s="371"/>
      <c r="K57" s="371"/>
      <c r="L57" s="376" t="s">
        <v>225</v>
      </c>
      <c r="M57" s="355" t="str">
        <f>M44</f>
        <v>2020-21</v>
      </c>
      <c r="N57" s="356" t="str">
        <f>N44</f>
        <v>2021-22</v>
      </c>
      <c r="O57" s="356" t="str">
        <f>O44</f>
        <v>2022-23</v>
      </c>
      <c r="P57" s="356" t="str">
        <f>P44</f>
        <v>2023-24</v>
      </c>
      <c r="Q57" s="357" t="str">
        <f>Q44</f>
        <v>2024-25</v>
      </c>
      <c r="R57" s="357" t="s">
        <v>226</v>
      </c>
      <c r="S57" s="377" t="s">
        <v>227</v>
      </c>
      <c r="T57" s="371"/>
      <c r="U57" s="371"/>
      <c r="V57" s="371"/>
      <c r="W57" s="371"/>
      <c r="X57" s="371"/>
      <c r="Y57" s="371"/>
      <c r="Z57" s="371"/>
      <c r="AA57" s="371"/>
      <c r="AB57" s="371"/>
      <c r="AC57" s="371"/>
      <c r="AD57" s="371"/>
      <c r="AE57" s="371"/>
      <c r="AF57" s="371"/>
      <c r="AG57" s="371"/>
      <c r="AH57" s="373"/>
      <c r="AI57" s="374"/>
    </row>
    <row r="58" spans="1:35" s="365" customFormat="1" ht="15" customHeight="1">
      <c r="A58" s="375"/>
      <c r="B58" s="361"/>
      <c r="C58" s="378"/>
      <c r="D58" s="378"/>
      <c r="E58" s="378"/>
      <c r="F58" s="378"/>
      <c r="G58" s="378"/>
      <c r="H58" s="378"/>
      <c r="I58" s="378"/>
      <c r="J58" s="378"/>
      <c r="K58" s="378"/>
      <c r="L58" s="379" t="s">
        <v>228</v>
      </c>
      <c r="M58" s="380" t="e">
        <f>INDEX('App1'!DF$7:DF$106,MATCH($A$3,'App1'!$F$7:$F$106,FALSE))</f>
        <v>#N/A</v>
      </c>
      <c r="N58" s="378" t="e">
        <f>INDEX('App1'!DG$7:DG$106,MATCH($A$3,'App1'!$F$7:$F$106,FALSE))</f>
        <v>#N/A</v>
      </c>
      <c r="O58" s="378" t="e">
        <f>INDEX('App1'!DH$7:DH$106,MATCH($A$3,'App1'!$F$7:$F$106,FALSE))</f>
        <v>#N/A</v>
      </c>
      <c r="P58" s="378" t="e">
        <f>INDEX('App1'!DI$7:DI$106,MATCH($A$3,'App1'!$F$7:$F$106,FALSE))</f>
        <v>#N/A</v>
      </c>
      <c r="Q58" s="381" t="e">
        <f>INDEX('App1'!DJ$7:DJ$106,MATCH($A$3,'App1'!$F$7:$F$106,FALSE))</f>
        <v>#N/A</v>
      </c>
      <c r="R58" s="381" t="e">
        <f>INDEX('App1'!DK$7:DK$106,MATCH($A$3,'App1'!$F$7:$F$106,FALSE))</f>
        <v>#N/A</v>
      </c>
      <c r="S58" s="382" t="str">
        <f xml:space="preserve"> IFERROR(-(SUM(M58:Q58)-R58), "")</f>
        <v/>
      </c>
      <c r="T58" s="378"/>
      <c r="U58" s="378"/>
      <c r="V58" s="378"/>
      <c r="W58" s="378"/>
      <c r="X58" s="378"/>
      <c r="Y58" s="378"/>
      <c r="Z58" s="378"/>
      <c r="AA58" s="378"/>
      <c r="AB58" s="378"/>
      <c r="AC58" s="378"/>
      <c r="AD58" s="378"/>
      <c r="AE58" s="378"/>
      <c r="AF58" s="378"/>
      <c r="AG58" s="383" t="str">
        <f>L58</f>
        <v>Maximum enhanced underperformance penalty</v>
      </c>
      <c r="AH58" s="384"/>
      <c r="AI58" s="385" t="e">
        <f>INDEX('App1'!DK$7:DK$106,MATCH($A$3,'App1'!$F$7:$F$106,FALSE))</f>
        <v>#N/A</v>
      </c>
    </row>
    <row r="59" spans="1:35" s="365" customFormat="1" ht="15" customHeight="1">
      <c r="A59" s="375"/>
      <c r="B59" s="361"/>
      <c r="C59" s="378"/>
      <c r="D59" s="378"/>
      <c r="E59" s="378"/>
      <c r="F59" s="378"/>
      <c r="G59" s="378"/>
      <c r="H59" s="378"/>
      <c r="I59" s="378"/>
      <c r="J59" s="378"/>
      <c r="K59" s="378"/>
      <c r="L59" s="379" t="s">
        <v>229</v>
      </c>
      <c r="M59" s="380" t="e">
        <f>INDEX('App1'!DL$7:DL$106,MATCH($A$3,'App1'!$F$7:$F$106,FALSE))</f>
        <v>#N/A</v>
      </c>
      <c r="N59" s="378" t="e">
        <f>INDEX('App1'!DM$7:DM$106,MATCH($A$3,'App1'!$F$7:$F$106,FALSE))</f>
        <v>#N/A</v>
      </c>
      <c r="O59" s="378" t="e">
        <f>INDEX('App1'!DN$7:DN$106,MATCH($A$3,'App1'!$F$7:$F$106,FALSE))</f>
        <v>#N/A</v>
      </c>
      <c r="P59" s="378" t="e">
        <f>INDEX('App1'!DO$7:DO$106,MATCH($A$3,'App1'!$F$7:$F$106,FALSE))</f>
        <v>#N/A</v>
      </c>
      <c r="Q59" s="381" t="e">
        <f>INDEX('App1'!DP$7:DP$106,MATCH($A$3,'App1'!$F$7:$F$106,FALSE))</f>
        <v>#N/A</v>
      </c>
      <c r="R59" s="381" t="e">
        <f>INDEX('App1'!DQ$7:DQ$106,MATCH($A$3,'App1'!$F$7:$F$106,FALSE))</f>
        <v>#N/A</v>
      </c>
      <c r="S59" s="382" t="str">
        <f xml:space="preserve"> IFERROR(-(SUM(M59:Q59)-R59), "")</f>
        <v/>
      </c>
      <c r="T59" s="378"/>
      <c r="U59" s="378"/>
      <c r="V59" s="378"/>
      <c r="W59" s="378"/>
      <c r="X59" s="378"/>
      <c r="Y59" s="378"/>
      <c r="Z59" s="378"/>
      <c r="AA59" s="378"/>
      <c r="AB59" s="378"/>
      <c r="AC59" s="378"/>
      <c r="AD59" s="378"/>
      <c r="AE59" s="378"/>
      <c r="AF59" s="378"/>
      <c r="AG59" s="383" t="str">
        <f t="shared" ref="AG59:AG65" si="0">L59</f>
        <v>Maximum standard underperformance penalty</v>
      </c>
      <c r="AH59" s="384"/>
      <c r="AI59" s="385" t="e">
        <f>INDEX('App1'!DQ$7:DQ$106,MATCH($A$3,'App1'!$F$7:$F$106,FALSE))</f>
        <v>#N/A</v>
      </c>
    </row>
    <row r="60" spans="1:35" s="395" customFormat="1" ht="15" customHeight="1">
      <c r="A60" s="386"/>
      <c r="B60" s="387"/>
      <c r="C60" s="388"/>
      <c r="D60" s="388"/>
      <c r="E60" s="388"/>
      <c r="F60" s="388"/>
      <c r="G60" s="388"/>
      <c r="H60" s="388"/>
      <c r="I60" s="388"/>
      <c r="J60" s="388"/>
      <c r="K60" s="388"/>
      <c r="L60" s="389" t="s">
        <v>230</v>
      </c>
      <c r="M60" s="390" t="e">
        <f t="shared" ref="M60:R60" si="1">SUM(M58:M59)</f>
        <v>#N/A</v>
      </c>
      <c r="N60" s="391" t="e">
        <f t="shared" si="1"/>
        <v>#N/A</v>
      </c>
      <c r="O60" s="391" t="e">
        <f t="shared" si="1"/>
        <v>#N/A</v>
      </c>
      <c r="P60" s="391" t="e">
        <f t="shared" si="1"/>
        <v>#N/A</v>
      </c>
      <c r="Q60" s="392" t="e">
        <f t="shared" si="1"/>
        <v>#N/A</v>
      </c>
      <c r="R60" s="392" t="e">
        <f t="shared" si="1"/>
        <v>#N/A</v>
      </c>
      <c r="S60" s="382" t="e">
        <f t="shared" ref="S60:S65" si="2">-(SUM(M60:Q60)-R60)</f>
        <v>#N/A</v>
      </c>
      <c r="T60" s="388"/>
      <c r="U60" s="388"/>
      <c r="V60" s="388"/>
      <c r="W60" s="388"/>
      <c r="X60" s="388"/>
      <c r="Y60" s="388"/>
      <c r="Z60" s="388"/>
      <c r="AA60" s="388"/>
      <c r="AB60" s="388"/>
      <c r="AC60" s="388"/>
      <c r="AD60" s="388"/>
      <c r="AE60" s="388"/>
      <c r="AF60" s="388"/>
      <c r="AG60" s="383" t="str">
        <f t="shared" si="0"/>
        <v>Maximum underperformance penalty</v>
      </c>
      <c r="AH60" s="393"/>
      <c r="AI60" s="394" t="e">
        <f>SUM(AI58:AI59)</f>
        <v>#N/A</v>
      </c>
    </row>
    <row r="61" spans="1:35" s="365" customFormat="1" ht="15" customHeight="1">
      <c r="A61" s="375"/>
      <c r="B61" s="361"/>
      <c r="C61" s="378"/>
      <c r="D61" s="378"/>
      <c r="E61" s="378"/>
      <c r="F61" s="378"/>
      <c r="G61" s="378"/>
      <c r="H61" s="378"/>
      <c r="I61" s="378"/>
      <c r="J61" s="378"/>
      <c r="K61" s="378"/>
      <c r="L61" s="379" t="s">
        <v>231</v>
      </c>
      <c r="M61" s="380" t="e">
        <f>INDEX('App1'!DR$7:DR$106,MATCH($A$3,'App1'!$F$7:$F$106,FALSE))</f>
        <v>#N/A</v>
      </c>
      <c r="N61" s="378" t="e">
        <f>INDEX('App1'!DS$7:DS$106,MATCH($A$3,'App1'!$F$7:$F$106,FALSE))</f>
        <v>#N/A</v>
      </c>
      <c r="O61" s="378" t="e">
        <f>INDEX('App1'!DT$7:DT$106,MATCH($A$3,'App1'!$F$7:$F$106,FALSE))</f>
        <v>#N/A</v>
      </c>
      <c r="P61" s="378" t="e">
        <f>INDEX('App1'!DU$7:DU$106,MATCH($A$3,'App1'!$F$7:$F$106,FALSE))</f>
        <v>#N/A</v>
      </c>
      <c r="Q61" s="381" t="e">
        <f>INDEX('App1'!DV$7:DV$106,MATCH($A$3,'App1'!$F$7:$F$106,FALSE))</f>
        <v>#N/A</v>
      </c>
      <c r="R61" s="381" t="e">
        <f>INDEX('App1'!DW$7:DW$106,MATCH($A$3,'App1'!$F$7:$F$106,FALSE))</f>
        <v>#N/A</v>
      </c>
      <c r="S61" s="382" t="str">
        <f xml:space="preserve"> IFERROR(-(SUM(M61:Q61)-R61), "")</f>
        <v/>
      </c>
      <c r="T61" s="378"/>
      <c r="U61" s="378"/>
      <c r="V61" s="378"/>
      <c r="W61" s="378"/>
      <c r="X61" s="378"/>
      <c r="Y61" s="378"/>
      <c r="Z61" s="378"/>
      <c r="AA61" s="378"/>
      <c r="AB61" s="378"/>
      <c r="AC61" s="378"/>
      <c r="AD61" s="378"/>
      <c r="AE61" s="378"/>
      <c r="AF61" s="378"/>
      <c r="AG61" s="383" t="str">
        <f t="shared" si="0"/>
        <v>Maximum standard outperformance payment</v>
      </c>
      <c r="AH61" s="384"/>
      <c r="AI61" s="385" t="e">
        <f>INDEX('App1'!DW$7:DW$106,MATCH($A$3,'App1'!$F$7:$F$106,FALSE))</f>
        <v>#N/A</v>
      </c>
    </row>
    <row r="62" spans="1:35" s="365" customFormat="1" ht="15" customHeight="1" thickBot="1">
      <c r="A62" s="375"/>
      <c r="B62" s="361"/>
      <c r="C62" s="378"/>
      <c r="D62" s="378"/>
      <c r="E62" s="378"/>
      <c r="F62" s="378"/>
      <c r="G62" s="378"/>
      <c r="H62" s="378"/>
      <c r="I62" s="378"/>
      <c r="J62" s="378"/>
      <c r="K62" s="378"/>
      <c r="L62" s="379" t="s">
        <v>232</v>
      </c>
      <c r="M62" s="380" t="e">
        <f>INDEX('App1'!DX$7:DX$106,MATCH($A$3,'App1'!$F$7:$F$106,FALSE))</f>
        <v>#N/A</v>
      </c>
      <c r="N62" s="378" t="e">
        <f>INDEX('App1'!DY$7:DY$106,MATCH($A$3,'App1'!$F$7:$F$106,FALSE))</f>
        <v>#N/A</v>
      </c>
      <c r="O62" s="378" t="e">
        <f>INDEX('App1'!DZ$7:DZ$106,MATCH($A$3,'App1'!$F$7:$F$106,FALSE))</f>
        <v>#N/A</v>
      </c>
      <c r="P62" s="378" t="e">
        <f>INDEX('App1'!EA$7:EA$106,MATCH($A$3,'App1'!$F$7:$F$106,FALSE))</f>
        <v>#N/A</v>
      </c>
      <c r="Q62" s="381" t="e">
        <f>INDEX('App1'!EB$7:EB$106,MATCH($A$3,'App1'!$F$7:$F$106,FALSE))</f>
        <v>#N/A</v>
      </c>
      <c r="R62" s="381" t="e">
        <f>INDEX('App1'!EC$7:EC$106,MATCH($A$3,'App1'!$F$7:$F$106,FALSE))</f>
        <v>#N/A</v>
      </c>
      <c r="S62" s="382" t="str">
        <f xml:space="preserve"> IFERROR(-(SUM(M62:Q62)-R62), "")</f>
        <v/>
      </c>
      <c r="T62" s="378"/>
      <c r="U62" s="378"/>
      <c r="V62" s="378"/>
      <c r="W62" s="378"/>
      <c r="X62" s="378"/>
      <c r="Y62" s="378"/>
      <c r="Z62" s="378"/>
      <c r="AA62" s="378"/>
      <c r="AB62" s="378"/>
      <c r="AC62" s="378"/>
      <c r="AD62" s="378"/>
      <c r="AE62" s="378"/>
      <c r="AF62" s="378"/>
      <c r="AG62" s="383" t="str">
        <f t="shared" si="0"/>
        <v>Maximum enhanced outperformance payment</v>
      </c>
      <c r="AH62" s="384"/>
      <c r="AI62" s="385" t="e">
        <f>INDEX('App1'!EC$7:EC$106,MATCH($A$3,'App1'!$F$7:$F$106,FALSE))</f>
        <v>#N/A</v>
      </c>
    </row>
    <row r="63" spans="1:35" s="395" customFormat="1" ht="15" customHeight="1">
      <c r="A63" s="386"/>
      <c r="B63" s="387"/>
      <c r="C63" s="1475" t="str">
        <f>M44</f>
        <v>2020-21</v>
      </c>
      <c r="D63" s="1476" t="str">
        <f>N44</f>
        <v>2021-22</v>
      </c>
      <c r="E63" s="1476" t="str">
        <f>O44</f>
        <v>2022-23</v>
      </c>
      <c r="F63" s="1476" t="str">
        <f>P44</f>
        <v>2023-24</v>
      </c>
      <c r="G63" s="1477" t="str">
        <f>Q44</f>
        <v>2024-25</v>
      </c>
      <c r="H63" s="388"/>
      <c r="I63" s="388"/>
      <c r="J63" s="388"/>
      <c r="K63" s="388"/>
      <c r="L63" s="389" t="s">
        <v>233</v>
      </c>
      <c r="M63" s="390" t="e">
        <f t="shared" ref="M63:R63" si="3">SUM(M61:M62)</f>
        <v>#N/A</v>
      </c>
      <c r="N63" s="391" t="e">
        <f t="shared" si="3"/>
        <v>#N/A</v>
      </c>
      <c r="O63" s="391" t="e">
        <f t="shared" si="3"/>
        <v>#N/A</v>
      </c>
      <c r="P63" s="391" t="e">
        <f t="shared" si="3"/>
        <v>#N/A</v>
      </c>
      <c r="Q63" s="392" t="e">
        <f t="shared" si="3"/>
        <v>#N/A</v>
      </c>
      <c r="R63" s="392" t="e">
        <f t="shared" si="3"/>
        <v>#N/A</v>
      </c>
      <c r="S63" s="382" t="e">
        <f t="shared" si="2"/>
        <v>#N/A</v>
      </c>
      <c r="T63" s="388"/>
      <c r="U63" s="388"/>
      <c r="V63" s="388"/>
      <c r="W63" s="388"/>
      <c r="X63" s="388"/>
      <c r="Y63" s="388"/>
      <c r="Z63" s="388"/>
      <c r="AA63" s="388"/>
      <c r="AB63" s="388"/>
      <c r="AC63" s="388"/>
      <c r="AD63" s="388"/>
      <c r="AE63" s="388"/>
      <c r="AF63" s="388"/>
      <c r="AG63" s="383" t="str">
        <f t="shared" si="0"/>
        <v>Maximum outperformance payment</v>
      </c>
      <c r="AH63" s="393"/>
      <c r="AI63" s="394" t="e">
        <f>SUM(AI61:AI62)</f>
        <v>#N/A</v>
      </c>
    </row>
    <row r="64" spans="1:35" s="365" customFormat="1" ht="15" customHeight="1">
      <c r="A64" s="375" t="s">
        <v>2110</v>
      </c>
      <c r="B64" s="361"/>
      <c r="C64" s="1469" t="e">
        <f>INDEX('App1'!EJ$7:EJ$106,MATCH($A$3,'App1'!$F$7:$F$106,FALSE))</f>
        <v>#N/A</v>
      </c>
      <c r="D64" s="1470" t="e">
        <f>INDEX('App1'!EK$7:EK$106,MATCH($A$3,'App1'!$F$7:$F$106,FALSE))</f>
        <v>#N/A</v>
      </c>
      <c r="E64" s="1470" t="e">
        <f>INDEX('App1'!EL$7:EL$106,MATCH($A$3,'App1'!$F$7:$F$106,FALSE))</f>
        <v>#N/A</v>
      </c>
      <c r="F64" s="1470" t="e">
        <f>INDEX('App1'!EM$7:EM$106,MATCH($A$3,'App1'!$F$7:$F$106,FALSE))</f>
        <v>#N/A</v>
      </c>
      <c r="G64" s="1471" t="e">
        <f>INDEX('App1'!EN$7:EN$106,MATCH($A$3,'App1'!$F$7:$F$106,FALSE))</f>
        <v>#N/A</v>
      </c>
      <c r="H64" s="378"/>
      <c r="I64" s="378"/>
      <c r="J64" s="378"/>
      <c r="K64" s="378"/>
      <c r="L64" s="379" t="s">
        <v>234</v>
      </c>
      <c r="M64" s="380" t="e">
        <f>INDEX('App1'!ED$7:ED$106,MATCH($A$3,'App1'!$F$7:$F$106,FALSE))</f>
        <v>#N/A</v>
      </c>
      <c r="N64" s="378" t="e">
        <f>INDEX('App1'!EE$7:EE$106,MATCH($A$3,'App1'!$F$7:$F$106,FALSE))</f>
        <v>#N/A</v>
      </c>
      <c r="O64" s="378" t="e">
        <f>INDEX('App1'!EF$7:EF$106,MATCH($A$3,'App1'!$F$7:$F$106,FALSE))</f>
        <v>#N/A</v>
      </c>
      <c r="P64" s="378" t="e">
        <f>INDEX('App1'!EG$7:EG$106,MATCH($A$3,'App1'!$F$7:$F$106,FALSE))</f>
        <v>#N/A</v>
      </c>
      <c r="Q64" s="381" t="e">
        <f>INDEX('App1'!EH$7:EH$106,MATCH($A$3,'App1'!$F$7:$F$106,FALSE))</f>
        <v>#N/A</v>
      </c>
      <c r="R64" s="381" t="e">
        <f>INDEX('App1'!EI$7:EI$106,MATCH($A$3,'App1'!$F$7:$F$106,FALSE))</f>
        <v>#N/A</v>
      </c>
      <c r="S64" s="382" t="e">
        <f t="shared" si="2"/>
        <v>#N/A</v>
      </c>
      <c r="T64" s="378"/>
      <c r="U64" s="378"/>
      <c r="V64" s="378"/>
      <c r="W64" s="378"/>
      <c r="X64" s="378"/>
      <c r="Y64" s="378"/>
      <c r="Z64" s="378"/>
      <c r="AA64" s="378"/>
      <c r="AB64" s="378"/>
      <c r="AC64" s="378"/>
      <c r="AD64" s="378"/>
      <c r="AE64" s="378"/>
      <c r="AF64" s="378"/>
      <c r="AG64" s="383" t="str">
        <f t="shared" si="0"/>
        <v>P10 underperformance penalty</v>
      </c>
      <c r="AH64" s="384"/>
      <c r="AI64" s="385" t="e">
        <f>INDEX('App1'!EI$7:EI$106,MATCH($A$3,'App1'!$F$7:$F$106,FALSE))</f>
        <v>#N/A</v>
      </c>
    </row>
    <row r="65" spans="1:35" ht="15" customHeight="1" thickBot="1">
      <c r="A65" s="375" t="s">
        <v>2111</v>
      </c>
      <c r="C65" s="1472" t="e">
        <f>INDEX('App1'!EU$7:EU$106,MATCH($A$3,'App1'!$F$7:$F$106,FALSE))</f>
        <v>#N/A</v>
      </c>
      <c r="D65" s="1473" t="e">
        <f>INDEX('App1'!EV$7:EV$106,MATCH($A$3,'App1'!$F$7:$F$106,FALSE))</f>
        <v>#N/A</v>
      </c>
      <c r="E65" s="1473" t="e">
        <f>INDEX('App1'!EW$7:EW$106,MATCH($A$3,'App1'!$F$7:$F$106,FALSE))</f>
        <v>#N/A</v>
      </c>
      <c r="F65" s="1473" t="e">
        <f>INDEX('App1'!EX$7:EX$106,MATCH($A$3,'App1'!$F$7:$F$106,FALSE))</f>
        <v>#N/A</v>
      </c>
      <c r="G65" s="1474" t="e">
        <f>INDEX('App1'!EY$7:EY$106,MATCH($A$3,'App1'!$F$7:$F$106,FALSE))</f>
        <v>#N/A</v>
      </c>
      <c r="H65" s="378"/>
      <c r="I65" s="378"/>
      <c r="J65" s="378"/>
      <c r="K65" s="378"/>
      <c r="L65" s="379" t="s">
        <v>235</v>
      </c>
      <c r="M65" s="380" t="e">
        <f>INDEX('App1'!EO$7:EO$106,MATCH($A$3,'App1'!$F$7:$F$106,FALSE))</f>
        <v>#N/A</v>
      </c>
      <c r="N65" s="378" t="e">
        <f>INDEX('App1'!EP$7:EP$106,MATCH($A$3,'App1'!$F$7:$F$106,FALSE))</f>
        <v>#N/A</v>
      </c>
      <c r="O65" s="378" t="e">
        <f>INDEX('App1'!EQ$7:EQ$106,MATCH($A$3,'App1'!$F$7:$F$106,FALSE))</f>
        <v>#N/A</v>
      </c>
      <c r="P65" s="378" t="e">
        <f>INDEX('App1'!ER$7:ER$106,MATCH($A$3,'App1'!$F$7:$F$106,FALSE))</f>
        <v>#N/A</v>
      </c>
      <c r="Q65" s="381" t="e">
        <f>INDEX('App1'!ES$7:ES$106,MATCH($A$3,'App1'!$F$7:$F$106,FALSE))</f>
        <v>#N/A</v>
      </c>
      <c r="R65" s="381" t="e">
        <f>INDEX('App1'!ET$7:ET$106,MATCH($A$3,'App1'!$F$7:$F$106,FALSE))</f>
        <v>#N/A</v>
      </c>
      <c r="S65" s="382" t="e">
        <f t="shared" si="2"/>
        <v>#N/A</v>
      </c>
      <c r="T65" s="378"/>
      <c r="U65" s="378"/>
      <c r="V65" s="378"/>
      <c r="W65" s="378"/>
      <c r="X65" s="378"/>
      <c r="Y65" s="378"/>
      <c r="Z65" s="378"/>
      <c r="AA65" s="378"/>
      <c r="AB65" s="378"/>
      <c r="AC65" s="378"/>
      <c r="AD65" s="378"/>
      <c r="AE65" s="378"/>
      <c r="AF65" s="378"/>
      <c r="AG65" s="383" t="str">
        <f t="shared" si="0"/>
        <v>P90 outperformance payment</v>
      </c>
      <c r="AH65" s="378"/>
      <c r="AI65" s="385" t="e">
        <f>INDEX('App1'!ET$7:ET$106,MATCH($A$3,'App1'!$F$7:$F$106,FALSE))</f>
        <v>#N/A</v>
      </c>
    </row>
    <row r="66" spans="1:35" ht="13.5" thickBot="1">
      <c r="L66" s="372"/>
      <c r="M66" s="367"/>
      <c r="N66" s="368"/>
      <c r="O66" s="368"/>
      <c r="P66" s="368"/>
      <c r="Q66" s="369"/>
      <c r="R66" s="369"/>
      <c r="S66" s="396"/>
      <c r="AG66" s="383"/>
      <c r="AI66" s="397"/>
    </row>
    <row r="67" spans="1:35" ht="10.5" customHeight="1"/>
    <row r="107" spans="1:7" ht="48.75" customHeight="1">
      <c r="A107" s="755" t="s">
        <v>236</v>
      </c>
      <c r="B107" s="756"/>
      <c r="C107" s="757"/>
      <c r="D107" s="757" t="str">
        <f>'App1'!FB6</f>
        <v>Median value</v>
      </c>
      <c r="E107" s="757" t="str">
        <f>'App1'!FC6</f>
        <v>Mean value</v>
      </c>
      <c r="F107" s="757" t="str">
        <f>'App1'!FD6</f>
        <v>Upper bound value</v>
      </c>
      <c r="G107" s="758" t="str">
        <f>'App1'!FE6</f>
        <v>Lower bound value</v>
      </c>
    </row>
    <row r="108" spans="1:7" ht="18.75" customHeight="1">
      <c r="A108" s="763" t="s">
        <v>237</v>
      </c>
      <c r="C108" s="1649" t="e">
        <f>INDEX('App1'!EZ$7:EZ$106,MATCH($A$3,'App1'!$F$7:$F$106,FALSE))</f>
        <v>#N/A</v>
      </c>
      <c r="D108" s="1649"/>
      <c r="E108" s="1649"/>
      <c r="F108" s="1649"/>
      <c r="G108" s="1650"/>
    </row>
    <row r="109" spans="1:7" ht="18.75" customHeight="1">
      <c r="A109" s="763" t="s">
        <v>238</v>
      </c>
      <c r="C109" s="1649"/>
      <c r="D109" s="1649"/>
      <c r="E109" s="1649"/>
      <c r="F109" s="1649"/>
      <c r="G109" s="1650"/>
    </row>
    <row r="110" spans="1:7" ht="18.75" customHeight="1">
      <c r="A110" s="759" t="e">
        <f>INDEX('App1'!FA$7:FA$106,MATCH($A$3,'App1'!$F$7:$F$106,FALSE))</f>
        <v>#N/A</v>
      </c>
      <c r="C110" s="1649"/>
      <c r="D110" s="1649" t="e">
        <f>INDEX('App1'!FB$7:FB$106,MATCH($A$3,'App1'!$F$7:$F$106,FALSE))</f>
        <v>#N/A</v>
      </c>
      <c r="E110" s="1649" t="e">
        <f>INDEX('App1'!FC$7:FC$106,MATCH($A$3,'App1'!$F$7:$F$106,FALSE))</f>
        <v>#N/A</v>
      </c>
      <c r="F110" s="1649" t="e">
        <f>INDEX('App1'!FD$7:FD$106,MATCH($A$3,'App1'!$F$7:$F$106,FALSE))</f>
        <v>#N/A</v>
      </c>
      <c r="G110" s="1650" t="e">
        <f>INDEX('App1'!FE$7:FE$106,MATCH($A$3,'App1'!$F$7:$F$106,FALSE))</f>
        <v>#N/A</v>
      </c>
    </row>
    <row r="111" spans="1:7" ht="18.75" customHeight="1">
      <c r="A111" s="763" t="s">
        <v>239</v>
      </c>
      <c r="C111" s="1649"/>
      <c r="D111" s="1649"/>
      <c r="E111" s="1649"/>
      <c r="F111" s="1649"/>
      <c r="G111" s="1650"/>
    </row>
    <row r="112" spans="1:7" ht="18.75" customHeight="1">
      <c r="A112" s="754" t="e">
        <f>INDEX('App1'!FF$7:FF$106,MATCH($A$3,'App1'!$F$7:$F$106,FALSE))</f>
        <v>#N/A</v>
      </c>
      <c r="B112" s="398"/>
      <c r="C112" s="1651"/>
      <c r="D112" s="1651" t="e">
        <f>INDEX('App1'!FG$7:FG$106,MATCH($A$3,'App1'!$F$7:$F$106,FALSE))</f>
        <v>#N/A</v>
      </c>
      <c r="E112" s="1651" t="e">
        <f>INDEX('App1'!FH$7:FH$106,MATCH($A$3,'App1'!$F$7:$F$106,FALSE))</f>
        <v>#N/A</v>
      </c>
      <c r="F112" s="1651" t="e">
        <f>INDEX('App1'!FI$7:FI$106,MATCH($A$3,'App1'!$F$7:$F$106,FALSE))</f>
        <v>#N/A</v>
      </c>
      <c r="G112" s="1652" t="e">
        <f>INDEX('App1'!FJ$7:FJ$106,MATCH($A$3,'App1'!$F$7:$F$106,FALSE))</f>
        <v>#N/A</v>
      </c>
    </row>
    <row r="113" spans="1:10" ht="14.25" customHeight="1"/>
    <row r="114" spans="1:10" ht="14.25" customHeight="1"/>
    <row r="115" spans="1:10" ht="7.5" customHeight="1"/>
    <row r="116" spans="1:10" ht="23.25">
      <c r="A116" s="399" t="str">
        <f>IF(C5="","",CONCATENATE(C5," PC/ODI summary"))</f>
        <v>South West Water PC/ODI summary</v>
      </c>
    </row>
    <row r="117" spans="1:10" ht="7.5" customHeight="1" thickBot="1"/>
    <row r="118" spans="1:10" ht="18" customHeight="1" thickBot="1">
      <c r="A118" s="375" t="s">
        <v>240</v>
      </c>
      <c r="C118" s="902">
        <f>COUNTA('App1'!F$7:F$106)</f>
        <v>44</v>
      </c>
    </row>
    <row r="119" spans="1:10" ht="7.5" customHeight="1">
      <c r="A119" s="375"/>
      <c r="C119" s="400"/>
    </row>
    <row r="120" spans="1:10" ht="30" customHeight="1">
      <c r="C120" s="401" t="str">
        <f>AppValidation!AB7</f>
        <v>PR14 continuation</v>
      </c>
      <c r="D120" s="402" t="str">
        <f>AppValidation!AB8</f>
        <v>PR14 revision</v>
      </c>
      <c r="E120" s="402" t="str">
        <f>AppValidation!AB9</f>
        <v>PR19 new</v>
      </c>
      <c r="F120" s="403"/>
    </row>
    <row r="121" spans="1:10" ht="18.75" customHeight="1">
      <c r="A121" s="375" t="s">
        <v>13</v>
      </c>
      <c r="C121" s="404">
        <f>COUNTIF('App1'!$E$7:$E$106,C120)</f>
        <v>8</v>
      </c>
      <c r="D121" s="405">
        <f>COUNTIF('App1'!$E$7:$E$106,D120)</f>
        <v>13</v>
      </c>
      <c r="E121" s="405">
        <f>COUNTIF('App1'!$E$7:$E$106,E120)</f>
        <v>23</v>
      </c>
      <c r="F121" s="406">
        <f>COUNTIF('App1'!$E$7:$E$106,F120)</f>
        <v>0</v>
      </c>
    </row>
    <row r="122" spans="1:10" ht="7.5" customHeight="1"/>
    <row r="123" spans="1:10" ht="52.5" customHeight="1">
      <c r="C123" s="401" t="str">
        <f>AppValidation!H7</f>
        <v>Water resources</v>
      </c>
      <c r="D123" s="402" t="str">
        <f>AppValidation!H8</f>
        <v>Water network plus</v>
      </c>
      <c r="E123" s="402" t="str">
        <f>AppValidation!H9</f>
        <v>Wastewater network plus</v>
      </c>
      <c r="F123" s="402" t="str">
        <f>AppValidation!H10</f>
        <v>Bioresources (sludge)</v>
      </c>
      <c r="G123" s="402" t="str">
        <f>AppValidation!H11</f>
        <v>Residential retail</v>
      </c>
      <c r="H123" s="402" t="str">
        <f>AppValidation!H12</f>
        <v>Business retail</v>
      </c>
      <c r="I123" s="402" t="str">
        <f>AppValidation!H13</f>
        <v>Direct procurement for customers</v>
      </c>
      <c r="J123" s="403" t="str">
        <f>AppValidation!H14</f>
        <v>Dummy control</v>
      </c>
    </row>
    <row r="124" spans="1:10" ht="18.75" customHeight="1">
      <c r="A124" s="375" t="s">
        <v>241</v>
      </c>
      <c r="C124" s="404">
        <f>COUNTA('App1'!I$7:I$106)</f>
        <v>6</v>
      </c>
      <c r="D124" s="405">
        <f>COUNTA('App1'!J$7:J$106)</f>
        <v>17</v>
      </c>
      <c r="E124" s="405">
        <f>COUNTA('App1'!K$7:K$106)</f>
        <v>17</v>
      </c>
      <c r="F124" s="405">
        <f>COUNTA('App1'!L$7:L$106)</f>
        <v>1</v>
      </c>
      <c r="G124" s="405">
        <f>COUNTA('App1'!M$7:M$106)</f>
        <v>9</v>
      </c>
      <c r="H124" s="405">
        <f>COUNTA('App1'!N$7:N$106)</f>
        <v>0</v>
      </c>
      <c r="I124" s="405">
        <f>COUNTA('App1'!O$7:O$106)</f>
        <v>0</v>
      </c>
      <c r="J124" s="406">
        <f>COUNTA('App1'!P$7:P$106)</f>
        <v>0</v>
      </c>
    </row>
    <row r="125" spans="1:10" ht="7.5" customHeight="1"/>
    <row r="126" spans="1:10" ht="18.75" customHeight="1">
      <c r="C126" s="401" t="str">
        <f>AppValidation!AH7</f>
        <v>NFI</v>
      </c>
      <c r="D126" s="402" t="str">
        <f>AppValidation!AH8</f>
        <v>Out</v>
      </c>
      <c r="E126" s="402" t="str">
        <f>AppValidation!AH9</f>
        <v>Under</v>
      </c>
      <c r="F126" s="402" t="str">
        <f>AppValidation!AH10</f>
        <v>Out &amp; under</v>
      </c>
      <c r="G126" s="402">
        <f>AppValidation!AH11</f>
        <v>0</v>
      </c>
      <c r="H126" s="915" t="s">
        <v>173</v>
      </c>
      <c r="I126" s="407" t="s">
        <v>173</v>
      </c>
    </row>
    <row r="127" spans="1:10" ht="52.5" customHeight="1">
      <c r="C127" s="408" t="str">
        <f>AppValidation!AJ7</f>
        <v>Reputational</v>
      </c>
      <c r="D127" s="409" t="str">
        <f>AppValidation!AJ8</f>
        <v>Outperformance payment only</v>
      </c>
      <c r="E127" s="409" t="str">
        <f>AppValidation!AJ9</f>
        <v>Underperformance penalty only</v>
      </c>
      <c r="F127" s="409" t="str">
        <f>AppValidation!AJ10</f>
        <v>Outperformance payment &amp; underperformance penalty</v>
      </c>
      <c r="G127" s="409">
        <f>AppValidation!AJ11</f>
        <v>0</v>
      </c>
      <c r="H127" s="916" t="s">
        <v>242</v>
      </c>
      <c r="I127" s="760" t="s">
        <v>243</v>
      </c>
    </row>
    <row r="128" spans="1:10" ht="18.75" customHeight="1">
      <c r="A128" s="375" t="s">
        <v>244</v>
      </c>
      <c r="C128" s="404">
        <f>COUNTIF('App1'!$R$7:$R$106,C126)</f>
        <v>13</v>
      </c>
      <c r="D128" s="405">
        <f>COUNTIF('App1'!$R$7:$R$106,D126)</f>
        <v>0</v>
      </c>
      <c r="E128" s="405">
        <f>COUNTIF('App1'!$R$7:$R$106,E126)</f>
        <v>12</v>
      </c>
      <c r="F128" s="405">
        <f>COUNTIF('App1'!$R$7:$R$106,F126)</f>
        <v>19</v>
      </c>
      <c r="G128" s="405">
        <f>COUNTIF('App1'!$R$7:$R$106,G126)</f>
        <v>0</v>
      </c>
      <c r="H128" s="917">
        <f>C128</f>
        <v>13</v>
      </c>
      <c r="I128" s="410">
        <f>SUM(D128:G128)</f>
        <v>31</v>
      </c>
    </row>
    <row r="129" spans="1:8" ht="7.5" customHeight="1"/>
    <row r="130" spans="1:8" ht="33.75" customHeight="1">
      <c r="C130" s="401" t="str">
        <f>AppValidation!AN7</f>
        <v xml:space="preserve">Revenue </v>
      </c>
      <c r="D130" s="402" t="str">
        <f>AppValidation!AN8</f>
        <v>RCV</v>
      </c>
      <c r="E130" s="402" t="str">
        <f>AppValidation!AN9</f>
        <v>RCV or Revenue</v>
      </c>
      <c r="F130" s="402" t="str">
        <f>AppValidation!AN10</f>
        <v>Shareholder</v>
      </c>
      <c r="G130" s="402" t="str">
        <f>AppValidation!AN11</f>
        <v>Revenue or shareholder</v>
      </c>
      <c r="H130" s="403"/>
    </row>
    <row r="131" spans="1:8" ht="18.75" customHeight="1">
      <c r="A131" s="375" t="s">
        <v>160</v>
      </c>
      <c r="C131" s="404">
        <f>COUNTIF('App1'!$S$7:$S$106,C130)</f>
        <v>3</v>
      </c>
      <c r="D131" s="405">
        <f>COUNTIF('App1'!$S$7:$S$106,D130)</f>
        <v>4</v>
      </c>
      <c r="E131" s="405">
        <f>COUNTIF('App1'!$S$7:$S$106,E130)</f>
        <v>0</v>
      </c>
      <c r="F131" s="405">
        <f>COUNTIF('App1'!$S$7:$S$106,F130)</f>
        <v>0</v>
      </c>
      <c r="G131" s="405">
        <f>COUNTIF('App1'!$S$7:$S$106,G130)</f>
        <v>0</v>
      </c>
      <c r="H131" s="406">
        <f>COUNTIF('App1'!$S$7:$S$106,H130)</f>
        <v>0</v>
      </c>
    </row>
    <row r="132" spans="1:8" ht="7.5" customHeight="1">
      <c r="A132" s="375"/>
      <c r="C132" s="400"/>
    </row>
    <row r="133" spans="1:8" ht="18.75" customHeight="1">
      <c r="C133" s="401" t="str">
        <f>AppValidation!AL7</f>
        <v>In-period</v>
      </c>
      <c r="D133" s="402" t="str">
        <f>AppValidation!AL8</f>
        <v>End of AMP</v>
      </c>
      <c r="E133" s="402" t="str">
        <f>AppValidation!AL9</f>
        <v>Both</v>
      </c>
      <c r="F133" s="403"/>
    </row>
    <row r="134" spans="1:8" ht="18.75" customHeight="1">
      <c r="A134" s="375" t="s">
        <v>245</v>
      </c>
      <c r="C134" s="404">
        <f>COUNTIF('App1'!$T$7:$T$106,C133)</f>
        <v>25</v>
      </c>
      <c r="D134" s="405">
        <f>COUNTIF('App1'!$T$7:$T$106,D133)</f>
        <v>2</v>
      </c>
      <c r="E134" s="405">
        <f>COUNTIF('App1'!$T$7:$T$106,E133)</f>
        <v>0</v>
      </c>
      <c r="F134" s="406">
        <f>COUNTIF('App1'!$T$7:$T$106,F133)</f>
        <v>0</v>
      </c>
    </row>
    <row r="135" spans="1:8" ht="7.5" customHeight="1"/>
    <row r="136" spans="1:8" ht="18.75" customHeight="1">
      <c r="A136" s="375" t="s">
        <v>246</v>
      </c>
      <c r="C136" s="401"/>
      <c r="D136" s="402"/>
      <c r="E136" s="402"/>
      <c r="F136" s="411" t="s">
        <v>247</v>
      </c>
    </row>
    <row r="137" spans="1:8" ht="12.75" customHeight="1">
      <c r="A137" s="375"/>
      <c r="C137" s="412" t="str">
        <f>AppValidation!AP7</f>
        <v>Affordability/vulnerability</v>
      </c>
      <c r="F137" s="413">
        <f>COUNTIF('App1'!$U$7:$U$106,C137)</f>
        <v>0</v>
      </c>
    </row>
    <row r="138" spans="1:8">
      <c r="C138" s="412" t="str">
        <f>AppValidation!AP8</f>
        <v>Asset health</v>
      </c>
      <c r="F138" s="413">
        <f>COUNTIF('App1'!$U$7:$U$106,C138)</f>
        <v>0</v>
      </c>
    </row>
    <row r="139" spans="1:8">
      <c r="C139" s="412" t="str">
        <f>AppValidation!AP9</f>
        <v>Asset/equipment failure</v>
      </c>
      <c r="F139" s="413">
        <f>COUNTIF('App1'!$U$7:$U$106,C139)</f>
        <v>0</v>
      </c>
    </row>
    <row r="140" spans="1:8">
      <c r="C140" s="412" t="str">
        <f>AppValidation!AP10</f>
        <v>Billing, debt, vfm</v>
      </c>
      <c r="F140" s="413">
        <f>COUNTIF('App1'!$U$7:$U$106,C140)</f>
        <v>0</v>
      </c>
    </row>
    <row r="141" spans="1:8">
      <c r="C141" s="412" t="str">
        <f>AppValidation!AP11</f>
        <v>Biodiversity/SSSIs</v>
      </c>
      <c r="F141" s="413">
        <f>COUNTIF('App1'!$U$7:$U$106,C141)</f>
        <v>2</v>
      </c>
    </row>
    <row r="142" spans="1:8">
      <c r="C142" s="412" t="str">
        <f>AppValidation!AP12</f>
        <v>Bioresources (sludge)</v>
      </c>
      <c r="F142" s="413">
        <f>COUNTIF('App1'!$U$7:$U$106,C142)</f>
        <v>1</v>
      </c>
    </row>
    <row r="143" spans="1:8">
      <c r="C143" s="412" t="str">
        <f>AppValidation!AP13</f>
        <v>Catchment management</v>
      </c>
      <c r="F143" s="413">
        <f>COUNTIF('App1'!$U$7:$U$106,C143)</f>
        <v>1</v>
      </c>
    </row>
    <row r="144" spans="1:8">
      <c r="C144" s="412" t="str">
        <f>AppValidation!AP14</f>
        <v>Community/partnerships</v>
      </c>
      <c r="F144" s="413">
        <f>COUNTIF('App1'!$U$7:$U$106,C144)</f>
        <v>0</v>
      </c>
    </row>
    <row r="145" spans="3:6">
      <c r="C145" s="412" t="str">
        <f>AppValidation!AP15</f>
        <v>Company employees</v>
      </c>
      <c r="F145" s="413">
        <f>COUNTIF('App1'!$U$7:$U$106,C145)</f>
        <v>0</v>
      </c>
    </row>
    <row r="146" spans="3:6">
      <c r="C146" s="412" t="str">
        <f>AppValidation!AP16</f>
        <v>Company finance</v>
      </c>
      <c r="F146" s="413">
        <f>COUNTIF('App1'!$U$7:$U$106,C146)</f>
        <v>0</v>
      </c>
    </row>
    <row r="147" spans="3:6">
      <c r="C147" s="412" t="str">
        <f>AppValidation!AP17</f>
        <v>Company suppliers</v>
      </c>
      <c r="F147" s="413">
        <f>COUNTIF('App1'!$U$7:$U$106,C147)</f>
        <v>0</v>
      </c>
    </row>
    <row r="148" spans="3:6">
      <c r="C148" s="412" t="str">
        <f>AppValidation!AP18</f>
        <v>Customer contacts - other</v>
      </c>
      <c r="F148" s="413">
        <f>COUNTIF('App1'!$U$7:$U$106,C148)</f>
        <v>2</v>
      </c>
    </row>
    <row r="149" spans="3:6">
      <c r="C149" s="412" t="str">
        <f>AppValidation!AP19</f>
        <v>Customer contacts - water quality</v>
      </c>
      <c r="F149" s="413">
        <f>COUNTIF('App1'!$U$7:$U$106,C149)</f>
        <v>1</v>
      </c>
    </row>
    <row r="150" spans="3:6">
      <c r="C150" s="412" t="str">
        <f>AppValidation!AP20</f>
        <v>Customer education/awareness</v>
      </c>
      <c r="F150" s="413">
        <f>COUNTIF('App1'!$U$7:$U$106,C150)</f>
        <v>0</v>
      </c>
    </row>
    <row r="151" spans="3:6">
      <c r="C151" s="412" t="str">
        <f>AppValidation!AP21</f>
        <v>Customer measure of experience (C-MeX)</v>
      </c>
      <c r="F151" s="413">
        <f>COUNTIF('App1'!$U$7:$U$106,C151)</f>
        <v>1</v>
      </c>
    </row>
    <row r="152" spans="3:6">
      <c r="C152" s="412" t="str">
        <f>AppValidation!AP22</f>
        <v>Customer service/satisfaction (exc. billing etc.)</v>
      </c>
      <c r="F152" s="413">
        <f>COUNTIF('App1'!$U$7:$U$106,C152)</f>
        <v>0</v>
      </c>
    </row>
    <row r="153" spans="3:6">
      <c r="C153" s="412" t="str">
        <f>AppValidation!AP23</f>
        <v>Developer services measure of experience (D-MeX)</v>
      </c>
      <c r="F153" s="413">
        <f>COUNTIF('App1'!$U$7:$U$106,C153)</f>
        <v>1</v>
      </c>
    </row>
    <row r="154" spans="3:6">
      <c r="C154" s="412" t="str">
        <f>AppValidation!AP24</f>
        <v>Distribution index TIM</v>
      </c>
      <c r="F154" s="413">
        <f>COUNTIF('App1'!$U$7:$U$106,C154)</f>
        <v>0</v>
      </c>
    </row>
    <row r="155" spans="3:6">
      <c r="C155" s="412" t="str">
        <f>AppValidation!AP25</f>
        <v>Direct Procurement for Customers/Thames Tideway</v>
      </c>
      <c r="F155" s="413">
        <f>COUNTIF('App1'!$U$7:$U$106,C155)</f>
        <v>0</v>
      </c>
    </row>
    <row r="156" spans="3:6">
      <c r="C156" s="412" t="str">
        <f>AppValidation!AP26</f>
        <v>Energy/emissions</v>
      </c>
      <c r="F156" s="413">
        <f>COUNTIF('App1'!$U$7:$U$106,C156)</f>
        <v>0</v>
      </c>
    </row>
    <row r="157" spans="3:6">
      <c r="C157" s="412" t="str">
        <f>AppValidation!AP27</f>
        <v>Enforcement</v>
      </c>
      <c r="F157" s="413">
        <f>COUNTIF('App1'!$U$7:$U$106,C157)</f>
        <v>0</v>
      </c>
    </row>
    <row r="158" spans="3:6">
      <c r="C158" s="412" t="str">
        <f>AppValidation!AP28</f>
        <v>Environmental</v>
      </c>
      <c r="F158" s="413">
        <f>COUNTIF('App1'!$U$7:$U$106,C158)</f>
        <v>3</v>
      </c>
    </row>
    <row r="159" spans="3:6">
      <c r="C159" s="412" t="str">
        <f>AppValidation!AP29</f>
        <v>Health &amp; safety</v>
      </c>
      <c r="F159" s="413">
        <f>COUNTIF('App1'!$U$7:$U$106,C159)</f>
        <v>0</v>
      </c>
    </row>
    <row r="160" spans="3:6">
      <c r="C160" s="412" t="str">
        <f>AppValidation!AP30</f>
        <v>Iron</v>
      </c>
      <c r="F160" s="413">
        <f>COUNTIF('App1'!$U$7:$U$106,C160)</f>
        <v>0</v>
      </c>
    </row>
    <row r="161" spans="3:6">
      <c r="C161" s="412" t="str">
        <f>AppValidation!AP31</f>
        <v>Lead</v>
      </c>
      <c r="F161" s="413">
        <f>COUNTIF('App1'!$U$7:$U$106,C161)</f>
        <v>0</v>
      </c>
    </row>
    <row r="162" spans="3:6">
      <c r="C162" s="412" t="str">
        <f>AppValidation!AP32</f>
        <v>Leakage</v>
      </c>
      <c r="F162" s="413">
        <f>COUNTIF('App1'!$U$7:$U$106,C162)</f>
        <v>1</v>
      </c>
    </row>
    <row r="163" spans="3:6">
      <c r="C163" s="412" t="str">
        <f>AppValidation!AP33</f>
        <v>Metering</v>
      </c>
      <c r="F163" s="413">
        <f>COUNTIF('App1'!$U$7:$U$106,C163)</f>
        <v>1</v>
      </c>
    </row>
    <row r="164" spans="3:6">
      <c r="C164" s="412" t="str">
        <f>AppValidation!AP34</f>
        <v>Pollution incidents</v>
      </c>
      <c r="F164" s="413">
        <f>COUNTIF('App1'!$U$7:$U$106,C164)</f>
        <v>2</v>
      </c>
    </row>
    <row r="165" spans="3:6">
      <c r="C165" s="412" t="str">
        <f>AppValidation!AP35</f>
        <v>Repair and maintenance</v>
      </c>
      <c r="F165" s="413">
        <f>COUNTIF('App1'!$U$7:$U$106,C165)</f>
        <v>2</v>
      </c>
    </row>
    <row r="166" spans="3:6">
      <c r="C166" s="412" t="str">
        <f>AppValidation!AP36</f>
        <v>Resilience</v>
      </c>
      <c r="F166" s="413">
        <f>COUNTIF('App1'!$U$7:$U$106,C166)</f>
        <v>5</v>
      </c>
    </row>
    <row r="167" spans="3:6">
      <c r="C167" s="412" t="str">
        <f>AppValidation!AP37</f>
        <v>Security of supply</v>
      </c>
      <c r="F167" s="413">
        <f>COUNTIF('App1'!$U$7:$U$106,C167)</f>
        <v>0</v>
      </c>
    </row>
    <row r="168" spans="3:6">
      <c r="C168" s="412" t="str">
        <f>AppValidation!AP38</f>
        <v>SEMD</v>
      </c>
      <c r="F168" s="413">
        <f>COUNTIF('App1'!$U$7:$U$106,C168)</f>
        <v>0</v>
      </c>
    </row>
    <row r="169" spans="3:6">
      <c r="C169" s="412" t="str">
        <f>AppValidation!AP39</f>
        <v>Sewer blockages/collapses</v>
      </c>
      <c r="F169" s="413">
        <f>COUNTIF('App1'!$U$7:$U$106,C169)</f>
        <v>0</v>
      </c>
    </row>
    <row r="170" spans="3:6">
      <c r="C170" s="412" t="str">
        <f>AppValidation!AP40</f>
        <v>Sewer flooding</v>
      </c>
      <c r="F170" s="413">
        <f>COUNTIF('App1'!$U$7:$U$106,C170)</f>
        <v>2</v>
      </c>
    </row>
    <row r="171" spans="3:6">
      <c r="C171" s="412" t="str">
        <f>AppValidation!AP41</f>
        <v>Street works</v>
      </c>
      <c r="F171" s="413">
        <f>COUNTIF('App1'!$U$7:$U$106,C171)</f>
        <v>0</v>
      </c>
    </row>
    <row r="172" spans="3:6">
      <c r="C172" s="412" t="str">
        <f>AppValidation!AP42</f>
        <v>Supply interruptions</v>
      </c>
      <c r="F172" s="413">
        <f>COUNTIF('App1'!$U$7:$U$106,C172)</f>
        <v>1</v>
      </c>
    </row>
    <row r="173" spans="3:6">
      <c r="C173" s="412" t="str">
        <f>AppValidation!AP43</f>
        <v>Supply restrictions</v>
      </c>
      <c r="F173" s="413">
        <f>COUNTIF('App1'!$U$7:$U$106,C173)</f>
        <v>1</v>
      </c>
    </row>
    <row r="174" spans="3:6">
      <c r="C174" s="412" t="str">
        <f>AppValidation!AP44</f>
        <v>Sustainability/innovation</v>
      </c>
      <c r="F174" s="413">
        <f>COUNTIF('App1'!$U$7:$U$106,C174)</f>
        <v>0</v>
      </c>
    </row>
    <row r="175" spans="3:6">
      <c r="C175" s="412" t="str">
        <f>AppValidation!AP45</f>
        <v>Treatment works</v>
      </c>
      <c r="F175" s="413">
        <f>COUNTIF('App1'!$U$7:$U$106,C175)</f>
        <v>0</v>
      </c>
    </row>
    <row r="176" spans="3:6">
      <c r="C176" s="412" t="str">
        <f>AppValidation!AP46</f>
        <v>Voids and gap sites</v>
      </c>
      <c r="F176" s="413">
        <f>COUNTIF('App1'!$U$7:$U$106,C176)</f>
        <v>0</v>
      </c>
    </row>
    <row r="177" spans="3:6">
      <c r="C177" s="412" t="str">
        <f>AppValidation!AP47</f>
        <v>Waste disposal</v>
      </c>
      <c r="F177" s="413">
        <f>COUNTIF('App1'!$U$7:$U$106,C177)</f>
        <v>0</v>
      </c>
    </row>
    <row r="178" spans="3:6">
      <c r="C178" s="412" t="str">
        <f>AppValidation!AP48</f>
        <v>Water consumption</v>
      </c>
      <c r="F178" s="413">
        <f>COUNTIF('App1'!$U$7:$U$106,C178)</f>
        <v>1</v>
      </c>
    </row>
    <row r="179" spans="3:6">
      <c r="C179" s="412" t="str">
        <f>AppValidation!AP49</f>
        <v>Water mains bursts</v>
      </c>
      <c r="F179" s="413">
        <f>COUNTIF('App1'!$U$7:$U$106,C179)</f>
        <v>1</v>
      </c>
    </row>
    <row r="180" spans="3:6">
      <c r="C180" s="412" t="str">
        <f>AppValidation!AP50</f>
        <v>Water pressure</v>
      </c>
      <c r="F180" s="413">
        <f>COUNTIF('App1'!$U$7:$U$106,C180)</f>
        <v>0</v>
      </c>
    </row>
    <row r="181" spans="3:6">
      <c r="C181" s="412" t="str">
        <f>AppValidation!AP51</f>
        <v>Water outage</v>
      </c>
      <c r="F181" s="413">
        <f>COUNTIF('App1'!$U$7:$U$106,C181)</f>
        <v>1</v>
      </c>
    </row>
    <row r="182" spans="3:6">
      <c r="C182" s="412" t="str">
        <f>AppValidation!AP52</f>
        <v>Water quality compliance</v>
      </c>
      <c r="F182" s="413">
        <f>COUNTIF('App1'!$U$7:$U$106,C182)</f>
        <v>3</v>
      </c>
    </row>
    <row r="183" spans="3:6">
      <c r="C183" s="412" t="str">
        <f>AppValidation!AP53</f>
        <v>Water resources/ abstraction</v>
      </c>
      <c r="F183" s="413">
        <f>COUNTIF('App1'!$U$7:$U$106,C183)</f>
        <v>1</v>
      </c>
    </row>
    <row r="184" spans="3:6">
      <c r="C184" s="412" t="str">
        <f>AppValidation!AP54</f>
        <v>WTW turbidity</v>
      </c>
      <c r="F184" s="413">
        <f>COUNTIF('App1'!$U$7:$U$106,C184)</f>
        <v>0</v>
      </c>
    </row>
    <row r="185" spans="3:6">
      <c r="C185" s="412" t="str">
        <f>AppValidation!AP55</f>
        <v>WwTW descriptive consents</v>
      </c>
      <c r="F185" s="413">
        <f>COUNTIF('App1'!$U$7:$U$106,C185)</f>
        <v>1</v>
      </c>
    </row>
    <row r="186" spans="3:6">
      <c r="C186" s="412" t="str">
        <f>AppValidation!AP56</f>
        <v>WwTW numeric consents</v>
      </c>
      <c r="F186" s="413">
        <f>COUNTIF('App1'!$U$7:$U$106,C186)</f>
        <v>1</v>
      </c>
    </row>
    <row r="187" spans="3:6">
      <c r="C187" s="412" t="str">
        <f>AppValidation!AP57</f>
        <v>WwTW odour</v>
      </c>
      <c r="F187" s="413">
        <f>COUNTIF('App1'!$U$7:$U$106,C187)</f>
        <v>1</v>
      </c>
    </row>
    <row r="188" spans="3:6">
      <c r="C188" s="412">
        <f>AppValidation!AP58</f>
        <v>0</v>
      </c>
      <c r="F188" s="413">
        <f>COUNTIF('App1'!$U$7:$U$106,C188)</f>
        <v>0</v>
      </c>
    </row>
    <row r="189" spans="3:6">
      <c r="C189" s="412" t="str">
        <f>AppValidation!AP59</f>
        <v>*** new primary category required ***</v>
      </c>
      <c r="F189" s="413">
        <f>COUNTIF('App1'!$U$7:$U$106,C189)</f>
        <v>0</v>
      </c>
    </row>
    <row r="190" spans="3:6">
      <c r="C190" s="412">
        <f>AppValidation!AP60</f>
        <v>0</v>
      </c>
      <c r="F190" s="413">
        <f>COUNTIF('App1'!$U$7:$U$106,C190)</f>
        <v>0</v>
      </c>
    </row>
    <row r="191" spans="3:6">
      <c r="C191" s="412">
        <f>AppValidation!AP61</f>
        <v>0</v>
      </c>
      <c r="F191" s="413">
        <f>COUNTIF('App1'!$U$7:$U$106,C191)</f>
        <v>0</v>
      </c>
    </row>
    <row r="192" spans="3:6">
      <c r="C192" s="412">
        <f>AppValidation!AP62</f>
        <v>0</v>
      </c>
      <c r="F192" s="413">
        <f>COUNTIF('App1'!$U$7:$U$106,C192)</f>
        <v>0</v>
      </c>
    </row>
    <row r="193" spans="1:19" ht="18.75" customHeight="1">
      <c r="C193" s="414" t="s">
        <v>173</v>
      </c>
      <c r="D193" s="415"/>
      <c r="E193" s="415"/>
      <c r="F193" s="416">
        <f>SUM(F137:F192)</f>
        <v>37</v>
      </c>
    </row>
    <row r="194" spans="1:19" ht="7.5" customHeight="1"/>
    <row r="195" spans="1:19" ht="67.5" customHeight="1">
      <c r="C195" s="417" t="str">
        <f>AppValidation!J7</f>
        <v>Customer measure of experience (C-MeX)</v>
      </c>
      <c r="D195" s="418" t="str">
        <f>AppValidation!J8</f>
        <v>Developer services measure of experience (D-MeX)</v>
      </c>
      <c r="E195" s="418">
        <f>AppValidation!J9</f>
        <v>0</v>
      </c>
      <c r="F195" s="418" t="str">
        <f>AppValidation!J10</f>
        <v>Water quality compliance (CRI)</v>
      </c>
      <c r="G195" s="418" t="str">
        <f>AppValidation!J11</f>
        <v>Water supply interruptions</v>
      </c>
      <c r="H195" s="418" t="str">
        <f>AppValidation!J12</f>
        <v>Mains bursts</v>
      </c>
      <c r="I195" s="418" t="str">
        <f>AppValidation!J13</f>
        <v>Unplanned outage</v>
      </c>
      <c r="J195" s="418" t="str">
        <f>AppValidation!J14</f>
        <v>Leakage</v>
      </c>
      <c r="K195" s="418" t="str">
        <f>AppValidation!J15</f>
        <v>Per capita consumption (PCC)</v>
      </c>
      <c r="L195" s="418" t="str">
        <f>AppValidation!J16</f>
        <v>Risk of severe restrictions in a drought</v>
      </c>
      <c r="M195" s="418" t="str">
        <f>AppValidation!J17</f>
        <v>Treatment works compliance</v>
      </c>
      <c r="N195" s="418" t="str">
        <f>AppValidation!J18</f>
        <v>Internal sewer flooding</v>
      </c>
      <c r="O195" s="418" t="str">
        <f>AppValidation!J19</f>
        <v>Sewer collapses</v>
      </c>
      <c r="P195" s="418" t="str">
        <f>AppValidation!J20</f>
        <v>Pollution incidents (categories 1, 2 and 3)</v>
      </c>
      <c r="Q195" s="418" t="str">
        <f>AppValidation!J21</f>
        <v>Risk of sewer flooding in a storm</v>
      </c>
      <c r="R195" s="411">
        <f>AppValidation!J22</f>
        <v>0</v>
      </c>
      <c r="S195" s="411" t="s">
        <v>248</v>
      </c>
    </row>
    <row r="196" spans="1:19" ht="18.75" customHeight="1">
      <c r="A196" s="375" t="s">
        <v>249</v>
      </c>
      <c r="C196" s="404">
        <f>COUNTIF('App1'!$Z$7:$Z$106,C195)</f>
        <v>1</v>
      </c>
      <c r="D196" s="405">
        <f>COUNTIF('App1'!$Z$7:$Z$106,D195)</f>
        <v>1</v>
      </c>
      <c r="E196" s="405">
        <f>COUNTIF('App1'!$Z$7:$Z$106,E195)</f>
        <v>0</v>
      </c>
      <c r="F196" s="405">
        <f>COUNTIF('App1'!$Z$7:$Z$106,F195)</f>
        <v>1</v>
      </c>
      <c r="G196" s="405">
        <f>COUNTIF('App1'!$Z$7:$Z$106,G195)</f>
        <v>1</v>
      </c>
      <c r="H196" s="405">
        <f>COUNTIF('App1'!$Z$7:$Z$106,H195)</f>
        <v>1</v>
      </c>
      <c r="I196" s="405">
        <f>COUNTIF('App1'!$Z$7:$Z$106,I195)</f>
        <v>1</v>
      </c>
      <c r="J196" s="405">
        <f>COUNTIF('App1'!$Z$7:$Z$106,J195)</f>
        <v>1</v>
      </c>
      <c r="K196" s="405">
        <f>COUNTIF('App1'!$Z$7:$Z$106,K195)</f>
        <v>1</v>
      </c>
      <c r="L196" s="405">
        <f>COUNTIF('App1'!$Z$7:$Z$106,L195)</f>
        <v>1</v>
      </c>
      <c r="M196" s="405">
        <f>COUNTIF('App1'!$Z$7:$Z$106,M195)</f>
        <v>1</v>
      </c>
      <c r="N196" s="405">
        <f>COUNTIF('App1'!$Z$7:$Z$106,N195)</f>
        <v>1</v>
      </c>
      <c r="O196" s="405">
        <f>COUNTIF('App1'!$Z$7:$Z$106,O195)</f>
        <v>1</v>
      </c>
      <c r="P196" s="405">
        <f>COUNTIF('App1'!$Z$7:$Z$106,P195)</f>
        <v>1</v>
      </c>
      <c r="Q196" s="405">
        <f>COUNTIF('App1'!$Z$7:$Z$106,Q195)</f>
        <v>1</v>
      </c>
      <c r="R196" s="406">
        <f>COUNTIF('App1'!$Z$7:$Z$106,R195)</f>
        <v>0</v>
      </c>
      <c r="S196" s="789">
        <f>SUM(C196:R196)</f>
        <v>14</v>
      </c>
    </row>
    <row r="197" spans="1:19" ht="7.5" customHeight="1">
      <c r="A197" s="375"/>
      <c r="C197" s="419"/>
    </row>
    <row r="198" spans="1:19" ht="18.75" customHeight="1">
      <c r="C198" s="401" t="str">
        <f>AppValidation!Z7</f>
        <v>All</v>
      </c>
      <c r="D198" s="403" t="str">
        <f>AppValidation!Z8</f>
        <v>Part</v>
      </c>
    </row>
    <row r="199" spans="1:19" ht="18.75" customHeight="1">
      <c r="A199" s="375" t="s">
        <v>250</v>
      </c>
      <c r="C199" s="404">
        <f>COUNTIF('App1'!$AA$7:$AA$106,C198)</f>
        <v>0</v>
      </c>
      <c r="D199" s="406">
        <f>COUNTIF('App1'!$AA$7:$AA$106,D198)</f>
        <v>6</v>
      </c>
    </row>
    <row r="200" spans="1:19" ht="7.5" customHeight="1">
      <c r="A200" s="375"/>
      <c r="C200" s="419"/>
    </row>
    <row r="201" spans="1:19" ht="18.75" customHeight="1">
      <c r="C201" s="401" t="str">
        <f>AppValidation!Z7</f>
        <v>All</v>
      </c>
      <c r="D201" s="403" t="str">
        <f>AppValidation!Z8</f>
        <v>Part</v>
      </c>
    </row>
    <row r="202" spans="1:19" ht="18.75" customHeight="1">
      <c r="A202" s="375" t="s">
        <v>251</v>
      </c>
      <c r="C202" s="404">
        <f>COUNTIF('App1'!$AB$7:$AB$106,C201)</f>
        <v>3</v>
      </c>
      <c r="D202" s="406">
        <f>COUNTIF('App1'!$AB$7:$AB$106,D201)</f>
        <v>0</v>
      </c>
    </row>
    <row r="203" spans="1:19" ht="7.5" customHeight="1">
      <c r="A203" s="375"/>
      <c r="C203" s="419"/>
    </row>
    <row r="204" spans="1:19" ht="18.75" customHeight="1">
      <c r="C204" s="401" t="str">
        <f>AppValidation!Z7</f>
        <v>All</v>
      </c>
      <c r="D204" s="403" t="str">
        <f>AppValidation!Z8</f>
        <v>Part</v>
      </c>
    </row>
    <row r="205" spans="1:19" ht="18.75" customHeight="1">
      <c r="A205" s="375" t="s">
        <v>169</v>
      </c>
      <c r="C205" s="404">
        <f>COUNTIF('App1'!$AC$7:$AC$106,C204)</f>
        <v>11</v>
      </c>
      <c r="D205" s="406">
        <f>COUNTIF('App1'!$AC$7:$AC$106,D204)</f>
        <v>0</v>
      </c>
    </row>
    <row r="206" spans="1:19" ht="7.5" customHeight="1">
      <c r="A206" s="375"/>
      <c r="C206" s="419"/>
    </row>
    <row r="207" spans="1:19" ht="18.75" customHeight="1">
      <c r="C207" s="401" t="str">
        <f>AppValidation!Z7</f>
        <v>All</v>
      </c>
      <c r="D207" s="403" t="str">
        <f>AppValidation!Z8</f>
        <v>Part</v>
      </c>
    </row>
    <row r="208" spans="1:19" ht="18.75" customHeight="1">
      <c r="A208" s="375" t="s">
        <v>252</v>
      </c>
      <c r="C208" s="404">
        <f>COUNTIF('App1'!$AD$7:$AD$106,C207)</f>
        <v>0</v>
      </c>
      <c r="D208" s="406">
        <f>COUNTIF('App1'!$AD$7:$AD$106,D207)</f>
        <v>0</v>
      </c>
    </row>
    <row r="209" spans="1:9" ht="7.5" customHeight="1">
      <c r="A209" s="375"/>
      <c r="C209" s="419"/>
    </row>
    <row r="210" spans="1:9" ht="18" customHeight="1">
      <c r="A210" s="375" t="s">
        <v>253</v>
      </c>
      <c r="C210" s="420">
        <f>COUNTIF('App1'!$AE$7:$AE$106, AppValidation!N7)</f>
        <v>1</v>
      </c>
    </row>
    <row r="211" spans="1:9" ht="7.5" customHeight="1">
      <c r="A211" s="375"/>
      <c r="C211" s="419"/>
    </row>
    <row r="212" spans="1:9" ht="18.75" customHeight="1">
      <c r="C212" s="401" t="str">
        <f>'App1'!BL6</f>
        <v>2020-21</v>
      </c>
      <c r="D212" s="402" t="str">
        <f>'App1'!BM6</f>
        <v>2021-22</v>
      </c>
      <c r="E212" s="402" t="str">
        <f>'App1'!BN6</f>
        <v>2022-23</v>
      </c>
      <c r="F212" s="402" t="str">
        <f>'App1'!BO6</f>
        <v>2023-24</v>
      </c>
      <c r="G212" s="403" t="str">
        <f>'App1'!BP6</f>
        <v>2024-25</v>
      </c>
    </row>
    <row r="213" spans="1:9" ht="18.75" customHeight="1">
      <c r="A213" s="375" t="s">
        <v>220</v>
      </c>
      <c r="C213" s="404">
        <f>COUNTIF('App1'!BL$7:BL$106, AppValidation!$N$7)</f>
        <v>31</v>
      </c>
      <c r="D213" s="405">
        <f>COUNTIF('App1'!BM$7:BM$106, AppValidation!$N$7)</f>
        <v>31</v>
      </c>
      <c r="E213" s="405">
        <f>COUNTIF('App1'!BN$7:BN$106, AppValidation!$N$7)</f>
        <v>31</v>
      </c>
      <c r="F213" s="405">
        <f>COUNTIF('App1'!BO$7:BO$106, AppValidation!$N$7)</f>
        <v>31</v>
      </c>
      <c r="G213" s="406">
        <f>COUNTIF('App1'!BP$7:BP$106, AppValidation!$N$7)</f>
        <v>31</v>
      </c>
    </row>
    <row r="214" spans="1:9" ht="7.5" customHeight="1">
      <c r="A214" s="375"/>
      <c r="C214" s="419"/>
    </row>
    <row r="215" spans="1:9" ht="33.75" customHeight="1">
      <c r="A215" s="421" t="s">
        <v>254</v>
      </c>
      <c r="C215" s="422" t="str">
        <f>'App1'!DF6</f>
        <v>2020-21</v>
      </c>
      <c r="D215" s="423" t="str">
        <f>'App1'!DG6</f>
        <v>2021-22</v>
      </c>
      <c r="E215" s="423" t="str">
        <f>'App1'!DH6</f>
        <v>2022-23</v>
      </c>
      <c r="F215" s="423" t="str">
        <f>'App1'!DI6</f>
        <v>2023-24</v>
      </c>
      <c r="G215" s="423" t="str">
        <f>'App1'!DJ6</f>
        <v>2024-25</v>
      </c>
      <c r="H215" s="424" t="str">
        <f>'App1'!DK6</f>
        <v>2020-25
(AMP7 max)</v>
      </c>
      <c r="I215" s="425" t="s">
        <v>227</v>
      </c>
    </row>
    <row r="216" spans="1:9" ht="33.75" customHeight="1">
      <c r="A216" s="360" t="str">
        <f>'App1'!DF5</f>
        <v>Maximum enhanced underperformance penalties
-£m (2017-18 CPIH deflated, financial year average)</v>
      </c>
      <c r="C216" s="426">
        <f>SUM('App1'!DF$7:DF$106)</f>
        <v>-180.84283046000002</v>
      </c>
      <c r="D216" s="427">
        <f>SUM('App1'!DG$7:DG$106)</f>
        <v>-185.19148946000001</v>
      </c>
      <c r="E216" s="427">
        <f>SUM('App1'!DH$7:DH$106)</f>
        <v>-190.98970146000002</v>
      </c>
      <c r="F216" s="427">
        <f>SUM('App1'!DI$7:DI$106)</f>
        <v>-195.33836046000002</v>
      </c>
      <c r="G216" s="427">
        <f>SUM('App1'!DJ$7:DJ$106)</f>
        <v>-199.68701946000002</v>
      </c>
      <c r="H216" s="428">
        <f>SUM('App1'!DK$7:DK$106)</f>
        <v>-952.04940130000011</v>
      </c>
      <c r="I216" s="429">
        <f>-(SUM(C216:G216)-H216)</f>
        <v>-1.1368683772161603E-13</v>
      </c>
    </row>
    <row r="217" spans="1:9" ht="33.75" customHeight="1">
      <c r="A217" s="360" t="str">
        <f>'App1'!DL5</f>
        <v>Maximum standard underperformance penalties
-£m (2017-18 CPIH deflated, financial year average)</v>
      </c>
      <c r="C217" s="426">
        <f>SUM('App1'!DL$7:DL$106)</f>
        <v>-247.47211695000001</v>
      </c>
      <c r="D217" s="427">
        <f>SUM('App1'!DM$7:DM$106)</f>
        <v>-250.76576105000001</v>
      </c>
      <c r="E217" s="427">
        <f>SUM('App1'!DN$7:DN$106)</f>
        <v>-253.44618855000002</v>
      </c>
      <c r="F217" s="427">
        <f>SUM('App1'!DO$7:DO$106)</f>
        <v>-258.32883715000003</v>
      </c>
      <c r="G217" s="427">
        <f>SUM('App1'!DP$7:DP$106)</f>
        <v>-266.10839385000003</v>
      </c>
      <c r="H217" s="428">
        <f>SUM('App1'!DQ$7:DQ$106)</f>
        <v>-1276.12129755</v>
      </c>
      <c r="I217" s="429">
        <f t="shared" ref="I217:I223" si="4">-(SUM(C217:G217)-H217)</f>
        <v>0</v>
      </c>
    </row>
    <row r="218" spans="1:9" ht="33.75" customHeight="1">
      <c r="A218" s="761" t="s">
        <v>255</v>
      </c>
      <c r="B218" s="430"/>
      <c r="C218" s="431">
        <f t="shared" ref="C218:H218" si="5">SUM(C216:C217)</f>
        <v>-428.31494741000006</v>
      </c>
      <c r="D218" s="432">
        <f t="shared" si="5"/>
        <v>-435.95725050999999</v>
      </c>
      <c r="E218" s="432">
        <f t="shared" si="5"/>
        <v>-444.43589001000004</v>
      </c>
      <c r="F218" s="432">
        <f t="shared" si="5"/>
        <v>-453.66719761000002</v>
      </c>
      <c r="G218" s="432">
        <f t="shared" si="5"/>
        <v>-465.79541331000007</v>
      </c>
      <c r="H218" s="433">
        <f t="shared" si="5"/>
        <v>-2228.17069885</v>
      </c>
      <c r="I218" s="429">
        <f t="shared" si="4"/>
        <v>4.5474735088646412E-13</v>
      </c>
    </row>
    <row r="219" spans="1:9" ht="33.75" customHeight="1">
      <c r="A219" s="360" t="str">
        <f>'App1'!DR5</f>
        <v>Maximum standard outperformance payments
£m (2017-18 CPIH deflated, financial year average)</v>
      </c>
      <c r="C219" s="426">
        <f>SUM('App1'!DR$7:DR$106)</f>
        <v>539.49371799999994</v>
      </c>
      <c r="D219" s="427">
        <f>SUM('App1'!DS$7:DS$106)</f>
        <v>538.82062600000006</v>
      </c>
      <c r="E219" s="427">
        <f>SUM('App1'!DT$7:DT$106)</f>
        <v>537.34782249999989</v>
      </c>
      <c r="F219" s="427">
        <f>SUM('App1'!DU$7:DU$106)</f>
        <v>535.75917349999997</v>
      </c>
      <c r="G219" s="427">
        <f>SUM('App1'!DV$7:DV$106)</f>
        <v>534.22738299999992</v>
      </c>
      <c r="H219" s="428">
        <f>SUM('App1'!DW$7:DW$106)</f>
        <v>2685.6487230000002</v>
      </c>
      <c r="I219" s="429">
        <f t="shared" si="4"/>
        <v>4.5474735088646412E-13</v>
      </c>
    </row>
    <row r="220" spans="1:9" ht="33.75" customHeight="1">
      <c r="A220" s="360" t="str">
        <f>'App1'!DX5</f>
        <v>Maximum enhanced outperformance payments
£m (2017-18 CPIH deflated, financial year average)</v>
      </c>
      <c r="C220" s="426">
        <f>SUM('App1'!DX$7:DX$106)</f>
        <v>1636.3874799999999</v>
      </c>
      <c r="D220" s="427">
        <f>SUM('App1'!DY$7:DY$106)</f>
        <v>1614.2134959999999</v>
      </c>
      <c r="E220" s="427">
        <f>SUM('App1'!DZ$7:DZ$106)</f>
        <v>1588.2981399999996</v>
      </c>
      <c r="F220" s="427">
        <f>SUM('App1'!EA$7:EA$106)</f>
        <v>1563.6299080000001</v>
      </c>
      <c r="G220" s="427">
        <f>SUM('App1'!EB$7:EB$106)</f>
        <v>1540.2087999999999</v>
      </c>
      <c r="H220" s="428">
        <f>SUM('App1'!EC$7:EC$106)</f>
        <v>7942.7378239999989</v>
      </c>
      <c r="I220" s="429">
        <f t="shared" si="4"/>
        <v>-9.0949470177292824E-13</v>
      </c>
    </row>
    <row r="221" spans="1:9" ht="33.75" customHeight="1">
      <c r="A221" s="761" t="s">
        <v>256</v>
      </c>
      <c r="B221" s="430"/>
      <c r="C221" s="431">
        <f t="shared" ref="C221:H221" si="6">SUM(C219:C220)</f>
        <v>2175.881198</v>
      </c>
      <c r="D221" s="432">
        <f t="shared" si="6"/>
        <v>2153.034122</v>
      </c>
      <c r="E221" s="432">
        <f t="shared" si="6"/>
        <v>2125.6459624999998</v>
      </c>
      <c r="F221" s="432">
        <f t="shared" si="6"/>
        <v>2099.3890815</v>
      </c>
      <c r="G221" s="432">
        <f t="shared" si="6"/>
        <v>2074.4361829999998</v>
      </c>
      <c r="H221" s="433">
        <f t="shared" si="6"/>
        <v>10628.386546999998</v>
      </c>
      <c r="I221" s="429">
        <f t="shared" si="4"/>
        <v>-1.8189894035458565E-12</v>
      </c>
    </row>
    <row r="222" spans="1:9" ht="33.75" customHeight="1">
      <c r="A222" s="360" t="str">
        <f>'App1'!ED5</f>
        <v>P10 underperformance penalties
-£m (2017-18 CPIH deflated, financial year average)</v>
      </c>
      <c r="C222" s="426">
        <f>SUM('App1'!ED$7:ED$106)</f>
        <v>-42.470618479999999</v>
      </c>
      <c r="D222" s="427">
        <f>SUM('App1'!EE$7:EE$106)</f>
        <v>-39.747223130000009</v>
      </c>
      <c r="E222" s="427">
        <f>SUM('App1'!EF$7:EF$106)</f>
        <v>-46.769315129999981</v>
      </c>
      <c r="F222" s="427">
        <f>SUM('App1'!EG$7:EG$106)</f>
        <v>-47.133256469999992</v>
      </c>
      <c r="G222" s="427">
        <f>SUM('App1'!EH$7:EH$106)</f>
        <v>-45.425211780000005</v>
      </c>
      <c r="H222" s="428">
        <f>SUM('App1'!EI$7:EI$106)</f>
        <v>-220.06730898999999</v>
      </c>
      <c r="I222" s="429">
        <f t="shared" si="4"/>
        <v>1.4783160000000066</v>
      </c>
    </row>
    <row r="223" spans="1:9" ht="33.75" customHeight="1">
      <c r="A223" s="360" t="str">
        <f>'App1'!EO5</f>
        <v>P90 outperformance payments 
£m (2017-18 CPIH deflated, financial year average)</v>
      </c>
      <c r="C223" s="434">
        <f>SUM('App1'!EO$7:EO$106)</f>
        <v>19.737148637813984</v>
      </c>
      <c r="D223" s="435">
        <f>SUM('App1'!EP$7:EP$106)</f>
        <v>19.386986151731161</v>
      </c>
      <c r="E223" s="435">
        <f>SUM('App1'!EQ$7:EQ$106)</f>
        <v>18.282596805431094</v>
      </c>
      <c r="F223" s="435">
        <f>SUM('App1'!ER$7:ER$106)</f>
        <v>17.948578859131029</v>
      </c>
      <c r="G223" s="435">
        <f>SUM('App1'!ES$7:ES$106)</f>
        <v>18.347186256381537</v>
      </c>
      <c r="H223" s="436">
        <f>SUM('App1'!ET$7:ET$106)</f>
        <v>89.549096710488797</v>
      </c>
      <c r="I223" s="429">
        <f t="shared" si="4"/>
        <v>-4.1534000000000049</v>
      </c>
    </row>
    <row r="224" spans="1:9" ht="7.5" customHeight="1">
      <c r="C224" s="419"/>
    </row>
    <row r="225" spans="1:3" ht="18.75" customHeight="1">
      <c r="A225" s="360" t="s">
        <v>257</v>
      </c>
      <c r="C225" s="420">
        <f>COUNTIF('App1'!$DC$7:$DC$106, AppValidation!P7)</f>
        <v>7</v>
      </c>
    </row>
    <row r="226" spans="1:3" ht="7.5" customHeight="1">
      <c r="C226" s="437"/>
    </row>
    <row r="227" spans="1:3" ht="18.75" customHeight="1">
      <c r="A227" s="360" t="s">
        <v>258</v>
      </c>
      <c r="C227" s="420">
        <f>SUM(I128-C225)</f>
        <v>24</v>
      </c>
    </row>
  </sheetData>
  <sheetProtection selectLockedCells="1" autoFilter="0"/>
  <mergeCells count="23">
    <mergeCell ref="C28:L28"/>
    <mergeCell ref="C18:Q18"/>
    <mergeCell ref="C19:Q19"/>
    <mergeCell ref="C20:Q20"/>
    <mergeCell ref="C21:Q21"/>
    <mergeCell ref="C22:Q22"/>
    <mergeCell ref="C23:Q23"/>
    <mergeCell ref="C25:L25"/>
    <mergeCell ref="C24:Q24"/>
    <mergeCell ref="C17:Q17"/>
    <mergeCell ref="C5:Q5"/>
    <mergeCell ref="C6:Q6"/>
    <mergeCell ref="C8:Q8"/>
    <mergeCell ref="C9:Q9"/>
    <mergeCell ref="C10:Q10"/>
    <mergeCell ref="C12:Q12"/>
    <mergeCell ref="C13:Q13"/>
    <mergeCell ref="C14:Q14"/>
    <mergeCell ref="C15:Q15"/>
    <mergeCell ref="C16:Q16"/>
    <mergeCell ref="C11:D11"/>
    <mergeCell ref="E11:Q11"/>
    <mergeCell ref="C7:Q7"/>
  </mergeCells>
  <conditionalFormatting sqref="C27:I27 C30:L42">
    <cfRule type="cellIs" dxfId="207" priority="74" operator="equal">
      <formula>0</formula>
    </cfRule>
  </conditionalFormatting>
  <conditionalFormatting sqref="C13:Q13">
    <cfRule type="cellIs" dxfId="206" priority="73" operator="equal">
      <formula>0</formula>
    </cfRule>
  </conditionalFormatting>
  <conditionalFormatting sqref="C14:Q14">
    <cfRule type="cellIs" dxfId="205" priority="72" operator="equal">
      <formula>0</formula>
    </cfRule>
  </conditionalFormatting>
  <conditionalFormatting sqref="M48:Q48">
    <cfRule type="cellIs" dxfId="204" priority="71" operator="equal">
      <formula>0</formula>
    </cfRule>
  </conditionalFormatting>
  <conditionalFormatting sqref="C19:Q19 C21:Q24">
    <cfRule type="cellIs" dxfId="203" priority="70" operator="equal">
      <formula>0</formula>
    </cfRule>
  </conditionalFormatting>
  <conditionalFormatting sqref="C43:L43">
    <cfRule type="cellIs" dxfId="202" priority="69" operator="equal">
      <formula>0</formula>
    </cfRule>
  </conditionalFormatting>
  <conditionalFormatting sqref="C33:G40">
    <cfRule type="cellIs" dxfId="201" priority="68" operator="equal">
      <formula>0</formula>
    </cfRule>
  </conditionalFormatting>
  <conditionalFormatting sqref="C41">
    <cfRule type="cellIs" dxfId="200" priority="67" operator="equal">
      <formula>1</formula>
    </cfRule>
  </conditionalFormatting>
  <conditionalFormatting sqref="C42">
    <cfRule type="cellIs" dxfId="199" priority="65" operator="equal">
      <formula>"na"</formula>
    </cfRule>
  </conditionalFormatting>
  <conditionalFormatting sqref="C20:Q20">
    <cfRule type="cellIs" dxfId="198" priority="64" operator="equal">
      <formula>0</formula>
    </cfRule>
  </conditionalFormatting>
  <conditionalFormatting sqref="C32:G32">
    <cfRule type="cellIs" dxfId="197" priority="63" operator="equal">
      <formula>0</formula>
    </cfRule>
  </conditionalFormatting>
  <conditionalFormatting sqref="C32:G32">
    <cfRule type="cellIs" dxfId="196" priority="62" operator="equal">
      <formula>0</formula>
    </cfRule>
  </conditionalFormatting>
  <conditionalFormatting sqref="C29:Q29">
    <cfRule type="cellIs" dxfId="195" priority="61" operator="equal">
      <formula>0</formula>
    </cfRule>
  </conditionalFormatting>
  <conditionalFormatting sqref="G33:G40">
    <cfRule type="cellIs" dxfId="194" priority="60" operator="equal">
      <formula>0</formula>
    </cfRule>
  </conditionalFormatting>
  <conditionalFormatting sqref="G32">
    <cfRule type="cellIs" dxfId="193" priority="59" operator="equal">
      <formula>0</formula>
    </cfRule>
  </conditionalFormatting>
  <conditionalFormatting sqref="G32">
    <cfRule type="cellIs" dxfId="192" priority="58" operator="equal">
      <formula>0</formula>
    </cfRule>
  </conditionalFormatting>
  <conditionalFormatting sqref="C109:G109">
    <cfRule type="cellIs" dxfId="191" priority="57" operator="equal">
      <formula>0</formula>
    </cfRule>
  </conditionalFormatting>
  <conditionalFormatting sqref="C12:Q12">
    <cfRule type="cellIs" dxfId="190" priority="56" operator="equal">
      <formula>0</formula>
    </cfRule>
  </conditionalFormatting>
  <conditionalFormatting sqref="S58:S65">
    <cfRule type="cellIs" dxfId="189" priority="55" operator="lessThan">
      <formula>-0.00009</formula>
    </cfRule>
  </conditionalFormatting>
  <conditionalFormatting sqref="C124:I124">
    <cfRule type="cellIs" dxfId="188" priority="54" operator="equal">
      <formula>0</formula>
    </cfRule>
  </conditionalFormatting>
  <conditionalFormatting sqref="C121:F121">
    <cfRule type="cellIs" dxfId="187" priority="53" operator="equal">
      <formula>0</formula>
    </cfRule>
  </conditionalFormatting>
  <conditionalFormatting sqref="C128:G128">
    <cfRule type="cellIs" dxfId="186" priority="52" operator="equal">
      <formula>0</formula>
    </cfRule>
  </conditionalFormatting>
  <conditionalFormatting sqref="C134:F134">
    <cfRule type="cellIs" dxfId="185" priority="51" operator="equal">
      <formula>0</formula>
    </cfRule>
  </conditionalFormatting>
  <conditionalFormatting sqref="C137:C192">
    <cfRule type="cellIs" dxfId="184" priority="50" operator="equal">
      <formula>0</formula>
    </cfRule>
  </conditionalFormatting>
  <conditionalFormatting sqref="F137:F192">
    <cfRule type="cellIs" dxfId="183" priority="49" operator="equal">
      <formula>0</formula>
    </cfRule>
  </conditionalFormatting>
  <conditionalFormatting sqref="F193">
    <cfRule type="cellIs" dxfId="182" priority="48" operator="equal">
      <formula>0</formula>
    </cfRule>
  </conditionalFormatting>
  <conditionalFormatting sqref="C195:R195">
    <cfRule type="cellIs" dxfId="181" priority="47" operator="equal">
      <formula>0</formula>
    </cfRule>
  </conditionalFormatting>
  <conditionalFormatting sqref="C213:G213">
    <cfRule type="cellIs" dxfId="180" priority="46" operator="equal">
      <formula>0</formula>
    </cfRule>
  </conditionalFormatting>
  <conditionalFormatting sqref="C196:R196">
    <cfRule type="cellIs" dxfId="179" priority="45" operator="equal">
      <formula>0</formula>
    </cfRule>
  </conditionalFormatting>
  <conditionalFormatting sqref="C131:H131">
    <cfRule type="cellIs" dxfId="178" priority="44" operator="equal">
      <formula>0</formula>
    </cfRule>
  </conditionalFormatting>
  <conditionalFormatting sqref="C209:C210">
    <cfRule type="cellIs" dxfId="177" priority="43" operator="equal">
      <formula>0</formula>
    </cfRule>
  </conditionalFormatting>
  <conditionalFormatting sqref="C216:H223">
    <cfRule type="cellIs" dxfId="176" priority="42" operator="equal">
      <formula>0</formula>
    </cfRule>
  </conditionalFormatting>
  <conditionalFormatting sqref="C126:G127">
    <cfRule type="cellIs" dxfId="175" priority="41" operator="equal">
      <formula>0</formula>
    </cfRule>
  </conditionalFormatting>
  <conditionalFormatting sqref="H128">
    <cfRule type="cellIs" dxfId="174" priority="40" operator="equal">
      <formula>0</formula>
    </cfRule>
  </conditionalFormatting>
  <conditionalFormatting sqref="H127">
    <cfRule type="cellIs" dxfId="173" priority="39" operator="equal">
      <formula>0</formula>
    </cfRule>
  </conditionalFormatting>
  <conditionalFormatting sqref="H126">
    <cfRule type="cellIs" dxfId="172" priority="38" operator="equal">
      <formula>0</formula>
    </cfRule>
  </conditionalFormatting>
  <conditionalFormatting sqref="C202:D202">
    <cfRule type="cellIs" dxfId="171" priority="33" operator="equal">
      <formula>0</formula>
    </cfRule>
  </conditionalFormatting>
  <conditionalFormatting sqref="I126">
    <cfRule type="cellIs" dxfId="170" priority="35" operator="equal">
      <formula>0</formula>
    </cfRule>
  </conditionalFormatting>
  <conditionalFormatting sqref="I128">
    <cfRule type="cellIs" dxfId="169" priority="37" operator="equal">
      <formula>0</formula>
    </cfRule>
  </conditionalFormatting>
  <conditionalFormatting sqref="I127">
    <cfRule type="cellIs" dxfId="168" priority="36" operator="equal">
      <formula>0</formula>
    </cfRule>
  </conditionalFormatting>
  <conditionalFormatting sqref="C199:D199">
    <cfRule type="cellIs" dxfId="167" priority="34" operator="equal">
      <formula>0</formula>
    </cfRule>
  </conditionalFormatting>
  <conditionalFormatting sqref="C208:D208">
    <cfRule type="cellIs" dxfId="166" priority="31" operator="equal">
      <formula>0</formula>
    </cfRule>
  </conditionalFormatting>
  <conditionalFormatting sqref="C205:D205">
    <cfRule type="cellIs" dxfId="165" priority="32" operator="equal">
      <formula>0</formula>
    </cfRule>
  </conditionalFormatting>
  <conditionalFormatting sqref="I216:I223">
    <cfRule type="cellIs" dxfId="164" priority="30" operator="equal">
      <formula>0</formula>
    </cfRule>
  </conditionalFormatting>
  <conditionalFormatting sqref="C40">
    <cfRule type="cellIs" dxfId="163" priority="28" operator="equal">
      <formula>"Yes"</formula>
    </cfRule>
  </conditionalFormatting>
  <conditionalFormatting sqref="C110:G110">
    <cfRule type="cellIs" dxfId="162" priority="27" operator="equal">
      <formula>0</formula>
    </cfRule>
  </conditionalFormatting>
  <conditionalFormatting sqref="C108:G108">
    <cfRule type="cellIs" dxfId="161" priority="24" operator="equal">
      <formula>0</formula>
    </cfRule>
  </conditionalFormatting>
  <conditionalFormatting sqref="M50:Q55 M58:R65">
    <cfRule type="expression" dxfId="160" priority="20">
      <formula>$C$11="NFI"</formula>
    </cfRule>
  </conditionalFormatting>
  <conditionalFormatting sqref="A110 A112">
    <cfRule type="cellIs" dxfId="159" priority="19" operator="equal">
      <formula>0</formula>
    </cfRule>
  </conditionalFormatting>
  <conditionalFormatting sqref="D112:G112">
    <cfRule type="cellIs" dxfId="158" priority="18" operator="equal">
      <formula>0</formula>
    </cfRule>
  </conditionalFormatting>
  <conditionalFormatting sqref="AI58:AI65">
    <cfRule type="expression" dxfId="157" priority="17">
      <formula>$C$11="NFI"</formula>
    </cfRule>
  </conditionalFormatting>
  <conditionalFormatting sqref="M50:Q50">
    <cfRule type="expression" dxfId="156" priority="16">
      <formula>$C$35=0</formula>
    </cfRule>
  </conditionalFormatting>
  <conditionalFormatting sqref="M51:Q51">
    <cfRule type="expression" dxfId="155" priority="15">
      <formula>$C$32=0</formula>
    </cfRule>
  </conditionalFormatting>
  <conditionalFormatting sqref="M52:Q52">
    <cfRule type="expression" dxfId="154" priority="14">
      <formula>$C$32=0</formula>
    </cfRule>
  </conditionalFormatting>
  <conditionalFormatting sqref="M53:Q53">
    <cfRule type="expression" dxfId="153" priority="13">
      <formula>$C$36=0</formula>
    </cfRule>
  </conditionalFormatting>
  <conditionalFormatting sqref="M54:Q54">
    <cfRule type="expression" dxfId="152" priority="12">
      <formula>$C$36=0</formula>
    </cfRule>
  </conditionalFormatting>
  <conditionalFormatting sqref="M55:Q55">
    <cfRule type="expression" dxfId="151" priority="11">
      <formula>$C$39=0</formula>
    </cfRule>
  </conditionalFormatting>
  <conditionalFormatting sqref="M64:R64">
    <cfRule type="expression" dxfId="150" priority="10">
      <formula>$R$60=0</formula>
    </cfRule>
  </conditionalFormatting>
  <conditionalFormatting sqref="M65:R65">
    <cfRule type="expression" dxfId="149" priority="9">
      <formula>$R$63=0</formula>
    </cfRule>
  </conditionalFormatting>
  <conditionalFormatting sqref="M60:R60">
    <cfRule type="cellIs" dxfId="148" priority="8" operator="equal">
      <formula>0</formula>
    </cfRule>
  </conditionalFormatting>
  <conditionalFormatting sqref="M63:R63">
    <cfRule type="cellIs" dxfId="147" priority="7" operator="equal">
      <formula>0</formula>
    </cfRule>
  </conditionalFormatting>
  <conditionalFormatting sqref="K27">
    <cfRule type="cellIs" dxfId="146" priority="6" operator="notEqual">
      <formula>1</formula>
    </cfRule>
  </conditionalFormatting>
  <conditionalFormatting sqref="J27">
    <cfRule type="cellIs" dxfId="145" priority="5" operator="equal">
      <formula>0</formula>
    </cfRule>
  </conditionalFormatting>
  <conditionalFormatting sqref="J124">
    <cfRule type="cellIs" dxfId="144" priority="4" operator="equal">
      <formula>0</formula>
    </cfRule>
  </conditionalFormatting>
  <conditionalFormatting sqref="S195">
    <cfRule type="cellIs" dxfId="143" priority="3" operator="equal">
      <formula>0</formula>
    </cfRule>
  </conditionalFormatting>
  <conditionalFormatting sqref="S196">
    <cfRule type="cellIs" dxfId="142" priority="2" operator="equal">
      <formula>0</formula>
    </cfRule>
  </conditionalFormatting>
  <conditionalFormatting sqref="C15:Q17">
    <cfRule type="cellIs" dxfId="141" priority="1" operator="equal">
      <formula>0</formula>
    </cfRule>
  </conditionalFormatting>
  <pageMargins left="0.70866141732283472" right="0.70866141732283472" top="0.74803149606299213" bottom="0.74803149606299213" header="0.31496062992125984" footer="0.31496062992125984"/>
  <pageSetup paperSize="9" fitToHeight="2" orientation="portrait" r:id="rId1"/>
  <headerFooter>
    <oddHeader>&amp;LPage &amp;P of &amp;N &amp;CPR19 Business plan data tables - Jan 2019&amp;R&amp;G</oddHeader>
    <oddFooter>&amp;L&amp;A&amp;RPrinted: &amp;D &amp;T</oddFooter>
  </headerFooter>
  <ignoredErrors>
    <ignoredError sqref="S60" formula="1"/>
  </ignoredErrors>
  <drawing r:id="rId2"/>
  <legacyDrawingHF r:id="rId3"/>
</worksheet>
</file>

<file path=xl/worksheets/sheet8.xml><?xml version="1.0" encoding="utf-8"?>
<worksheet xmlns="http://schemas.openxmlformats.org/spreadsheetml/2006/main" xmlns:r="http://schemas.openxmlformats.org/officeDocument/2006/relationships">
  <sheetPr codeName="Sheet8">
    <tabColor rgb="FFCA0083"/>
    <pageSetUpPr fitToPage="1"/>
  </sheetPr>
  <dimension ref="A1:FP115"/>
  <sheetViews>
    <sheetView topLeftCell="EB13" zoomScale="70" zoomScaleNormal="70" workbookViewId="0">
      <selection activeCell="FK60" sqref="FK60"/>
    </sheetView>
  </sheetViews>
  <sheetFormatPr defaultColWidth="0" defaultRowHeight="12.75" zeroHeight="1"/>
  <cols>
    <col min="1" max="1" width="1.125" style="503" customWidth="1"/>
    <col min="2" max="2" width="12.5" style="503" customWidth="1"/>
    <col min="3" max="3" width="20" style="503" customWidth="1"/>
    <col min="4" max="4" width="44.125" style="591" customWidth="1"/>
    <col min="5" max="5" width="15.125" style="591" customWidth="1"/>
    <col min="6" max="6" width="10.5" style="592" customWidth="1"/>
    <col min="7" max="8" width="62.5" style="591" customWidth="1"/>
    <col min="9" max="10" width="10" style="591" hidden="1" customWidth="1"/>
    <col min="11" max="11" width="10.5" style="591" hidden="1" customWidth="1"/>
    <col min="12" max="12" width="11.125" style="591" hidden="1" customWidth="1"/>
    <col min="13" max="14" width="10" style="591" hidden="1" customWidth="1"/>
    <col min="15" max="15" width="13.125" style="591" hidden="1" customWidth="1"/>
    <col min="16" max="16" width="10" style="591" hidden="1" customWidth="1"/>
    <col min="17" max="17" width="7" style="591" customWidth="1"/>
    <col min="18" max="18" width="12.5" style="592" customWidth="1"/>
    <col min="19" max="19" width="18.125" style="584" customWidth="1"/>
    <col min="20" max="20" width="10.5" style="592" customWidth="1"/>
    <col min="21" max="21" width="38.125" style="591" customWidth="1"/>
    <col min="22" max="22" width="8.625" style="591" customWidth="1"/>
    <col min="23" max="23" width="43.125" style="591" customWidth="1"/>
    <col min="24" max="24" width="13" style="601" customWidth="1"/>
    <col min="25" max="25" width="9.125" style="602" customWidth="1"/>
    <col min="26" max="26" width="38.625" style="591" customWidth="1"/>
    <col min="27" max="27" width="10" style="592" customWidth="1"/>
    <col min="28" max="28" width="9.625" style="592" customWidth="1"/>
    <col min="29" max="31" width="9" style="592" customWidth="1"/>
    <col min="32" max="32" width="12.5" style="592" customWidth="1"/>
    <col min="33" max="63" width="11.125" style="591" customWidth="1"/>
    <col min="64" max="64" width="7.125" style="595" customWidth="1"/>
    <col min="65" max="68" width="7.5" style="595" customWidth="1"/>
    <col min="69" max="88" width="9.625" style="603" customWidth="1"/>
    <col min="89" max="98" width="10" style="603" customWidth="1"/>
    <col min="99" max="106" width="17.5" style="603" customWidth="1"/>
    <col min="107" max="107" width="10" style="595" customWidth="1"/>
    <col min="108" max="108" width="9.625" style="604" customWidth="1"/>
    <col min="109" max="109" width="10.625" style="605" customWidth="1"/>
    <col min="110" max="114" width="10" style="603" customWidth="1"/>
    <col min="115" max="115" width="10.125" style="603" customWidth="1"/>
    <col min="116" max="120" width="10" style="603" customWidth="1"/>
    <col min="121" max="121" width="10.125" style="603" customWidth="1"/>
    <col min="122" max="126" width="10" style="603" customWidth="1"/>
    <col min="127" max="127" width="10.125" style="603" customWidth="1"/>
    <col min="128" max="132" width="10" style="603" customWidth="1"/>
    <col min="133" max="133" width="10.125" style="603" customWidth="1"/>
    <col min="134" max="138" width="10" style="603" customWidth="1"/>
    <col min="139" max="139" width="10.125" style="603" customWidth="1"/>
    <col min="140" max="144" width="11.25" style="603" customWidth="1"/>
    <col min="145" max="149" width="10" style="603" customWidth="1"/>
    <col min="150" max="150" width="10.125" style="603" customWidth="1"/>
    <col min="151" max="155" width="11.25" style="603" customWidth="1"/>
    <col min="156" max="156" width="15" style="601" customWidth="1"/>
    <col min="157" max="157" width="31.125" style="601" customWidth="1"/>
    <col min="158" max="161" width="15" style="601" customWidth="1"/>
    <col min="162" max="162" width="31.125" style="601" customWidth="1"/>
    <col min="163" max="166" width="15" style="601" customWidth="1"/>
    <col min="167" max="167" width="9" style="440" customWidth="1"/>
    <col min="168" max="172" width="0" style="440" hidden="1" customWidth="1"/>
    <col min="173" max="16384" width="9" style="440" hidden="1"/>
  </cols>
  <sheetData>
    <row r="1" spans="1:166" s="835" customFormat="1" ht="26.25" customHeight="1">
      <c r="A1" s="438"/>
      <c r="B1" s="439" t="s">
        <v>259</v>
      </c>
      <c r="C1" s="439"/>
      <c r="D1" s="439"/>
      <c r="E1" s="837"/>
      <c r="F1" s="439" t="s">
        <v>260</v>
      </c>
      <c r="G1" s="837"/>
      <c r="H1" s="439" t="str">
        <f>AppValidation!D2</f>
        <v>South West Water</v>
      </c>
      <c r="I1" s="439" t="str">
        <f>AppValidation!H2</f>
        <v>SWB</v>
      </c>
      <c r="J1" s="837"/>
      <c r="K1" s="837"/>
      <c r="L1" s="837"/>
      <c r="M1" s="837"/>
      <c r="N1" s="837"/>
      <c r="O1" s="837"/>
      <c r="P1" s="837"/>
      <c r="Q1" s="837"/>
      <c r="R1" s="838"/>
      <c r="S1" s="837"/>
      <c r="T1" s="838"/>
      <c r="U1" s="837"/>
      <c r="V1" s="837"/>
      <c r="W1" s="837"/>
      <c r="X1" s="839"/>
      <c r="Y1" s="837"/>
      <c r="Z1" s="839" t="str">
        <f>AppValidation!D2</f>
        <v>South West Water</v>
      </c>
      <c r="AA1" s="838"/>
      <c r="AB1" s="838"/>
      <c r="AC1" s="838"/>
      <c r="AD1" s="838"/>
      <c r="AE1" s="838"/>
      <c r="AF1" s="838"/>
      <c r="AG1" s="837"/>
      <c r="AH1" s="837"/>
      <c r="AI1" s="837"/>
      <c r="AJ1" s="837"/>
      <c r="AK1" s="837"/>
      <c r="AL1" s="837"/>
      <c r="AM1" s="837"/>
      <c r="AN1" s="837"/>
      <c r="AO1" s="837"/>
      <c r="AP1" s="837"/>
      <c r="AQ1" s="837"/>
      <c r="AR1" s="837"/>
      <c r="AS1" s="842" t="str">
        <f>AppValidation!D2</f>
        <v>South West Water</v>
      </c>
      <c r="AT1" s="837"/>
      <c r="AU1" s="837"/>
      <c r="AV1" s="837"/>
      <c r="AW1" s="837"/>
      <c r="AX1" s="837"/>
      <c r="AY1" s="837"/>
      <c r="AZ1" s="837"/>
      <c r="BA1" s="837"/>
      <c r="BB1" s="837"/>
      <c r="BC1" s="837"/>
      <c r="BD1" s="837"/>
      <c r="BE1" s="837"/>
      <c r="BF1" s="837"/>
      <c r="BG1" s="837"/>
      <c r="BH1" s="837"/>
      <c r="BI1" s="837"/>
      <c r="BJ1" s="837"/>
      <c r="BK1" s="834" t="str">
        <f>AppValidation!D2</f>
        <v>South West Water</v>
      </c>
      <c r="BL1" s="840"/>
      <c r="BM1" s="840"/>
      <c r="BN1" s="840"/>
      <c r="BO1" s="840"/>
      <c r="BP1" s="840"/>
      <c r="BQ1" s="841"/>
      <c r="BR1" s="841"/>
      <c r="BS1" s="841"/>
      <c r="BT1" s="841"/>
      <c r="BU1" s="841"/>
      <c r="BV1" s="841"/>
      <c r="BW1" s="841"/>
      <c r="BX1" s="841"/>
      <c r="BY1" s="841"/>
      <c r="BZ1" s="841"/>
      <c r="CA1" s="836" t="str">
        <f>AppValidation!D2</f>
        <v>South West Water</v>
      </c>
      <c r="CB1" s="841"/>
      <c r="CC1" s="841"/>
      <c r="CD1" s="841"/>
      <c r="CE1" s="841"/>
      <c r="CF1" s="841"/>
      <c r="CG1" s="841"/>
      <c r="CH1" s="841"/>
      <c r="CI1" s="841"/>
      <c r="CJ1" s="841"/>
      <c r="CK1" s="841"/>
      <c r="CL1" s="841"/>
      <c r="CM1" s="841"/>
      <c r="CN1" s="841"/>
      <c r="CO1" s="841"/>
      <c r="CP1" s="841"/>
      <c r="CQ1" s="841"/>
      <c r="CR1" s="841"/>
      <c r="CS1" s="841"/>
      <c r="CT1" s="841"/>
      <c r="CU1" s="843" t="str">
        <f>AppValidation!D2</f>
        <v>South West Water</v>
      </c>
      <c r="CV1" s="841"/>
      <c r="CW1" s="841"/>
      <c r="CX1" s="841"/>
      <c r="CY1" s="841"/>
      <c r="CZ1" s="841"/>
      <c r="DA1" s="841"/>
      <c r="DB1" s="841"/>
      <c r="DC1" s="840"/>
      <c r="DD1" s="841"/>
      <c r="DE1" s="836" t="str">
        <f>AppValidation!D2</f>
        <v>South West Water</v>
      </c>
      <c r="DF1" s="841"/>
      <c r="DG1" s="841"/>
      <c r="DH1" s="841"/>
      <c r="DI1" s="841"/>
      <c r="DJ1" s="841"/>
      <c r="DK1" s="841"/>
      <c r="DL1" s="841"/>
      <c r="DM1" s="841"/>
      <c r="DN1" s="841"/>
      <c r="DO1" s="841"/>
      <c r="DP1" s="841"/>
      <c r="DQ1" s="841"/>
      <c r="DR1" s="836" t="str">
        <f>AppValidation!D2</f>
        <v>South West Water</v>
      </c>
      <c r="DS1" s="841"/>
      <c r="DT1" s="841"/>
      <c r="DU1" s="841"/>
      <c r="DV1" s="841"/>
      <c r="DW1" s="841"/>
      <c r="DX1" s="841"/>
      <c r="DY1" s="841"/>
      <c r="DZ1" s="841"/>
      <c r="EA1" s="841"/>
      <c r="EB1" s="841"/>
      <c r="EC1" s="841"/>
      <c r="ED1" s="841"/>
      <c r="EE1" s="841"/>
      <c r="EF1" s="841"/>
      <c r="EG1" s="841"/>
      <c r="EH1" s="841"/>
      <c r="EI1" s="841"/>
      <c r="EJ1" s="841"/>
      <c r="EK1" s="841"/>
      <c r="EL1" s="841"/>
      <c r="EM1" s="841"/>
      <c r="EN1" s="841"/>
      <c r="EO1" s="841"/>
      <c r="EP1" s="841"/>
      <c r="EQ1" s="841"/>
      <c r="ER1" s="841"/>
      <c r="ES1" s="841"/>
      <c r="ET1" s="836" t="str">
        <f>AppValidation!$D$2</f>
        <v>South West Water</v>
      </c>
      <c r="EU1" s="841"/>
      <c r="EV1" s="841"/>
      <c r="EW1" s="841"/>
      <c r="EX1" s="841"/>
      <c r="EY1" s="841"/>
      <c r="EZ1" s="839"/>
      <c r="FA1" s="839"/>
      <c r="FB1" s="839"/>
      <c r="FC1" s="839"/>
      <c r="FD1" s="839"/>
      <c r="FE1" s="839"/>
      <c r="FF1" s="839"/>
      <c r="FG1" s="839"/>
      <c r="FH1" s="839"/>
      <c r="FI1" s="839"/>
      <c r="FJ1" s="834" t="str">
        <f>AppValidation!D2</f>
        <v>South West Water</v>
      </c>
    </row>
    <row r="2" spans="1:166" ht="13.5" thickBot="1">
      <c r="A2" s="438"/>
      <c r="B2" s="441"/>
      <c r="C2" s="442"/>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H2" s="441"/>
      <c r="CI2" s="441"/>
      <c r="CJ2" s="441"/>
      <c r="CK2" s="441"/>
      <c r="CL2" s="441"/>
      <c r="CM2" s="441"/>
      <c r="CN2" s="441"/>
      <c r="CO2" s="441"/>
      <c r="CP2" s="441"/>
      <c r="CQ2" s="441"/>
      <c r="CR2" s="441"/>
      <c r="CS2" s="441"/>
      <c r="CT2" s="441"/>
      <c r="CU2" s="441"/>
      <c r="CV2" s="441"/>
      <c r="CW2" s="441"/>
      <c r="CX2" s="441"/>
      <c r="CY2" s="441"/>
      <c r="CZ2" s="441"/>
      <c r="DA2" s="441"/>
      <c r="DB2" s="441"/>
      <c r="DC2" s="441"/>
      <c r="DD2" s="441"/>
      <c r="DE2" s="441"/>
      <c r="DF2" s="441"/>
      <c r="DG2" s="441"/>
      <c r="DH2" s="441"/>
      <c r="DI2" s="441"/>
      <c r="DJ2" s="441"/>
      <c r="DK2" s="441"/>
      <c r="DL2" s="441"/>
      <c r="DM2" s="441"/>
      <c r="DN2" s="441"/>
      <c r="DO2" s="441"/>
      <c r="DP2" s="441"/>
      <c r="DQ2" s="441"/>
      <c r="DR2" s="441"/>
      <c r="DS2" s="441"/>
      <c r="DT2" s="441"/>
      <c r="DU2" s="441"/>
      <c r="DV2" s="441"/>
      <c r="DW2" s="441"/>
      <c r="DX2" s="441"/>
      <c r="DY2" s="441"/>
      <c r="DZ2" s="441"/>
      <c r="EA2" s="441"/>
      <c r="EB2" s="441"/>
      <c r="EC2" s="441"/>
      <c r="ED2" s="441"/>
      <c r="EE2" s="441"/>
      <c r="EF2" s="441"/>
      <c r="EG2" s="441"/>
      <c r="EH2" s="441"/>
      <c r="EI2" s="441"/>
      <c r="EJ2" s="441"/>
      <c r="EK2" s="441"/>
      <c r="EL2" s="441"/>
      <c r="EM2" s="441"/>
      <c r="EN2" s="441"/>
      <c r="EO2" s="441"/>
      <c r="EP2" s="441"/>
      <c r="EQ2" s="441"/>
      <c r="ER2" s="441"/>
      <c r="ES2" s="441"/>
      <c r="ET2" s="441"/>
      <c r="EU2" s="441"/>
      <c r="EV2" s="441"/>
      <c r="EW2" s="441"/>
      <c r="EX2" s="441"/>
      <c r="EY2" s="441"/>
      <c r="EZ2" s="441"/>
      <c r="FA2" s="441"/>
      <c r="FB2" s="441"/>
      <c r="FC2" s="441"/>
      <c r="FD2" s="441"/>
      <c r="FE2" s="441"/>
      <c r="FF2" s="441"/>
      <c r="FG2" s="441"/>
      <c r="FH2" s="441"/>
      <c r="FI2" s="441"/>
      <c r="FJ2" s="441"/>
    </row>
    <row r="3" spans="1:166" s="456" customFormat="1" ht="18.75" customHeight="1">
      <c r="A3" s="443"/>
      <c r="B3" s="444" t="s">
        <v>261</v>
      </c>
      <c r="C3" s="923">
        <f>SUM(COLUMN()-2)</f>
        <v>1</v>
      </c>
      <c r="D3" s="445">
        <f t="shared" ref="D3:I3" si="0">SUM(COLUMN()-2)</f>
        <v>2</v>
      </c>
      <c r="E3" s="446">
        <f t="shared" si="0"/>
        <v>3</v>
      </c>
      <c r="F3" s="924">
        <f t="shared" si="0"/>
        <v>4</v>
      </c>
      <c r="G3" s="447">
        <f t="shared" si="0"/>
        <v>5</v>
      </c>
      <c r="H3" s="447">
        <f t="shared" si="0"/>
        <v>6</v>
      </c>
      <c r="I3" s="1762">
        <f t="shared" si="0"/>
        <v>7</v>
      </c>
      <c r="J3" s="1763"/>
      <c r="K3" s="1763"/>
      <c r="L3" s="1763"/>
      <c r="M3" s="1763"/>
      <c r="N3" s="1763"/>
      <c r="O3" s="1763"/>
      <c r="P3" s="1763"/>
      <c r="Q3" s="925">
        <f>SUM(COLUMN()-2)</f>
        <v>15</v>
      </c>
      <c r="R3" s="923">
        <f t="shared" ref="R3:AG3" si="1">SUM(COLUMN()-2)</f>
        <v>16</v>
      </c>
      <c r="S3" s="446">
        <f t="shared" si="1"/>
        <v>17</v>
      </c>
      <c r="T3" s="925">
        <f t="shared" si="1"/>
        <v>18</v>
      </c>
      <c r="U3" s="446">
        <f t="shared" si="1"/>
        <v>19</v>
      </c>
      <c r="V3" s="446">
        <f t="shared" si="1"/>
        <v>20</v>
      </c>
      <c r="W3" s="446">
        <f t="shared" si="1"/>
        <v>21</v>
      </c>
      <c r="X3" s="448">
        <f t="shared" si="1"/>
        <v>22</v>
      </c>
      <c r="Y3" s="449">
        <f t="shared" si="1"/>
        <v>23</v>
      </c>
      <c r="Z3" s="450">
        <f t="shared" si="1"/>
        <v>24</v>
      </c>
      <c r="AA3" s="924">
        <f t="shared" si="1"/>
        <v>25</v>
      </c>
      <c r="AB3" s="924">
        <f t="shared" si="1"/>
        <v>26</v>
      </c>
      <c r="AC3" s="924">
        <f t="shared" si="1"/>
        <v>27</v>
      </c>
      <c r="AD3" s="924">
        <f t="shared" si="1"/>
        <v>28</v>
      </c>
      <c r="AE3" s="924">
        <f t="shared" si="1"/>
        <v>29</v>
      </c>
      <c r="AF3" s="451">
        <f t="shared" si="1"/>
        <v>30</v>
      </c>
      <c r="AG3" s="1779">
        <f t="shared" si="1"/>
        <v>31</v>
      </c>
      <c r="AH3" s="1780">
        <f>COLUMN()</f>
        <v>34</v>
      </c>
      <c r="AI3" s="1780">
        <f>COLUMN()</f>
        <v>35</v>
      </c>
      <c r="AJ3" s="1780">
        <f>COLUMN()</f>
        <v>36</v>
      </c>
      <c r="AK3" s="1780">
        <f>COLUMN()</f>
        <v>37</v>
      </c>
      <c r="AL3" s="1780">
        <f>COLUMN()</f>
        <v>38</v>
      </c>
      <c r="AM3" s="1780">
        <f>COLUMN()</f>
        <v>39</v>
      </c>
      <c r="AN3" s="1780">
        <f>COLUMN()</f>
        <v>40</v>
      </c>
      <c r="AO3" s="1780">
        <f>COLUMN()</f>
        <v>41</v>
      </c>
      <c r="AP3" s="1781">
        <f>COLUMN()</f>
        <v>42</v>
      </c>
      <c r="AQ3" s="1779">
        <f>SUM(COLUMN()-2)</f>
        <v>41</v>
      </c>
      <c r="AR3" s="1780">
        <f>COLUMN()</f>
        <v>44</v>
      </c>
      <c r="AS3" s="1780">
        <f>COLUMN()</f>
        <v>45</v>
      </c>
      <c r="AT3" s="1780">
        <f>COLUMN()</f>
        <v>46</v>
      </c>
      <c r="AU3" s="1781">
        <f>COLUMN()</f>
        <v>47</v>
      </c>
      <c r="AV3" s="1779">
        <f>SUM(COLUMN()-2)</f>
        <v>46</v>
      </c>
      <c r="AW3" s="1780">
        <f>COLUMN()</f>
        <v>49</v>
      </c>
      <c r="AX3" s="1780">
        <f>COLUMN()</f>
        <v>50</v>
      </c>
      <c r="AY3" s="1780">
        <f>COLUMN()</f>
        <v>51</v>
      </c>
      <c r="AZ3" s="1780">
        <f>COLUMN()</f>
        <v>52</v>
      </c>
      <c r="BA3" s="1780">
        <f>COLUMN()</f>
        <v>53</v>
      </c>
      <c r="BB3" s="1780">
        <f>COLUMN()</f>
        <v>54</v>
      </c>
      <c r="BC3" s="1780">
        <f>COLUMN()</f>
        <v>55</v>
      </c>
      <c r="BD3" s="1780">
        <f>COLUMN()</f>
        <v>56</v>
      </c>
      <c r="BE3" s="1780">
        <f>COLUMN()</f>
        <v>57</v>
      </c>
      <c r="BF3" s="1780">
        <f>COLUMN()</f>
        <v>58</v>
      </c>
      <c r="BG3" s="1780">
        <f>COLUMN()</f>
        <v>59</v>
      </c>
      <c r="BH3" s="1780">
        <f>COLUMN()</f>
        <v>60</v>
      </c>
      <c r="BI3" s="1780">
        <f>COLUMN()</f>
        <v>61</v>
      </c>
      <c r="BJ3" s="1780">
        <f>COLUMN()</f>
        <v>62</v>
      </c>
      <c r="BK3" s="1781">
        <f>COLUMN()</f>
        <v>63</v>
      </c>
      <c r="BL3" s="1779">
        <f>SUM(COLUMN()-2)</f>
        <v>62</v>
      </c>
      <c r="BM3" s="1780">
        <f>COLUMN()</f>
        <v>65</v>
      </c>
      <c r="BN3" s="1780">
        <f>COLUMN()</f>
        <v>66</v>
      </c>
      <c r="BO3" s="1780">
        <f>COLUMN()</f>
        <v>67</v>
      </c>
      <c r="BP3" s="1781">
        <f>COLUMN()</f>
        <v>68</v>
      </c>
      <c r="BQ3" s="1779">
        <f>SUM(COLUMN()-2)</f>
        <v>67</v>
      </c>
      <c r="BR3" s="1780">
        <f>COLUMN()</f>
        <v>70</v>
      </c>
      <c r="BS3" s="1780">
        <f>COLUMN()</f>
        <v>71</v>
      </c>
      <c r="BT3" s="1780">
        <f>COLUMN()</f>
        <v>72</v>
      </c>
      <c r="BU3" s="1781">
        <f>COLUMN()</f>
        <v>73</v>
      </c>
      <c r="BV3" s="1779">
        <f>SUM(COLUMN()-2)</f>
        <v>72</v>
      </c>
      <c r="BW3" s="1780">
        <f>COLUMN()</f>
        <v>75</v>
      </c>
      <c r="BX3" s="1780">
        <f>COLUMN()</f>
        <v>76</v>
      </c>
      <c r="BY3" s="1780">
        <f>COLUMN()</f>
        <v>77</v>
      </c>
      <c r="BZ3" s="1781">
        <f>COLUMN()</f>
        <v>78</v>
      </c>
      <c r="CA3" s="1779">
        <f>SUM(COLUMN()-2)</f>
        <v>77</v>
      </c>
      <c r="CB3" s="1780">
        <f>COLUMN()</f>
        <v>80</v>
      </c>
      <c r="CC3" s="1780">
        <f>COLUMN()</f>
        <v>81</v>
      </c>
      <c r="CD3" s="1780">
        <f>COLUMN()</f>
        <v>82</v>
      </c>
      <c r="CE3" s="1781">
        <f>COLUMN()</f>
        <v>83</v>
      </c>
      <c r="CF3" s="1779">
        <f>SUM(COLUMN()-2)</f>
        <v>82</v>
      </c>
      <c r="CG3" s="1780">
        <f>COLUMN()</f>
        <v>85</v>
      </c>
      <c r="CH3" s="1780">
        <f>COLUMN()</f>
        <v>86</v>
      </c>
      <c r="CI3" s="1780">
        <f>COLUMN()</f>
        <v>87</v>
      </c>
      <c r="CJ3" s="1781">
        <f>COLUMN()</f>
        <v>88</v>
      </c>
      <c r="CK3" s="1779">
        <f>SUM(COLUMN()-2)</f>
        <v>87</v>
      </c>
      <c r="CL3" s="1780">
        <f>COLUMN()</f>
        <v>90</v>
      </c>
      <c r="CM3" s="1780">
        <f>COLUMN()</f>
        <v>91</v>
      </c>
      <c r="CN3" s="1780">
        <f>COLUMN()</f>
        <v>92</v>
      </c>
      <c r="CO3" s="1781">
        <f>COLUMN()</f>
        <v>93</v>
      </c>
      <c r="CP3" s="1779">
        <f>SUM(COLUMN()-2)</f>
        <v>92</v>
      </c>
      <c r="CQ3" s="1780">
        <f>COLUMN()</f>
        <v>95</v>
      </c>
      <c r="CR3" s="1780">
        <f>COLUMN()</f>
        <v>96</v>
      </c>
      <c r="CS3" s="1780">
        <f>COLUMN()</f>
        <v>97</v>
      </c>
      <c r="CT3" s="1781">
        <f>COLUMN()</f>
        <v>98</v>
      </c>
      <c r="CU3" s="1779">
        <f t="shared" ref="CU3:DF3" si="2">SUM(COLUMN()-2)</f>
        <v>97</v>
      </c>
      <c r="CV3" s="1780"/>
      <c r="CW3" s="1780"/>
      <c r="CX3" s="452">
        <f>SUM(COLUMN()-2)</f>
        <v>100</v>
      </c>
      <c r="CY3" s="1779">
        <f t="shared" si="2"/>
        <v>101</v>
      </c>
      <c r="CZ3" s="1780"/>
      <c r="DA3" s="1780"/>
      <c r="DB3" s="452">
        <f t="shared" si="2"/>
        <v>104</v>
      </c>
      <c r="DC3" s="924">
        <f t="shared" si="2"/>
        <v>105</v>
      </c>
      <c r="DD3" s="452">
        <f t="shared" si="2"/>
        <v>106</v>
      </c>
      <c r="DE3" s="453">
        <f t="shared" si="2"/>
        <v>107</v>
      </c>
      <c r="DF3" s="1779">
        <f t="shared" si="2"/>
        <v>108</v>
      </c>
      <c r="DG3" s="1780">
        <f>COLUMN()</f>
        <v>111</v>
      </c>
      <c r="DH3" s="1780">
        <f>COLUMN()</f>
        <v>112</v>
      </c>
      <c r="DI3" s="1780">
        <f>COLUMN()</f>
        <v>113</v>
      </c>
      <c r="DJ3" s="1780">
        <f>COLUMN()</f>
        <v>114</v>
      </c>
      <c r="DK3" s="1781">
        <f>COLUMN()</f>
        <v>115</v>
      </c>
      <c r="DL3" s="1779">
        <f>SUM(COLUMN()-2)</f>
        <v>114</v>
      </c>
      <c r="DM3" s="1780">
        <f>COLUMN()</f>
        <v>117</v>
      </c>
      <c r="DN3" s="1780">
        <f>COLUMN()</f>
        <v>118</v>
      </c>
      <c r="DO3" s="1780">
        <f>COLUMN()</f>
        <v>119</v>
      </c>
      <c r="DP3" s="1780">
        <f>COLUMN()</f>
        <v>120</v>
      </c>
      <c r="DQ3" s="1781">
        <f>COLUMN()</f>
        <v>121</v>
      </c>
      <c r="DR3" s="1779">
        <f>SUM(COLUMN()-2)</f>
        <v>120</v>
      </c>
      <c r="DS3" s="1780">
        <f>COLUMN()</f>
        <v>123</v>
      </c>
      <c r="DT3" s="1780">
        <f>COLUMN()</f>
        <v>124</v>
      </c>
      <c r="DU3" s="1780">
        <f>COLUMN()</f>
        <v>125</v>
      </c>
      <c r="DV3" s="1780">
        <f>COLUMN()</f>
        <v>126</v>
      </c>
      <c r="DW3" s="1781">
        <f>COLUMN()</f>
        <v>127</v>
      </c>
      <c r="DX3" s="1779">
        <f>SUM(COLUMN()-2)</f>
        <v>126</v>
      </c>
      <c r="DY3" s="1780">
        <f>COLUMN()</f>
        <v>129</v>
      </c>
      <c r="DZ3" s="1780">
        <f>COLUMN()</f>
        <v>130</v>
      </c>
      <c r="EA3" s="1780">
        <f>COLUMN()</f>
        <v>131</v>
      </c>
      <c r="EB3" s="1780">
        <f>COLUMN()</f>
        <v>132</v>
      </c>
      <c r="EC3" s="1781">
        <f>COLUMN()</f>
        <v>133</v>
      </c>
      <c r="ED3" s="1779">
        <f>SUM(COLUMN()-2)</f>
        <v>132</v>
      </c>
      <c r="EE3" s="1780">
        <f>COLUMN()</f>
        <v>135</v>
      </c>
      <c r="EF3" s="1780">
        <f>COLUMN()</f>
        <v>136</v>
      </c>
      <c r="EG3" s="1780">
        <f>COLUMN()</f>
        <v>137</v>
      </c>
      <c r="EH3" s="1780">
        <f>COLUMN()</f>
        <v>138</v>
      </c>
      <c r="EI3" s="1781">
        <f>COLUMN()</f>
        <v>139</v>
      </c>
      <c r="EJ3" s="1762">
        <f>SUM(COLUMN()-2)</f>
        <v>138</v>
      </c>
      <c r="EK3" s="1763"/>
      <c r="EL3" s="1763"/>
      <c r="EM3" s="1763"/>
      <c r="EN3" s="1764"/>
      <c r="EO3" s="1762">
        <f>SUM(COLUMN()-2)</f>
        <v>143</v>
      </c>
      <c r="EP3" s="1777">
        <f>COLUMN()</f>
        <v>146</v>
      </c>
      <c r="EQ3" s="1777">
        <f>COLUMN()</f>
        <v>147</v>
      </c>
      <c r="ER3" s="1777">
        <f>COLUMN()</f>
        <v>148</v>
      </c>
      <c r="ES3" s="1777">
        <f>COLUMN()</f>
        <v>149</v>
      </c>
      <c r="ET3" s="1778">
        <f>COLUMN()</f>
        <v>150</v>
      </c>
      <c r="EU3" s="1762">
        <f>SUM(COLUMN()-2)</f>
        <v>149</v>
      </c>
      <c r="EV3" s="1763"/>
      <c r="EW3" s="1763"/>
      <c r="EX3" s="1763"/>
      <c r="EY3" s="1768"/>
      <c r="EZ3" s="1330">
        <f t="shared" ref="EZ3:FJ3" si="3">SUM(COLUMN()-2)</f>
        <v>154</v>
      </c>
      <c r="FA3" s="735">
        <f>SUM(COLUMN()-2)</f>
        <v>155</v>
      </c>
      <c r="FB3" s="732">
        <f>SUM(COLUMN()-2)</f>
        <v>156</v>
      </c>
      <c r="FC3" s="454">
        <f t="shared" si="3"/>
        <v>157</v>
      </c>
      <c r="FD3" s="454">
        <f t="shared" si="3"/>
        <v>158</v>
      </c>
      <c r="FE3" s="455">
        <f t="shared" si="3"/>
        <v>159</v>
      </c>
      <c r="FF3" s="735">
        <f>SUM(COLUMN()-2)</f>
        <v>160</v>
      </c>
      <c r="FG3" s="732">
        <f t="shared" si="3"/>
        <v>161</v>
      </c>
      <c r="FH3" s="454">
        <f t="shared" si="3"/>
        <v>162</v>
      </c>
      <c r="FI3" s="454">
        <f t="shared" si="3"/>
        <v>163</v>
      </c>
      <c r="FJ3" s="455">
        <f t="shared" si="3"/>
        <v>164</v>
      </c>
    </row>
    <row r="4" spans="1:166" s="456" customFormat="1" ht="18.75" customHeight="1">
      <c r="A4" s="443"/>
      <c r="B4" s="457" t="s">
        <v>262</v>
      </c>
      <c r="C4" s="920" t="s">
        <v>263</v>
      </c>
      <c r="D4" s="458" t="s">
        <v>6</v>
      </c>
      <c r="E4" s="459" t="s">
        <v>6</v>
      </c>
      <c r="F4" s="921" t="s">
        <v>6</v>
      </c>
      <c r="G4" s="460" t="s">
        <v>6</v>
      </c>
      <c r="H4" s="460" t="s">
        <v>6</v>
      </c>
      <c r="I4" s="1765" t="s">
        <v>264</v>
      </c>
      <c r="J4" s="1766"/>
      <c r="K4" s="1766"/>
      <c r="L4" s="1766"/>
      <c r="M4" s="1766"/>
      <c r="N4" s="1766"/>
      <c r="O4" s="1766"/>
      <c r="P4" s="1766"/>
      <c r="Q4" s="922"/>
      <c r="R4" s="920" t="s">
        <v>6</v>
      </c>
      <c r="S4" s="459" t="s">
        <v>6</v>
      </c>
      <c r="T4" s="922" t="s">
        <v>6</v>
      </c>
      <c r="U4" s="459" t="s">
        <v>6</v>
      </c>
      <c r="V4" s="459" t="s">
        <v>6</v>
      </c>
      <c r="W4" s="459" t="s">
        <v>6</v>
      </c>
      <c r="X4" s="461" t="s">
        <v>6</v>
      </c>
      <c r="Y4" s="462" t="s">
        <v>6</v>
      </c>
      <c r="Z4" s="463" t="s">
        <v>6</v>
      </c>
      <c r="AA4" s="921" t="s">
        <v>6</v>
      </c>
      <c r="AB4" s="921" t="s">
        <v>6</v>
      </c>
      <c r="AC4" s="921" t="s">
        <v>6</v>
      </c>
      <c r="AD4" s="921" t="s">
        <v>6</v>
      </c>
      <c r="AE4" s="921" t="s">
        <v>6</v>
      </c>
      <c r="AF4" s="464" t="s">
        <v>7</v>
      </c>
      <c r="AG4" s="1782" t="s">
        <v>7</v>
      </c>
      <c r="AH4" s="1783"/>
      <c r="AI4" s="1783"/>
      <c r="AJ4" s="1783"/>
      <c r="AK4" s="1783"/>
      <c r="AL4" s="1783"/>
      <c r="AM4" s="1783"/>
      <c r="AN4" s="1783"/>
      <c r="AO4" s="1783"/>
      <c r="AP4" s="1784"/>
      <c r="AQ4" s="1782" t="s">
        <v>7</v>
      </c>
      <c r="AR4" s="1783"/>
      <c r="AS4" s="1783"/>
      <c r="AT4" s="1783"/>
      <c r="AU4" s="1784"/>
      <c r="AV4" s="1782" t="s">
        <v>7</v>
      </c>
      <c r="AW4" s="1783"/>
      <c r="AX4" s="1783"/>
      <c r="AY4" s="1783"/>
      <c r="AZ4" s="1783"/>
      <c r="BA4" s="1783"/>
      <c r="BB4" s="1783"/>
      <c r="BC4" s="1783"/>
      <c r="BD4" s="1783"/>
      <c r="BE4" s="1783"/>
      <c r="BF4" s="1783"/>
      <c r="BG4" s="1783"/>
      <c r="BH4" s="1783"/>
      <c r="BI4" s="1783"/>
      <c r="BJ4" s="1783"/>
      <c r="BK4" s="1784"/>
      <c r="BL4" s="1782" t="s">
        <v>7</v>
      </c>
      <c r="BM4" s="1783"/>
      <c r="BN4" s="1783"/>
      <c r="BO4" s="1783"/>
      <c r="BP4" s="1784"/>
      <c r="BQ4" s="1782" t="s">
        <v>7</v>
      </c>
      <c r="BR4" s="1783"/>
      <c r="BS4" s="1783"/>
      <c r="BT4" s="1783"/>
      <c r="BU4" s="1784"/>
      <c r="BV4" s="1782" t="s">
        <v>7</v>
      </c>
      <c r="BW4" s="1783"/>
      <c r="BX4" s="1783"/>
      <c r="BY4" s="1783"/>
      <c r="BZ4" s="1784"/>
      <c r="CA4" s="1782" t="s">
        <v>7</v>
      </c>
      <c r="CB4" s="1783"/>
      <c r="CC4" s="1783"/>
      <c r="CD4" s="1783"/>
      <c r="CE4" s="1784"/>
      <c r="CF4" s="1782" t="s">
        <v>7</v>
      </c>
      <c r="CG4" s="1783"/>
      <c r="CH4" s="1783"/>
      <c r="CI4" s="1783"/>
      <c r="CJ4" s="1784"/>
      <c r="CK4" s="1782" t="s">
        <v>7</v>
      </c>
      <c r="CL4" s="1783"/>
      <c r="CM4" s="1783"/>
      <c r="CN4" s="1783"/>
      <c r="CO4" s="1784"/>
      <c r="CP4" s="1782" t="s">
        <v>7</v>
      </c>
      <c r="CQ4" s="1783"/>
      <c r="CR4" s="1783"/>
      <c r="CS4" s="1783"/>
      <c r="CT4" s="1784"/>
      <c r="CU4" s="705" t="s">
        <v>7</v>
      </c>
      <c r="CV4" s="706" t="s">
        <v>7</v>
      </c>
      <c r="CW4" s="707" t="s">
        <v>7</v>
      </c>
      <c r="CX4" s="704" t="s">
        <v>7</v>
      </c>
      <c r="CY4" s="705" t="s">
        <v>7</v>
      </c>
      <c r="CZ4" s="706" t="s">
        <v>7</v>
      </c>
      <c r="DA4" s="707" t="s">
        <v>7</v>
      </c>
      <c r="DB4" s="704" t="s">
        <v>7</v>
      </c>
      <c r="DC4" s="921" t="s">
        <v>7</v>
      </c>
      <c r="DD4" s="465" t="s">
        <v>7</v>
      </c>
      <c r="DE4" s="464" t="s">
        <v>7</v>
      </c>
      <c r="DF4" s="1782" t="s">
        <v>7</v>
      </c>
      <c r="DG4" s="1783"/>
      <c r="DH4" s="1783"/>
      <c r="DI4" s="1783"/>
      <c r="DJ4" s="1783"/>
      <c r="DK4" s="1784"/>
      <c r="DL4" s="1782" t="s">
        <v>7</v>
      </c>
      <c r="DM4" s="1783"/>
      <c r="DN4" s="1783"/>
      <c r="DO4" s="1783"/>
      <c r="DP4" s="1783"/>
      <c r="DQ4" s="1784"/>
      <c r="DR4" s="1782" t="s">
        <v>7</v>
      </c>
      <c r="DS4" s="1783"/>
      <c r="DT4" s="1783"/>
      <c r="DU4" s="1783"/>
      <c r="DV4" s="1783"/>
      <c r="DW4" s="1784"/>
      <c r="DX4" s="1782" t="s">
        <v>7</v>
      </c>
      <c r="DY4" s="1783"/>
      <c r="DZ4" s="1783"/>
      <c r="EA4" s="1783"/>
      <c r="EB4" s="1783"/>
      <c r="EC4" s="1784"/>
      <c r="ED4" s="1782" t="s">
        <v>7</v>
      </c>
      <c r="EE4" s="1783"/>
      <c r="EF4" s="1783"/>
      <c r="EG4" s="1783"/>
      <c r="EH4" s="1783"/>
      <c r="EI4" s="1784"/>
      <c r="EJ4" s="1765" t="s">
        <v>7</v>
      </c>
      <c r="EK4" s="1766"/>
      <c r="EL4" s="1766"/>
      <c r="EM4" s="1766"/>
      <c r="EN4" s="1767"/>
      <c r="EO4" s="1765" t="s">
        <v>7</v>
      </c>
      <c r="EP4" s="1773"/>
      <c r="EQ4" s="1773"/>
      <c r="ER4" s="1773"/>
      <c r="ES4" s="1773"/>
      <c r="ET4" s="1770"/>
      <c r="EU4" s="1765" t="s">
        <v>7</v>
      </c>
      <c r="EV4" s="1766"/>
      <c r="EW4" s="1766"/>
      <c r="EX4" s="1766"/>
      <c r="EY4" s="1769"/>
      <c r="EZ4" s="730" t="s">
        <v>7</v>
      </c>
      <c r="FA4" s="733" t="s">
        <v>7</v>
      </c>
      <c r="FB4" s="1773" t="s">
        <v>7</v>
      </c>
      <c r="FC4" s="1766"/>
      <c r="FD4" s="1766"/>
      <c r="FE4" s="1769"/>
      <c r="FF4" s="733" t="s">
        <v>7</v>
      </c>
      <c r="FG4" s="1770" t="s">
        <v>7</v>
      </c>
      <c r="FH4" s="1771"/>
      <c r="FI4" s="1771"/>
      <c r="FJ4" s="1772"/>
    </row>
    <row r="5" spans="1:166" s="482" customFormat="1" ht="45" customHeight="1">
      <c r="A5" s="438"/>
      <c r="B5" s="466"/>
      <c r="C5" s="467"/>
      <c r="D5" s="468"/>
      <c r="E5" s="469"/>
      <c r="F5" s="470"/>
      <c r="G5" s="471"/>
      <c r="H5" s="471"/>
      <c r="I5" s="1788" t="s">
        <v>265</v>
      </c>
      <c r="J5" s="1789"/>
      <c r="K5" s="1789"/>
      <c r="L5" s="1789"/>
      <c r="M5" s="1789"/>
      <c r="N5" s="1789"/>
      <c r="O5" s="1789"/>
      <c r="P5" s="1789"/>
      <c r="Q5" s="1790"/>
      <c r="R5" s="472"/>
      <c r="S5" s="469"/>
      <c r="T5" s="473"/>
      <c r="U5" s="474"/>
      <c r="V5" s="474"/>
      <c r="W5" s="727"/>
      <c r="X5" s="475"/>
      <c r="Y5" s="922"/>
      <c r="Z5" s="476"/>
      <c r="AA5" s="477"/>
      <c r="AB5" s="478"/>
      <c r="AC5" s="478"/>
      <c r="AD5" s="478"/>
      <c r="AE5" s="478"/>
      <c r="AF5" s="479"/>
      <c r="AG5" s="1788" t="s">
        <v>266</v>
      </c>
      <c r="AH5" s="1789"/>
      <c r="AI5" s="1789"/>
      <c r="AJ5" s="1789"/>
      <c r="AK5" s="1789"/>
      <c r="AL5" s="1789"/>
      <c r="AM5" s="1789"/>
      <c r="AN5" s="1789"/>
      <c r="AO5" s="1789"/>
      <c r="AP5" s="1791"/>
      <c r="AQ5" s="1788" t="s">
        <v>267</v>
      </c>
      <c r="AR5" s="1789"/>
      <c r="AS5" s="1789"/>
      <c r="AT5" s="1789"/>
      <c r="AU5" s="1791"/>
      <c r="AV5" s="1788" t="s">
        <v>268</v>
      </c>
      <c r="AW5" s="1792"/>
      <c r="AX5" s="1792"/>
      <c r="AY5" s="1792"/>
      <c r="AZ5" s="1792"/>
      <c r="BA5" s="1792"/>
      <c r="BB5" s="1792"/>
      <c r="BC5" s="1792"/>
      <c r="BD5" s="1792"/>
      <c r="BE5" s="1792"/>
      <c r="BF5" s="1792"/>
      <c r="BG5" s="1792"/>
      <c r="BH5" s="1792"/>
      <c r="BI5" s="1792"/>
      <c r="BJ5" s="1792"/>
      <c r="BK5" s="1793"/>
      <c r="BL5" s="1785" t="s">
        <v>220</v>
      </c>
      <c r="BM5" s="1786"/>
      <c r="BN5" s="1786"/>
      <c r="BO5" s="1786"/>
      <c r="BP5" s="1787"/>
      <c r="BQ5" s="1794" t="s">
        <v>221</v>
      </c>
      <c r="BR5" s="1795"/>
      <c r="BS5" s="1795"/>
      <c r="BT5" s="1795"/>
      <c r="BU5" s="1796"/>
      <c r="BV5" s="1794" t="s">
        <v>222</v>
      </c>
      <c r="BW5" s="1795"/>
      <c r="BX5" s="1795"/>
      <c r="BY5" s="1795"/>
      <c r="BZ5" s="1796"/>
      <c r="CA5" s="1794" t="s">
        <v>72</v>
      </c>
      <c r="CB5" s="1795"/>
      <c r="CC5" s="1795"/>
      <c r="CD5" s="1795"/>
      <c r="CE5" s="1796"/>
      <c r="CF5" s="1794" t="s">
        <v>50</v>
      </c>
      <c r="CG5" s="1795"/>
      <c r="CH5" s="1795"/>
      <c r="CI5" s="1795"/>
      <c r="CJ5" s="1796"/>
      <c r="CK5" s="1794" t="s">
        <v>223</v>
      </c>
      <c r="CL5" s="1795"/>
      <c r="CM5" s="1795"/>
      <c r="CN5" s="1795"/>
      <c r="CO5" s="1796"/>
      <c r="CP5" s="1794" t="s">
        <v>224</v>
      </c>
      <c r="CQ5" s="1795"/>
      <c r="CR5" s="1795"/>
      <c r="CS5" s="1795"/>
      <c r="CT5" s="1796"/>
      <c r="CU5" s="1797" t="s">
        <v>2183</v>
      </c>
      <c r="CV5" s="1798"/>
      <c r="CW5" s="1798"/>
      <c r="CX5" s="1798"/>
      <c r="CY5" s="1797" t="s">
        <v>269</v>
      </c>
      <c r="CZ5" s="1798"/>
      <c r="DA5" s="1798"/>
      <c r="DB5" s="1799"/>
      <c r="DC5" s="478"/>
      <c r="DD5" s="480"/>
      <c r="DE5" s="481"/>
      <c r="DF5" s="1785" t="s">
        <v>270</v>
      </c>
      <c r="DG5" s="1786"/>
      <c r="DH5" s="1786"/>
      <c r="DI5" s="1786"/>
      <c r="DJ5" s="1786"/>
      <c r="DK5" s="1787"/>
      <c r="DL5" s="1785" t="s">
        <v>271</v>
      </c>
      <c r="DM5" s="1786"/>
      <c r="DN5" s="1786"/>
      <c r="DO5" s="1786"/>
      <c r="DP5" s="1786"/>
      <c r="DQ5" s="1787"/>
      <c r="DR5" s="1785" t="s">
        <v>272</v>
      </c>
      <c r="DS5" s="1786"/>
      <c r="DT5" s="1786"/>
      <c r="DU5" s="1786"/>
      <c r="DV5" s="1786"/>
      <c r="DW5" s="1787"/>
      <c r="DX5" s="1785" t="s">
        <v>273</v>
      </c>
      <c r="DY5" s="1786"/>
      <c r="DZ5" s="1786"/>
      <c r="EA5" s="1786"/>
      <c r="EB5" s="1786"/>
      <c r="EC5" s="1787"/>
      <c r="ED5" s="1785" t="s">
        <v>274</v>
      </c>
      <c r="EE5" s="1786"/>
      <c r="EF5" s="1786"/>
      <c r="EG5" s="1786"/>
      <c r="EH5" s="1786"/>
      <c r="EI5" s="1787"/>
      <c r="EJ5" s="1329" t="s">
        <v>2105</v>
      </c>
      <c r="EK5" s="1329"/>
      <c r="EL5" s="1329"/>
      <c r="EM5" s="1329"/>
      <c r="EN5" s="1329"/>
      <c r="EO5" s="1785" t="s">
        <v>275</v>
      </c>
      <c r="EP5" s="1800"/>
      <c r="EQ5" s="1800"/>
      <c r="ER5" s="1800"/>
      <c r="ES5" s="1800"/>
      <c r="ET5" s="1801"/>
      <c r="EU5" s="1329" t="s">
        <v>2114</v>
      </c>
      <c r="EV5" s="1329"/>
      <c r="EW5" s="1329"/>
      <c r="EX5" s="1329"/>
      <c r="EY5" s="1329"/>
      <c r="EZ5" s="729" t="s">
        <v>237</v>
      </c>
      <c r="FA5" s="910" t="s">
        <v>276</v>
      </c>
      <c r="FB5" s="1774" t="s">
        <v>277</v>
      </c>
      <c r="FC5" s="1775"/>
      <c r="FD5" s="1775"/>
      <c r="FE5" s="1776"/>
      <c r="FF5" s="910" t="s">
        <v>278</v>
      </c>
      <c r="FG5" s="1774" t="s">
        <v>279</v>
      </c>
      <c r="FH5" s="1775"/>
      <c r="FI5" s="1775" t="s">
        <v>280</v>
      </c>
      <c r="FJ5" s="1776"/>
    </row>
    <row r="6" spans="1:166" s="502" customFormat="1" ht="63" customHeight="1">
      <c r="A6" s="483"/>
      <c r="B6" s="484" t="s">
        <v>281</v>
      </c>
      <c r="C6" s="485" t="s">
        <v>157</v>
      </c>
      <c r="D6" s="486" t="s">
        <v>156</v>
      </c>
      <c r="E6" s="487" t="s">
        <v>13</v>
      </c>
      <c r="F6" s="488" t="s">
        <v>282</v>
      </c>
      <c r="G6" s="489" t="s">
        <v>283</v>
      </c>
      <c r="H6" s="489" t="s">
        <v>284</v>
      </c>
      <c r="I6" s="490" t="str">
        <f>AppValidation!H7</f>
        <v>Water resources</v>
      </c>
      <c r="J6" s="491" t="str">
        <f>AppValidation!H8</f>
        <v>Water network plus</v>
      </c>
      <c r="K6" s="491" t="str">
        <f>AppValidation!H9</f>
        <v>Wastewater network plus</v>
      </c>
      <c r="L6" s="491" t="str">
        <f>AppValidation!H10</f>
        <v>Bioresources (sludge)</v>
      </c>
      <c r="M6" s="491" t="str">
        <f>AppValidation!H11</f>
        <v>Residential retail</v>
      </c>
      <c r="N6" s="491" t="str">
        <f>AppValidation!H12</f>
        <v>Business retail</v>
      </c>
      <c r="O6" s="491" t="str">
        <f>AppValidation!H13</f>
        <v>Direct procurement for customers</v>
      </c>
      <c r="P6" s="491" t="str">
        <f>AppValidation!H14</f>
        <v>Dummy control</v>
      </c>
      <c r="Q6" s="492" t="s">
        <v>173</v>
      </c>
      <c r="R6" s="493" t="s">
        <v>17</v>
      </c>
      <c r="S6" s="487" t="s">
        <v>160</v>
      </c>
      <c r="T6" s="494" t="s">
        <v>161</v>
      </c>
      <c r="U6" s="487" t="s">
        <v>18</v>
      </c>
      <c r="V6" s="487" t="s">
        <v>163</v>
      </c>
      <c r="W6" s="487" t="s">
        <v>164</v>
      </c>
      <c r="X6" s="491" t="s">
        <v>165</v>
      </c>
      <c r="Y6" s="495" t="s">
        <v>166</v>
      </c>
      <c r="Z6" s="496" t="s">
        <v>174</v>
      </c>
      <c r="AA6" s="497" t="s">
        <v>285</v>
      </c>
      <c r="AB6" s="497" t="s">
        <v>251</v>
      </c>
      <c r="AC6" s="497" t="s">
        <v>169</v>
      </c>
      <c r="AD6" s="497" t="s">
        <v>252</v>
      </c>
      <c r="AE6" s="497" t="s">
        <v>253</v>
      </c>
      <c r="AF6" s="485" t="s">
        <v>286</v>
      </c>
      <c r="AG6" s="490" t="s">
        <v>187</v>
      </c>
      <c r="AH6" s="491" t="s">
        <v>188</v>
      </c>
      <c r="AI6" s="491" t="s">
        <v>189</v>
      </c>
      <c r="AJ6" s="491" t="s">
        <v>190</v>
      </c>
      <c r="AK6" s="491" t="s">
        <v>191</v>
      </c>
      <c r="AL6" s="491" t="s">
        <v>192</v>
      </c>
      <c r="AM6" s="491" t="s">
        <v>193</v>
      </c>
      <c r="AN6" s="491" t="s">
        <v>194</v>
      </c>
      <c r="AO6" s="491" t="s">
        <v>287</v>
      </c>
      <c r="AP6" s="492" t="s">
        <v>288</v>
      </c>
      <c r="AQ6" s="490" t="s">
        <v>197</v>
      </c>
      <c r="AR6" s="491" t="s">
        <v>198</v>
      </c>
      <c r="AS6" s="491" t="s">
        <v>199</v>
      </c>
      <c r="AT6" s="491" t="s">
        <v>200</v>
      </c>
      <c r="AU6" s="492" t="s">
        <v>201</v>
      </c>
      <c r="AV6" s="498" t="s">
        <v>202</v>
      </c>
      <c r="AW6" s="491" t="s">
        <v>203</v>
      </c>
      <c r="AX6" s="491" t="s">
        <v>204</v>
      </c>
      <c r="AY6" s="491" t="s">
        <v>205</v>
      </c>
      <c r="AZ6" s="491" t="s">
        <v>206</v>
      </c>
      <c r="BA6" s="491" t="s">
        <v>207</v>
      </c>
      <c r="BB6" s="491" t="s">
        <v>208</v>
      </c>
      <c r="BC6" s="491" t="s">
        <v>209</v>
      </c>
      <c r="BD6" s="491" t="s">
        <v>210</v>
      </c>
      <c r="BE6" s="491" t="s">
        <v>211</v>
      </c>
      <c r="BF6" s="491" t="s">
        <v>212</v>
      </c>
      <c r="BG6" s="491" t="s">
        <v>213</v>
      </c>
      <c r="BH6" s="491" t="s">
        <v>214</v>
      </c>
      <c r="BI6" s="491" t="s">
        <v>215</v>
      </c>
      <c r="BJ6" s="491" t="s">
        <v>216</v>
      </c>
      <c r="BK6" s="492" t="s">
        <v>289</v>
      </c>
      <c r="BL6" s="490" t="s">
        <v>197</v>
      </c>
      <c r="BM6" s="491" t="s">
        <v>198</v>
      </c>
      <c r="BN6" s="491" t="s">
        <v>199</v>
      </c>
      <c r="BO6" s="491" t="s">
        <v>200</v>
      </c>
      <c r="BP6" s="492" t="s">
        <v>201</v>
      </c>
      <c r="BQ6" s="490" t="s">
        <v>197</v>
      </c>
      <c r="BR6" s="491" t="s">
        <v>198</v>
      </c>
      <c r="BS6" s="491" t="s">
        <v>199</v>
      </c>
      <c r="BT6" s="491" t="s">
        <v>200</v>
      </c>
      <c r="BU6" s="492" t="s">
        <v>201</v>
      </c>
      <c r="BV6" s="490" t="s">
        <v>197</v>
      </c>
      <c r="BW6" s="491" t="s">
        <v>198</v>
      </c>
      <c r="BX6" s="491" t="s">
        <v>199</v>
      </c>
      <c r="BY6" s="491" t="s">
        <v>200</v>
      </c>
      <c r="BZ6" s="492" t="s">
        <v>201</v>
      </c>
      <c r="CA6" s="490" t="s">
        <v>197</v>
      </c>
      <c r="CB6" s="491" t="s">
        <v>198</v>
      </c>
      <c r="CC6" s="491" t="s">
        <v>199</v>
      </c>
      <c r="CD6" s="491" t="s">
        <v>200</v>
      </c>
      <c r="CE6" s="492" t="s">
        <v>201</v>
      </c>
      <c r="CF6" s="490" t="s">
        <v>197</v>
      </c>
      <c r="CG6" s="491" t="s">
        <v>198</v>
      </c>
      <c r="CH6" s="491" t="s">
        <v>199</v>
      </c>
      <c r="CI6" s="491" t="s">
        <v>200</v>
      </c>
      <c r="CJ6" s="492" t="s">
        <v>201</v>
      </c>
      <c r="CK6" s="490" t="s">
        <v>197</v>
      </c>
      <c r="CL6" s="491" t="s">
        <v>198</v>
      </c>
      <c r="CM6" s="491" t="s">
        <v>199</v>
      </c>
      <c r="CN6" s="491" t="s">
        <v>200</v>
      </c>
      <c r="CO6" s="492" t="s">
        <v>201</v>
      </c>
      <c r="CP6" s="490" t="s">
        <v>197</v>
      </c>
      <c r="CQ6" s="491" t="s">
        <v>198</v>
      </c>
      <c r="CR6" s="491" t="s">
        <v>199</v>
      </c>
      <c r="CS6" s="491" t="s">
        <v>200</v>
      </c>
      <c r="CT6" s="492" t="s">
        <v>201</v>
      </c>
      <c r="CU6" s="709" t="s">
        <v>290</v>
      </c>
      <c r="CV6" s="710" t="s">
        <v>291</v>
      </c>
      <c r="CW6" s="711" t="s">
        <v>292</v>
      </c>
      <c r="CX6" s="708" t="s">
        <v>293</v>
      </c>
      <c r="CY6" s="709" t="s">
        <v>294</v>
      </c>
      <c r="CZ6" s="710" t="s">
        <v>295</v>
      </c>
      <c r="DA6" s="711" t="s">
        <v>296</v>
      </c>
      <c r="DB6" s="708" t="s">
        <v>297</v>
      </c>
      <c r="DC6" s="497" t="s">
        <v>162</v>
      </c>
      <c r="DD6" s="499" t="s">
        <v>185</v>
      </c>
      <c r="DE6" s="485" t="s">
        <v>186</v>
      </c>
      <c r="DF6" s="490" t="s">
        <v>197</v>
      </c>
      <c r="DG6" s="491" t="s">
        <v>198</v>
      </c>
      <c r="DH6" s="491" t="s">
        <v>199</v>
      </c>
      <c r="DI6" s="491" t="s">
        <v>200</v>
      </c>
      <c r="DJ6" s="491" t="s">
        <v>201</v>
      </c>
      <c r="DK6" s="492" t="s">
        <v>298</v>
      </c>
      <c r="DL6" s="490" t="s">
        <v>197</v>
      </c>
      <c r="DM6" s="491" t="s">
        <v>198</v>
      </c>
      <c r="DN6" s="491" t="s">
        <v>199</v>
      </c>
      <c r="DO6" s="491" t="s">
        <v>200</v>
      </c>
      <c r="DP6" s="491" t="s">
        <v>201</v>
      </c>
      <c r="DQ6" s="492" t="s">
        <v>298</v>
      </c>
      <c r="DR6" s="490" t="s">
        <v>197</v>
      </c>
      <c r="DS6" s="491" t="s">
        <v>198</v>
      </c>
      <c r="DT6" s="491" t="s">
        <v>199</v>
      </c>
      <c r="DU6" s="491" t="s">
        <v>200</v>
      </c>
      <c r="DV6" s="491" t="s">
        <v>201</v>
      </c>
      <c r="DW6" s="492" t="s">
        <v>298</v>
      </c>
      <c r="DX6" s="490" t="s">
        <v>197</v>
      </c>
      <c r="DY6" s="491" t="s">
        <v>198</v>
      </c>
      <c r="DZ6" s="491" t="s">
        <v>199</v>
      </c>
      <c r="EA6" s="491" t="s">
        <v>200</v>
      </c>
      <c r="EB6" s="491" t="s">
        <v>201</v>
      </c>
      <c r="EC6" s="492" t="s">
        <v>298</v>
      </c>
      <c r="ED6" s="490" t="s">
        <v>197</v>
      </c>
      <c r="EE6" s="491" t="s">
        <v>198</v>
      </c>
      <c r="EF6" s="491" t="s">
        <v>199</v>
      </c>
      <c r="EG6" s="491" t="s">
        <v>200</v>
      </c>
      <c r="EH6" s="491" t="s">
        <v>201</v>
      </c>
      <c r="EI6" s="492" t="s">
        <v>298</v>
      </c>
      <c r="EJ6" s="490" t="s">
        <v>197</v>
      </c>
      <c r="EK6" s="491" t="s">
        <v>198</v>
      </c>
      <c r="EL6" s="491" t="s">
        <v>199</v>
      </c>
      <c r="EM6" s="491" t="s">
        <v>200</v>
      </c>
      <c r="EN6" s="491" t="s">
        <v>201</v>
      </c>
      <c r="EO6" s="490" t="s">
        <v>197</v>
      </c>
      <c r="EP6" s="491" t="s">
        <v>198</v>
      </c>
      <c r="EQ6" s="491" t="s">
        <v>199</v>
      </c>
      <c r="ER6" s="491" t="s">
        <v>200</v>
      </c>
      <c r="ES6" s="491" t="s">
        <v>201</v>
      </c>
      <c r="ET6" s="491" t="s">
        <v>298</v>
      </c>
      <c r="EU6" s="490" t="s">
        <v>197</v>
      </c>
      <c r="EV6" s="491" t="s">
        <v>198</v>
      </c>
      <c r="EW6" s="491" t="s">
        <v>199</v>
      </c>
      <c r="EX6" s="491" t="s">
        <v>200</v>
      </c>
      <c r="EY6" s="491" t="s">
        <v>201</v>
      </c>
      <c r="EZ6" s="731" t="s">
        <v>299</v>
      </c>
      <c r="FA6" s="734" t="s">
        <v>300</v>
      </c>
      <c r="FB6" s="500" t="s">
        <v>301</v>
      </c>
      <c r="FC6" s="500" t="s">
        <v>302</v>
      </c>
      <c r="FD6" s="500" t="s">
        <v>303</v>
      </c>
      <c r="FE6" s="501" t="s">
        <v>304</v>
      </c>
      <c r="FF6" s="734" t="s">
        <v>300</v>
      </c>
      <c r="FG6" s="500" t="s">
        <v>301</v>
      </c>
      <c r="FH6" s="500" t="s">
        <v>302</v>
      </c>
      <c r="FI6" s="500" t="s">
        <v>303</v>
      </c>
      <c r="FJ6" s="501" t="s">
        <v>304</v>
      </c>
    </row>
    <row r="7" spans="1:166" s="524" customFormat="1" ht="15.75" customHeight="1">
      <c r="A7" s="503"/>
      <c r="B7" s="504">
        <v>1</v>
      </c>
      <c r="C7" s="786" t="str">
        <f xml:space="preserve"> IF(F7 = "", "", CONCATENATE("PR19", $I$1, "_", F7))</f>
        <v>PR19SWB_PC A1</v>
      </c>
      <c r="D7" s="505" t="s">
        <v>2425</v>
      </c>
      <c r="E7" s="505" t="s">
        <v>42</v>
      </c>
      <c r="F7" s="506" t="s">
        <v>2426</v>
      </c>
      <c r="G7" s="507" t="s">
        <v>2427</v>
      </c>
      <c r="H7" s="507" t="s">
        <v>2428</v>
      </c>
      <c r="I7" s="508"/>
      <c r="J7" s="509">
        <v>1</v>
      </c>
      <c r="K7" s="509"/>
      <c r="L7" s="509"/>
      <c r="M7" s="509"/>
      <c r="N7" s="509"/>
      <c r="O7" s="509"/>
      <c r="P7" s="510"/>
      <c r="Q7" s="511">
        <f>SUM(I7:P7)</f>
        <v>1</v>
      </c>
      <c r="R7" s="512" t="s">
        <v>58</v>
      </c>
      <c r="S7" s="505" t="s">
        <v>2547</v>
      </c>
      <c r="T7" s="513" t="s">
        <v>32</v>
      </c>
      <c r="U7" s="505" t="s">
        <v>147</v>
      </c>
      <c r="V7" s="505" t="s">
        <v>88</v>
      </c>
      <c r="W7" s="505" t="s">
        <v>2548</v>
      </c>
      <c r="X7" s="514">
        <v>2</v>
      </c>
      <c r="Y7" s="515" t="s">
        <v>40</v>
      </c>
      <c r="Z7" s="516" t="s">
        <v>66</v>
      </c>
      <c r="AA7" s="517" t="s">
        <v>41</v>
      </c>
      <c r="AB7" s="517"/>
      <c r="AC7" s="517"/>
      <c r="AD7" s="517"/>
      <c r="AE7" s="517"/>
      <c r="AF7" s="518" t="s">
        <v>2549</v>
      </c>
      <c r="AG7" s="931"/>
      <c r="AH7" s="932"/>
      <c r="AI7" s="932"/>
      <c r="AJ7" s="932"/>
      <c r="AK7" s="932">
        <v>1.34</v>
      </c>
      <c r="AL7" s="932">
        <v>6.65</v>
      </c>
      <c r="AM7" s="932">
        <v>2.67</v>
      </c>
      <c r="AN7" s="932">
        <v>2.85</v>
      </c>
      <c r="AO7" s="932">
        <v>3.38</v>
      </c>
      <c r="AP7" s="933">
        <v>3.21</v>
      </c>
      <c r="AQ7" s="539">
        <v>0</v>
      </c>
      <c r="AR7" s="539">
        <v>0</v>
      </c>
      <c r="AS7" s="539">
        <v>0</v>
      </c>
      <c r="AT7" s="539">
        <v>0</v>
      </c>
      <c r="AU7" s="539">
        <v>0</v>
      </c>
      <c r="AV7" s="931">
        <v>0</v>
      </c>
      <c r="AW7" s="932">
        <v>0</v>
      </c>
      <c r="AX7" s="932">
        <v>0</v>
      </c>
      <c r="AY7" s="932">
        <v>0</v>
      </c>
      <c r="AZ7" s="934">
        <v>0</v>
      </c>
      <c r="BA7" s="935">
        <v>0</v>
      </c>
      <c r="BB7" s="932">
        <v>0</v>
      </c>
      <c r="BC7" s="932">
        <v>0</v>
      </c>
      <c r="BD7" s="932">
        <v>0</v>
      </c>
      <c r="BE7" s="936">
        <v>0</v>
      </c>
      <c r="BF7" s="937">
        <v>0</v>
      </c>
      <c r="BG7" s="932">
        <v>0</v>
      </c>
      <c r="BH7" s="932">
        <v>0</v>
      </c>
      <c r="BI7" s="932">
        <v>0</v>
      </c>
      <c r="BJ7" s="938">
        <v>0</v>
      </c>
      <c r="BK7" s="933">
        <v>0</v>
      </c>
      <c r="BL7" s="512" t="s">
        <v>6</v>
      </c>
      <c r="BM7" s="506" t="s">
        <v>6</v>
      </c>
      <c r="BN7" s="506" t="s">
        <v>6</v>
      </c>
      <c r="BO7" s="506" t="s">
        <v>6</v>
      </c>
      <c r="BP7" s="513" t="s">
        <v>6</v>
      </c>
      <c r="BQ7" s="931"/>
      <c r="BR7" s="932"/>
      <c r="BS7" s="932"/>
      <c r="BT7" s="932"/>
      <c r="BU7" s="933"/>
      <c r="BV7" s="931">
        <v>9.5</v>
      </c>
      <c r="BW7" s="932">
        <v>9.5</v>
      </c>
      <c r="BX7" s="932">
        <v>9.5</v>
      </c>
      <c r="BY7" s="932">
        <v>9.5</v>
      </c>
      <c r="BZ7" s="933">
        <v>9.5</v>
      </c>
      <c r="CA7" s="931">
        <v>1.5</v>
      </c>
      <c r="CB7" s="932">
        <v>1.5</v>
      </c>
      <c r="CC7" s="932">
        <v>1.5</v>
      </c>
      <c r="CD7" s="932">
        <v>1.5</v>
      </c>
      <c r="CE7" s="932">
        <v>1.5</v>
      </c>
      <c r="CF7" s="931"/>
      <c r="CG7" s="932"/>
      <c r="CH7" s="932"/>
      <c r="CI7" s="932"/>
      <c r="CJ7" s="933"/>
      <c r="CK7" s="931"/>
      <c r="CL7" s="932"/>
      <c r="CM7" s="932"/>
      <c r="CN7" s="932"/>
      <c r="CO7" s="933"/>
      <c r="CP7" s="931"/>
      <c r="CQ7" s="932"/>
      <c r="CR7" s="932"/>
      <c r="CS7" s="932"/>
      <c r="CT7" s="933"/>
      <c r="CU7" s="1274">
        <v>-0.37</v>
      </c>
      <c r="CV7" s="1275"/>
      <c r="CW7" s="1275"/>
      <c r="CX7" s="1276"/>
      <c r="CY7" s="1275"/>
      <c r="CZ7" s="1275"/>
      <c r="DA7" s="1275"/>
      <c r="DB7" s="1276"/>
      <c r="DC7" s="506"/>
      <c r="DD7" s="522">
        <v>1</v>
      </c>
      <c r="DE7" s="523"/>
      <c r="DF7" s="519">
        <f xml:space="preserve"> IF(AND($DC7 = "", BL7 = "Yes"), ABS(BQ7 - BV7) * $CX7 * $DD7, "")</f>
        <v>0</v>
      </c>
      <c r="DG7" s="520">
        <f xml:space="preserve"> IF(AND($DC7 = "", BM7 = "Yes"), ABS(BR7 - BW7) * $CX7 * $DD7, "")</f>
        <v>0</v>
      </c>
      <c r="DH7" s="520">
        <f xml:space="preserve"> IF(AND($DC7 = "", BN7 = "Yes"), ABS(BS7 - BX7) * $CX7 * $DD7, "")</f>
        <v>0</v>
      </c>
      <c r="DI7" s="520">
        <f xml:space="preserve"> IF(AND($DC7 = "", BO7 = "Yes"), ABS(BT7 - BY7) * $CX7 * $DD7, "")</f>
        <v>0</v>
      </c>
      <c r="DJ7" s="520">
        <f xml:space="preserve"> IF(AND($DC7 = "", BP7 = "Yes"), ABS(BU7 - BZ7) * $CX7 * $DD7, "")</f>
        <v>0</v>
      </c>
      <c r="DK7" s="521" t="str">
        <f xml:space="preserve"> IF(SUM(DF7:DJ7) = 0, "", SUM(DF7:DJ7))</f>
        <v/>
      </c>
      <c r="DL7" s="542">
        <f xml:space="preserve"> IF(AND($DC7 = "", BL7 = "Yes"), ABS(BV7 - CA7) * $CU7 * $DD7, "")</f>
        <v>-2.96</v>
      </c>
      <c r="DM7" s="543">
        <f t="shared" ref="DM7:DM18" si="4" xml:space="preserve"> IF(AND($DC7 = "", BM7 = "Yes"), ABS(BW7 - CB7) * $CU7 * $DD7, "")</f>
        <v>-2.96</v>
      </c>
      <c r="DN7" s="543">
        <f t="shared" ref="DN7:DN18" si="5" xml:space="preserve"> IF(AND($DC7 = "", BN7 = "Yes"), ABS(BX7 - CC7) * $CU7 * $DD7, "")</f>
        <v>-2.96</v>
      </c>
      <c r="DO7" s="543">
        <f t="shared" ref="DO7:DO18" si="6" xml:space="preserve"> IF(AND($DC7 = "", BO7 = "Yes"), ABS(BY7 - CD7) * $CU7 * $DD7, "")</f>
        <v>-2.96</v>
      </c>
      <c r="DP7" s="543">
        <f t="shared" ref="DP7:DP18" si="7" xml:space="preserve"> IF(AND($DC7 = "", BP7 = "Yes"), ABS(BZ7 - CE7) * $CU7 * $DD7, "")</f>
        <v>-2.96</v>
      </c>
      <c r="DQ7" s="544">
        <f t="shared" ref="DQ7:DQ18" si="8" xml:space="preserve"> IF(SUM(DL7:DP7) = 0, "", SUM(DL7:DP7))</f>
        <v>-14.8</v>
      </c>
      <c r="DR7" s="542">
        <f t="shared" ref="DR7:DR19" si="9" xml:space="preserve"> IF(AND($DC7 = "", BL7 = "Yes"), ABS(CF7 - CK7) * $CY7 * $DD7, "")</f>
        <v>0</v>
      </c>
      <c r="DS7" s="543">
        <f t="shared" ref="DS7:DS19" si="10" xml:space="preserve"> IF(AND($DC7 = "", BM7 = "Yes"), ABS(CG7 - CL7) * $CY7 * $DD7, "")</f>
        <v>0</v>
      </c>
      <c r="DT7" s="543">
        <f t="shared" ref="DT7:DT19" si="11" xml:space="preserve"> IF(AND($DC7 = "", BN7 = "Yes"), ABS(CH7 - CM7) * $CY7 * $DD7, "")</f>
        <v>0</v>
      </c>
      <c r="DU7" s="543">
        <f t="shared" ref="DU7:DU19" si="12" xml:space="preserve"> IF(AND($DC7 = "", BO7 = "Yes"), ABS(CI7 - CN7) * $CY7 * $DD7, "")</f>
        <v>0</v>
      </c>
      <c r="DV7" s="543">
        <f t="shared" ref="DV7:DV19" si="13" xml:space="preserve"> IF(AND($DC7 = "", BP7 = "Yes"), ABS(CJ7 - CO7) * $CY7 * $DD7, "")</f>
        <v>0</v>
      </c>
      <c r="DW7" s="544" t="str">
        <f t="shared" ref="DW7:DW19" si="14" xml:space="preserve"> IF(SUM(DR7:DV7) = 0, "", SUM(DR7:DV7))</f>
        <v/>
      </c>
      <c r="DX7" s="519">
        <f xml:space="preserve"> IF(AND($DC7 = "", BL7 = "Yes"), ABS(CK7 - CP7) * $DB7 * $DD7, "")</f>
        <v>0</v>
      </c>
      <c r="DY7" s="520">
        <f xml:space="preserve"> IF(AND($DC7 = "", BM7 = "Yes"), ABS(CL7 - CQ7) * $DB7 * $DD7, "")</f>
        <v>0</v>
      </c>
      <c r="DZ7" s="520">
        <f xml:space="preserve"> IF(AND($DC7 = "", BN7 = "Yes"), ABS(CM7 - CR7) * $DB7 * $DD7, "")</f>
        <v>0</v>
      </c>
      <c r="EA7" s="520">
        <f xml:space="preserve"> IF(AND($DC7 = "", BO7 = "Yes"), ABS(CN7 - CS7) * $DB7 * $DD7, "")</f>
        <v>0</v>
      </c>
      <c r="EB7" s="520">
        <f xml:space="preserve"> IF(AND($DC7 = "", BP7 = "Yes"), ABS(CO7 - CT7) * $DB7 * $DD7, "")</f>
        <v>0</v>
      </c>
      <c r="EC7" s="521" t="str">
        <f xml:space="preserve"> IF(SUM(DX7:EB7) = 0, "", SUM(DX7:EB7))</f>
        <v/>
      </c>
      <c r="ED7" s="519">
        <v>-1.2802</v>
      </c>
      <c r="EE7" s="520">
        <v>-1.2173</v>
      </c>
      <c r="EF7" s="520">
        <v>-1.1544000000000001</v>
      </c>
      <c r="EG7" s="520">
        <v>-1.0952</v>
      </c>
      <c r="EH7" s="520">
        <v>-1.0323</v>
      </c>
      <c r="EI7" s="521">
        <v>-5.7794000000000008</v>
      </c>
      <c r="EJ7" s="931">
        <v>4.96</v>
      </c>
      <c r="EK7" s="932">
        <v>4.79</v>
      </c>
      <c r="EL7" s="932">
        <v>4.62</v>
      </c>
      <c r="EM7" s="932">
        <v>4.46</v>
      </c>
      <c r="EN7" s="932">
        <v>4.29</v>
      </c>
      <c r="EO7" s="519"/>
      <c r="EP7" s="520"/>
      <c r="EQ7" s="520"/>
      <c r="ER7" s="520"/>
      <c r="ES7" s="520"/>
      <c r="ET7" s="520"/>
      <c r="EU7" s="931"/>
      <c r="EV7" s="932"/>
      <c r="EW7" s="932"/>
      <c r="EX7" s="932"/>
      <c r="EY7" s="932"/>
      <c r="EZ7" s="1284">
        <v>0.44946999999999998</v>
      </c>
      <c r="FA7" s="746" t="s">
        <v>2594</v>
      </c>
      <c r="FB7" s="1287">
        <v>0.39432800000000001</v>
      </c>
      <c r="FC7" s="1287">
        <v>0.43222899999999997</v>
      </c>
      <c r="FD7" s="1287">
        <v>0.57263799999999998</v>
      </c>
      <c r="FE7" s="1288">
        <v>0.31134499999999998</v>
      </c>
      <c r="FF7" s="746"/>
      <c r="FG7" s="1287"/>
      <c r="FH7" s="1287"/>
      <c r="FI7" s="1287"/>
      <c r="FJ7" s="1288"/>
    </row>
    <row r="8" spans="1:166" s="524" customFormat="1" ht="15.75" customHeight="1">
      <c r="A8" s="503"/>
      <c r="B8" s="525">
        <v>2</v>
      </c>
      <c r="C8" s="786" t="str">
        <f t="shared" ref="C8:C71" si="15" xml:space="preserve"> IF(F8 = "", "", CONCATENATE("PR19", $I$1, "_", F8))</f>
        <v>PR19SWB_PC A2</v>
      </c>
      <c r="D8" s="526" t="s">
        <v>2425</v>
      </c>
      <c r="E8" s="526" t="s">
        <v>42</v>
      </c>
      <c r="F8" s="517" t="s">
        <v>2429</v>
      </c>
      <c r="G8" s="527" t="s">
        <v>2430</v>
      </c>
      <c r="H8" s="527" t="s">
        <v>2431</v>
      </c>
      <c r="I8" s="528"/>
      <c r="J8" s="529">
        <v>1</v>
      </c>
      <c r="K8" s="529"/>
      <c r="L8" s="529"/>
      <c r="M8" s="529"/>
      <c r="N8" s="529"/>
      <c r="O8" s="529"/>
      <c r="P8" s="530"/>
      <c r="Q8" s="531">
        <f t="shared" ref="Q8:Q71" si="16">SUM(I8:P8)</f>
        <v>1</v>
      </c>
      <c r="R8" s="532" t="s">
        <v>68</v>
      </c>
      <c r="S8" s="526" t="s">
        <v>2547</v>
      </c>
      <c r="T8" s="533" t="s">
        <v>32</v>
      </c>
      <c r="U8" s="526" t="s">
        <v>139</v>
      </c>
      <c r="V8" s="526" t="s">
        <v>102</v>
      </c>
      <c r="W8" s="526" t="s">
        <v>2550</v>
      </c>
      <c r="X8" s="534"/>
      <c r="Y8" s="535" t="s">
        <v>40</v>
      </c>
      <c r="Z8" s="536" t="s">
        <v>74</v>
      </c>
      <c r="AA8" s="517"/>
      <c r="AB8" s="517"/>
      <c r="AC8" s="517"/>
      <c r="AD8" s="517"/>
      <c r="AE8" s="517"/>
      <c r="AF8" s="537" t="s">
        <v>2551</v>
      </c>
      <c r="AG8" s="538"/>
      <c r="AH8" s="539"/>
      <c r="AI8" s="539"/>
      <c r="AJ8" s="539"/>
      <c r="AK8" s="539"/>
      <c r="AL8" s="539"/>
      <c r="AM8" s="1689">
        <v>6.2731481481481484E-3</v>
      </c>
      <c r="AN8" s="1689">
        <v>1.2106481481481482E-2</v>
      </c>
      <c r="AO8" s="1689">
        <v>6.3078703703703708E-3</v>
      </c>
      <c r="AP8" s="1689">
        <v>5.3587962962962964E-3</v>
      </c>
      <c r="AQ8" s="1690">
        <v>2.9745370370370373E-3</v>
      </c>
      <c r="AR8" s="1689">
        <v>2.7546296296296294E-3</v>
      </c>
      <c r="AS8" s="1689">
        <v>2.5462962962962961E-3</v>
      </c>
      <c r="AT8" s="1689">
        <v>2.3379629629629631E-3</v>
      </c>
      <c r="AU8" s="1689">
        <v>2.0833333333333333E-3</v>
      </c>
      <c r="AV8" s="1690">
        <v>2.0023148148148148E-3</v>
      </c>
      <c r="AW8" s="1689">
        <v>1.7824074074074072E-3</v>
      </c>
      <c r="AX8" s="1689">
        <v>1.5972222222222221E-3</v>
      </c>
      <c r="AY8" s="1689">
        <v>1.423611111111111E-3</v>
      </c>
      <c r="AZ8" s="1691">
        <v>1.2731481481481483E-3</v>
      </c>
      <c r="BA8" s="1692">
        <v>1.1342592592592591E-3</v>
      </c>
      <c r="BB8" s="1689">
        <v>1.0185185185185186E-3</v>
      </c>
      <c r="BC8" s="1689">
        <v>9.0277777777777784E-4</v>
      </c>
      <c r="BD8" s="1689">
        <v>8.1018518518518516E-4</v>
      </c>
      <c r="BE8" s="1693">
        <v>7.175925925925927E-4</v>
      </c>
      <c r="BF8" s="1694">
        <v>6.4814814814814813E-4</v>
      </c>
      <c r="BG8" s="1694">
        <v>6.4814814814814813E-4</v>
      </c>
      <c r="BH8" s="1694">
        <v>6.4814814814814813E-4</v>
      </c>
      <c r="BI8" s="1694">
        <v>6.4814814814814813E-4</v>
      </c>
      <c r="BJ8" s="1694">
        <v>6.4814814814814813E-4</v>
      </c>
      <c r="BK8" s="1695">
        <v>3.7037037037037035E-4</v>
      </c>
      <c r="BL8" s="532" t="s">
        <v>6</v>
      </c>
      <c r="BM8" s="517" t="s">
        <v>6</v>
      </c>
      <c r="BN8" s="517" t="s">
        <v>6</v>
      </c>
      <c r="BO8" s="517" t="s">
        <v>6</v>
      </c>
      <c r="BP8" s="533" t="s">
        <v>6</v>
      </c>
      <c r="BQ8" s="541"/>
      <c r="BR8" s="539"/>
      <c r="BS8" s="539"/>
      <c r="BT8" s="539"/>
      <c r="BU8" s="540"/>
      <c r="BV8" s="541"/>
      <c r="BW8" s="539"/>
      <c r="BX8" s="539"/>
      <c r="BY8" s="539"/>
      <c r="BZ8" s="540"/>
      <c r="CA8" s="538"/>
      <c r="CB8" s="539"/>
      <c r="CC8" s="539"/>
      <c r="CD8" s="539"/>
      <c r="CE8" s="540"/>
      <c r="CF8" s="538"/>
      <c r="CG8" s="539"/>
      <c r="CH8" s="539"/>
      <c r="CI8" s="539"/>
      <c r="CJ8" s="540"/>
      <c r="CK8" s="538"/>
      <c r="CL8" s="539"/>
      <c r="CM8" s="539"/>
      <c r="CN8" s="539"/>
      <c r="CO8" s="540"/>
      <c r="CP8" s="538"/>
      <c r="CQ8" s="539"/>
      <c r="CR8" s="539"/>
      <c r="CS8" s="539"/>
      <c r="CT8" s="540"/>
      <c r="CU8" s="1277">
        <v>-0.46142899999999998</v>
      </c>
      <c r="CV8" s="1278"/>
      <c r="CW8" s="1278"/>
      <c r="CX8" s="1279"/>
      <c r="CY8" s="1278">
        <v>9.1619000000000006E-2</v>
      </c>
      <c r="CZ8" s="1278"/>
      <c r="DA8" s="1278"/>
      <c r="DB8" s="1279"/>
      <c r="DC8" s="517"/>
      <c r="DD8" s="545">
        <v>1</v>
      </c>
      <c r="DE8" s="546"/>
      <c r="DF8" s="542">
        <f t="shared" ref="DF8:DF71" si="17" xml:space="preserve"> IF(AND($DC8 = "", BL8 = "Yes"), ABS(BQ8 - BV8) * $CX8 * $DD8, "")</f>
        <v>0</v>
      </c>
      <c r="DG8" s="543">
        <f t="shared" ref="DG8:DG71" si="18" xml:space="preserve"> IF(AND($DC8 = "", BM8 = "Yes"), ABS(BR8 - BW8) * $CX8 * $DD8, "")</f>
        <v>0</v>
      </c>
      <c r="DH8" s="543">
        <f t="shared" ref="DH8:DH71" si="19" xml:space="preserve"> IF(AND($DC8 = "", BN8 = "Yes"), ABS(BS8 - BX8) * $CX8 * $DD8, "")</f>
        <v>0</v>
      </c>
      <c r="DI8" s="543">
        <f t="shared" ref="DI8:DI71" si="20" xml:space="preserve"> IF(AND($DC8 = "", BO8 = "Yes"), ABS(BT8 - BY8) * $CX8 * $DD8, "")</f>
        <v>0</v>
      </c>
      <c r="DJ8" s="543">
        <f t="shared" ref="DJ8:DJ71" si="21" xml:space="preserve"> IF(AND($DC8 = "", BP8 = "Yes"), ABS(BU8 - BZ8) * $CX8 * $DD8, "")</f>
        <v>0</v>
      </c>
      <c r="DK8" s="544" t="str">
        <f t="shared" ref="DK8:DK71" si="22" xml:space="preserve"> IF(SUM(DF8:DJ8) = 0, "", SUM(DF8:DJ8))</f>
        <v/>
      </c>
      <c r="DL8" s="542">
        <f t="shared" ref="DL8:DL18" si="23" xml:space="preserve"> IF(AND($DC8 = "", BL8 = "Yes"), ABS(BV8 - CA8) * $CU8 * $DD8, "")</f>
        <v>0</v>
      </c>
      <c r="DM8" s="543">
        <f t="shared" si="4"/>
        <v>0</v>
      </c>
      <c r="DN8" s="543">
        <f t="shared" si="5"/>
        <v>0</v>
      </c>
      <c r="DO8" s="543">
        <f t="shared" si="6"/>
        <v>0</v>
      </c>
      <c r="DP8" s="543">
        <f t="shared" si="7"/>
        <v>0</v>
      </c>
      <c r="DQ8" s="544" t="str">
        <f t="shared" si="8"/>
        <v/>
      </c>
      <c r="DR8" s="542">
        <f t="shared" si="9"/>
        <v>0</v>
      </c>
      <c r="DS8" s="543">
        <f t="shared" si="10"/>
        <v>0</v>
      </c>
      <c r="DT8" s="543">
        <f t="shared" si="11"/>
        <v>0</v>
      </c>
      <c r="DU8" s="543">
        <f t="shared" si="12"/>
        <v>0</v>
      </c>
      <c r="DV8" s="543">
        <f t="shared" si="13"/>
        <v>0</v>
      </c>
      <c r="DW8" s="544" t="str">
        <f t="shared" si="14"/>
        <v/>
      </c>
      <c r="DX8" s="542">
        <f t="shared" ref="DX8:DX71" si="24" xml:space="preserve"> IF(AND($DC8 = "", BL8 = "Yes"), ABS(CK8 - CP8) * $DB8 * $DD8, "")</f>
        <v>0</v>
      </c>
      <c r="DY8" s="543">
        <f t="shared" ref="DY8:DY71" si="25" xml:space="preserve"> IF(AND($DC8 = "", BM8 = "Yes"), ABS(CL8 - CQ8) * $DB8 * $DD8, "")</f>
        <v>0</v>
      </c>
      <c r="DZ8" s="543">
        <f t="shared" ref="DZ8:DZ71" si="26" xml:space="preserve"> IF(AND($DC8 = "", BN8 = "Yes"), ABS(CM8 - CR8) * $DB8 * $DD8, "")</f>
        <v>0</v>
      </c>
      <c r="EA8" s="543">
        <f t="shared" ref="EA8:EA71" si="27" xml:space="preserve"> IF(AND($DC8 = "", BO8 = "Yes"), ABS(CN8 - CS8) * $DB8 * $DD8, "")</f>
        <v>0</v>
      </c>
      <c r="EB8" s="543">
        <f t="shared" ref="EB8:EB71" si="28" xml:space="preserve"> IF(AND($DC8 = "", BP8 = "Yes"), ABS(CO8 - CT8) * $DB8 * $DD8, "")</f>
        <v>0</v>
      </c>
      <c r="EC8" s="544" t="str">
        <f t="shared" ref="EC8:EC71" si="29" xml:space="preserve"> IF(SUM(DX8:EB8) = 0, "", SUM(DX8:EB8))</f>
        <v/>
      </c>
      <c r="ED8" s="542">
        <v>-2.9531456</v>
      </c>
      <c r="EE8" s="543">
        <v>-2.9531456</v>
      </c>
      <c r="EF8" s="543">
        <v>-2.9531456</v>
      </c>
      <c r="EG8" s="543">
        <v>-2.9531456</v>
      </c>
      <c r="EH8" s="543">
        <v>-2.9531456</v>
      </c>
      <c r="EI8" s="544">
        <v>-14.765727999999999</v>
      </c>
      <c r="EJ8" s="1707">
        <v>7.4189814814814813E-3</v>
      </c>
      <c r="EK8" s="1706">
        <v>6.7361111111111103E-3</v>
      </c>
      <c r="EL8" s="1706">
        <v>6.6782407407407415E-3</v>
      </c>
      <c r="EM8" s="1706">
        <v>6.5509259259259262E-3</v>
      </c>
      <c r="EN8" s="1706">
        <v>6.3425925925925915E-3</v>
      </c>
      <c r="EO8" s="542">
        <v>4.5809500000000003E-2</v>
      </c>
      <c r="EP8" s="543">
        <v>0.10688883333333336</v>
      </c>
      <c r="EQ8" s="543">
        <v>0.10994279999999998</v>
      </c>
      <c r="ER8" s="543">
        <v>0.1679681666666667</v>
      </c>
      <c r="ES8" s="543">
        <v>0.14811738333333335</v>
      </c>
      <c r="ET8" s="543">
        <v>0.57872668333333344</v>
      </c>
      <c r="EU8" s="1706">
        <v>2.627314814814815E-3</v>
      </c>
      <c r="EV8" s="1706">
        <v>1.9444444444444442E-3</v>
      </c>
      <c r="EW8" s="1706">
        <v>1.712962962962963E-3</v>
      </c>
      <c r="EX8" s="1706">
        <v>1.0648148148148147E-3</v>
      </c>
      <c r="EY8" s="1706">
        <v>9.6064814814814808E-4</v>
      </c>
      <c r="EZ8" s="1285">
        <v>0.95997200000000005</v>
      </c>
      <c r="FA8" s="747" t="s">
        <v>2595</v>
      </c>
      <c r="FB8" s="1289">
        <v>0.15552199999999999</v>
      </c>
      <c r="FC8" s="1289">
        <v>0.16773399999999999</v>
      </c>
      <c r="FD8" s="1289">
        <v>0.20913899999999999</v>
      </c>
      <c r="FE8" s="1290">
        <v>0.118686</v>
      </c>
      <c r="FF8" s="747"/>
      <c r="FG8" s="1289"/>
      <c r="FH8" s="1289"/>
      <c r="FI8" s="1289"/>
      <c r="FJ8" s="1290"/>
    </row>
    <row r="9" spans="1:166" s="524" customFormat="1" ht="15.75" customHeight="1">
      <c r="A9" s="503"/>
      <c r="B9" s="525">
        <v>3</v>
      </c>
      <c r="C9" s="786" t="str">
        <f t="shared" si="15"/>
        <v>PR19SWB_PC A3</v>
      </c>
      <c r="D9" s="526" t="s">
        <v>2425</v>
      </c>
      <c r="E9" s="526" t="s">
        <v>42</v>
      </c>
      <c r="F9" s="517" t="s">
        <v>2432</v>
      </c>
      <c r="G9" s="527" t="s">
        <v>2433</v>
      </c>
      <c r="H9" s="527" t="s">
        <v>2434</v>
      </c>
      <c r="I9" s="528"/>
      <c r="J9" s="529">
        <v>1</v>
      </c>
      <c r="K9" s="529"/>
      <c r="L9" s="529"/>
      <c r="M9" s="529"/>
      <c r="N9" s="529"/>
      <c r="O9" s="529"/>
      <c r="P9" s="530"/>
      <c r="Q9" s="531">
        <f t="shared" si="16"/>
        <v>1</v>
      </c>
      <c r="R9" s="532" t="s">
        <v>68</v>
      </c>
      <c r="S9" s="526" t="s">
        <v>2547</v>
      </c>
      <c r="T9" s="533" t="s">
        <v>32</v>
      </c>
      <c r="U9" s="526" t="s">
        <v>144</v>
      </c>
      <c r="V9" s="526" t="s">
        <v>2552</v>
      </c>
      <c r="W9" s="526" t="s">
        <v>2553</v>
      </c>
      <c r="X9" s="534"/>
      <c r="Y9" s="535" t="s">
        <v>40</v>
      </c>
      <c r="Z9" s="536" t="s">
        <v>81</v>
      </c>
      <c r="AA9" s="517"/>
      <c r="AB9" s="517"/>
      <c r="AC9" s="517" t="s">
        <v>26</v>
      </c>
      <c r="AD9" s="517"/>
      <c r="AE9" s="517"/>
      <c r="AF9" s="537" t="s">
        <v>2551</v>
      </c>
      <c r="AG9" s="538">
        <v>182</v>
      </c>
      <c r="AH9" s="539">
        <v>145</v>
      </c>
      <c r="AI9" s="539">
        <v>139</v>
      </c>
      <c r="AJ9" s="539">
        <v>156</v>
      </c>
      <c r="AK9" s="539">
        <v>163</v>
      </c>
      <c r="AL9" s="539">
        <v>138</v>
      </c>
      <c r="AM9" s="539">
        <v>152</v>
      </c>
      <c r="AN9" s="539">
        <v>152</v>
      </c>
      <c r="AO9" s="539">
        <v>146</v>
      </c>
      <c r="AP9" s="540">
        <v>144</v>
      </c>
      <c r="AQ9" s="539">
        <v>141</v>
      </c>
      <c r="AR9" s="539">
        <v>138</v>
      </c>
      <c r="AS9" s="539">
        <v>135</v>
      </c>
      <c r="AT9" s="539">
        <v>132</v>
      </c>
      <c r="AU9" s="539">
        <v>129</v>
      </c>
      <c r="AV9" s="538">
        <v>129</v>
      </c>
      <c r="AW9" s="539">
        <v>128</v>
      </c>
      <c r="AX9" s="539">
        <v>128</v>
      </c>
      <c r="AY9" s="539">
        <v>128</v>
      </c>
      <c r="AZ9" s="712">
        <v>127</v>
      </c>
      <c r="BA9" s="715">
        <v>127</v>
      </c>
      <c r="BB9" s="539">
        <v>127</v>
      </c>
      <c r="BC9" s="539">
        <v>126</v>
      </c>
      <c r="BD9" s="539">
        <v>126</v>
      </c>
      <c r="BE9" s="716">
        <v>126</v>
      </c>
      <c r="BF9" s="721">
        <v>125</v>
      </c>
      <c r="BG9" s="539">
        <v>125</v>
      </c>
      <c r="BH9" s="539">
        <v>125</v>
      </c>
      <c r="BI9" s="539">
        <v>124</v>
      </c>
      <c r="BJ9" s="722">
        <v>124</v>
      </c>
      <c r="BK9" s="540">
        <v>122</v>
      </c>
      <c r="BL9" s="532" t="s">
        <v>6</v>
      </c>
      <c r="BM9" s="517" t="s">
        <v>6</v>
      </c>
      <c r="BN9" s="517" t="s">
        <v>6</v>
      </c>
      <c r="BO9" s="517" t="s">
        <v>6</v>
      </c>
      <c r="BP9" s="533" t="s">
        <v>6</v>
      </c>
      <c r="BQ9" s="538"/>
      <c r="BR9" s="539"/>
      <c r="BS9" s="539"/>
      <c r="BT9" s="539"/>
      <c r="BU9" s="540"/>
      <c r="BV9" s="538"/>
      <c r="BW9" s="539"/>
      <c r="BX9" s="539"/>
      <c r="BY9" s="539"/>
      <c r="BZ9" s="540"/>
      <c r="CA9" s="538"/>
      <c r="CB9" s="539"/>
      <c r="CC9" s="539"/>
      <c r="CD9" s="539"/>
      <c r="CE9" s="540"/>
      <c r="CF9" s="538"/>
      <c r="CG9" s="539"/>
      <c r="CH9" s="539"/>
      <c r="CI9" s="539"/>
      <c r="CJ9" s="540"/>
      <c r="CK9" s="538"/>
      <c r="CL9" s="539"/>
      <c r="CM9" s="539"/>
      <c r="CN9" s="539"/>
      <c r="CO9" s="540"/>
      <c r="CP9" s="538"/>
      <c r="CQ9" s="539"/>
      <c r="CR9" s="539"/>
      <c r="CS9" s="539"/>
      <c r="CT9" s="540"/>
      <c r="CU9" s="1277">
        <v>-9.5000000000000001E-2</v>
      </c>
      <c r="CV9" s="1278"/>
      <c r="CW9" s="1278"/>
      <c r="CX9" s="1279"/>
      <c r="CY9" s="1278">
        <v>6.2129999999999998E-3</v>
      </c>
      <c r="CZ9" s="1278"/>
      <c r="DA9" s="1278"/>
      <c r="DB9" s="1279"/>
      <c r="DC9" s="517"/>
      <c r="DD9" s="545">
        <v>1</v>
      </c>
      <c r="DE9" s="546"/>
      <c r="DF9" s="542">
        <f t="shared" si="17"/>
        <v>0</v>
      </c>
      <c r="DG9" s="543">
        <f t="shared" si="18"/>
        <v>0</v>
      </c>
      <c r="DH9" s="543">
        <f t="shared" si="19"/>
        <v>0</v>
      </c>
      <c r="DI9" s="543">
        <f t="shared" si="20"/>
        <v>0</v>
      </c>
      <c r="DJ9" s="543">
        <f t="shared" si="21"/>
        <v>0</v>
      </c>
      <c r="DK9" s="544" t="str">
        <f t="shared" si="22"/>
        <v/>
      </c>
      <c r="DL9" s="542">
        <f t="shared" si="23"/>
        <v>0</v>
      </c>
      <c r="DM9" s="543">
        <f t="shared" si="4"/>
        <v>0</v>
      </c>
      <c r="DN9" s="543">
        <f t="shared" si="5"/>
        <v>0</v>
      </c>
      <c r="DO9" s="543">
        <f t="shared" si="6"/>
        <v>0</v>
      </c>
      <c r="DP9" s="543">
        <f t="shared" si="7"/>
        <v>0</v>
      </c>
      <c r="DQ9" s="544" t="str">
        <f t="shared" si="8"/>
        <v/>
      </c>
      <c r="DR9" s="542">
        <f t="shared" si="9"/>
        <v>0</v>
      </c>
      <c r="DS9" s="543">
        <f t="shared" si="10"/>
        <v>0</v>
      </c>
      <c r="DT9" s="543">
        <f t="shared" si="11"/>
        <v>0</v>
      </c>
      <c r="DU9" s="543">
        <f t="shared" si="12"/>
        <v>0</v>
      </c>
      <c r="DV9" s="543">
        <f t="shared" si="13"/>
        <v>0</v>
      </c>
      <c r="DW9" s="544" t="str">
        <f t="shared" si="14"/>
        <v/>
      </c>
      <c r="DX9" s="542">
        <f t="shared" si="24"/>
        <v>0</v>
      </c>
      <c r="DY9" s="543">
        <f t="shared" si="25"/>
        <v>0</v>
      </c>
      <c r="DZ9" s="543">
        <f t="shared" si="26"/>
        <v>0</v>
      </c>
      <c r="EA9" s="543">
        <f t="shared" si="27"/>
        <v>0</v>
      </c>
      <c r="EB9" s="543">
        <f t="shared" si="28"/>
        <v>0</v>
      </c>
      <c r="EC9" s="544" t="str">
        <f t="shared" si="29"/>
        <v/>
      </c>
      <c r="ED9" s="542">
        <v>-1.52</v>
      </c>
      <c r="EE9" s="543">
        <v>-9.9407999999999996E-2</v>
      </c>
      <c r="EF9" s="543">
        <v>-7.431</v>
      </c>
      <c r="EG9" s="543">
        <v>-7.431</v>
      </c>
      <c r="EH9" s="543">
        <v>-6.9659999999999993</v>
      </c>
      <c r="EI9" s="544">
        <v>-23.248592000000002</v>
      </c>
      <c r="EJ9" s="538">
        <v>157</v>
      </c>
      <c r="EK9" s="539">
        <v>154</v>
      </c>
      <c r="EL9" s="539">
        <v>150</v>
      </c>
      <c r="EM9" s="539">
        <v>147</v>
      </c>
      <c r="EN9" s="539">
        <v>144</v>
      </c>
      <c r="EO9" s="542">
        <v>8.0799999999999997E-2</v>
      </c>
      <c r="EP9" s="543">
        <v>8.0799999999999997E-2</v>
      </c>
      <c r="EQ9" s="543">
        <v>7.46E-2</v>
      </c>
      <c r="ER9" s="543">
        <v>7.46E-2</v>
      </c>
      <c r="ES9" s="543">
        <v>7.46E-2</v>
      </c>
      <c r="ET9" s="543">
        <v>0.38519999999999999</v>
      </c>
      <c r="EU9" s="538">
        <v>128</v>
      </c>
      <c r="EV9" s="539">
        <v>125</v>
      </c>
      <c r="EW9" s="539">
        <v>123</v>
      </c>
      <c r="EX9" s="539">
        <v>120</v>
      </c>
      <c r="EY9" s="539">
        <v>117</v>
      </c>
      <c r="EZ9" s="1285">
        <v>6.4412999999999998E-2</v>
      </c>
      <c r="FA9" s="747" t="s">
        <v>2596</v>
      </c>
      <c r="FB9" s="1289">
        <v>1.0541E-2</v>
      </c>
      <c r="FC9" s="1289">
        <v>1.1368E-2</v>
      </c>
      <c r="FD9" s="1289">
        <v>1.4174000000000001E-2</v>
      </c>
      <c r="FE9" s="1290">
        <v>8.0440000000000008E-3</v>
      </c>
      <c r="FF9" s="747"/>
      <c r="FG9" s="1289"/>
      <c r="FH9" s="1289"/>
      <c r="FI9" s="1289"/>
      <c r="FJ9" s="1290"/>
    </row>
    <row r="10" spans="1:166" s="524" customFormat="1" ht="15.75" customHeight="1">
      <c r="A10" s="503"/>
      <c r="B10" s="525">
        <v>4</v>
      </c>
      <c r="C10" s="786" t="str">
        <f t="shared" si="15"/>
        <v>PR19SWB_PC A4</v>
      </c>
      <c r="D10" s="526" t="s">
        <v>2425</v>
      </c>
      <c r="E10" s="526" t="s">
        <v>56</v>
      </c>
      <c r="F10" s="517" t="s">
        <v>2435</v>
      </c>
      <c r="G10" s="527" t="s">
        <v>2436</v>
      </c>
      <c r="H10" s="527" t="s">
        <v>2437</v>
      </c>
      <c r="I10" s="528"/>
      <c r="J10" s="529">
        <v>1</v>
      </c>
      <c r="K10" s="529"/>
      <c r="L10" s="529"/>
      <c r="M10" s="529"/>
      <c r="N10" s="529"/>
      <c r="O10" s="529"/>
      <c r="P10" s="530"/>
      <c r="Q10" s="531">
        <f t="shared" si="16"/>
        <v>1</v>
      </c>
      <c r="R10" s="532" t="s">
        <v>58</v>
      </c>
      <c r="S10" s="526" t="s">
        <v>2547</v>
      </c>
      <c r="T10" s="533" t="s">
        <v>32</v>
      </c>
      <c r="U10" s="526" t="s">
        <v>146</v>
      </c>
      <c r="V10" s="526" t="s">
        <v>28</v>
      </c>
      <c r="W10" s="526" t="s">
        <v>2554</v>
      </c>
      <c r="X10" s="534">
        <v>2</v>
      </c>
      <c r="Y10" s="535" t="s">
        <v>40</v>
      </c>
      <c r="Z10" s="536" t="s">
        <v>87</v>
      </c>
      <c r="AA10" s="517" t="s">
        <v>41</v>
      </c>
      <c r="AB10" s="517"/>
      <c r="AC10" s="517" t="s">
        <v>26</v>
      </c>
      <c r="AD10" s="517"/>
      <c r="AE10" s="517"/>
      <c r="AF10" s="537" t="s">
        <v>2551</v>
      </c>
      <c r="AG10" s="538"/>
      <c r="AH10" s="539"/>
      <c r="AI10" s="539"/>
      <c r="AJ10" s="539"/>
      <c r="AK10" s="539"/>
      <c r="AL10" s="539"/>
      <c r="AM10" s="539"/>
      <c r="AN10" s="539">
        <v>1.04</v>
      </c>
      <c r="AO10" s="539">
        <v>1.04</v>
      </c>
      <c r="AP10" s="540">
        <v>1.04</v>
      </c>
      <c r="AQ10" s="539">
        <v>1.04</v>
      </c>
      <c r="AR10" s="539">
        <v>1.04</v>
      </c>
      <c r="AS10" s="539">
        <v>1.04</v>
      </c>
      <c r="AT10" s="539">
        <v>1.04</v>
      </c>
      <c r="AU10" s="539">
        <v>1.04</v>
      </c>
      <c r="AV10" s="538">
        <v>1.04</v>
      </c>
      <c r="AW10" s="539">
        <v>1.04</v>
      </c>
      <c r="AX10" s="539">
        <v>1.04</v>
      </c>
      <c r="AY10" s="539">
        <v>1.04</v>
      </c>
      <c r="AZ10" s="712">
        <v>1.04</v>
      </c>
      <c r="BA10" s="715">
        <v>1.04</v>
      </c>
      <c r="BB10" s="539">
        <v>1.04</v>
      </c>
      <c r="BC10" s="539">
        <v>1.04</v>
      </c>
      <c r="BD10" s="539">
        <v>1.04</v>
      </c>
      <c r="BE10" s="716">
        <v>1.04</v>
      </c>
      <c r="BF10" s="721">
        <v>1.04</v>
      </c>
      <c r="BG10" s="539">
        <v>1.04</v>
      </c>
      <c r="BH10" s="539">
        <v>1.04</v>
      </c>
      <c r="BI10" s="539">
        <v>1.04</v>
      </c>
      <c r="BJ10" s="722">
        <v>1.04</v>
      </c>
      <c r="BK10" s="540">
        <v>1.04</v>
      </c>
      <c r="BL10" s="532" t="s">
        <v>6</v>
      </c>
      <c r="BM10" s="517" t="s">
        <v>6</v>
      </c>
      <c r="BN10" s="517" t="s">
        <v>6</v>
      </c>
      <c r="BO10" s="517" t="s">
        <v>6</v>
      </c>
      <c r="BP10" s="533" t="s">
        <v>6</v>
      </c>
      <c r="BQ10" s="538"/>
      <c r="BR10" s="539"/>
      <c r="BS10" s="539"/>
      <c r="BT10" s="539"/>
      <c r="BU10" s="540"/>
      <c r="BV10" s="538">
        <v>1.6</v>
      </c>
      <c r="BW10" s="539">
        <v>1.6</v>
      </c>
      <c r="BX10" s="539">
        <v>1.6</v>
      </c>
      <c r="BY10" s="539">
        <v>1.6</v>
      </c>
      <c r="BZ10" s="540">
        <v>1.6</v>
      </c>
      <c r="CA10" s="538"/>
      <c r="CB10" s="539"/>
      <c r="CC10" s="539"/>
      <c r="CD10" s="539"/>
      <c r="CE10" s="539"/>
      <c r="CF10" s="538"/>
      <c r="CG10" s="539"/>
      <c r="CH10" s="539"/>
      <c r="CI10" s="539"/>
      <c r="CJ10" s="539"/>
      <c r="CK10" s="538"/>
      <c r="CL10" s="539"/>
      <c r="CM10" s="539"/>
      <c r="CN10" s="539"/>
      <c r="CO10" s="540"/>
      <c r="CP10" s="538"/>
      <c r="CQ10" s="539"/>
      <c r="CR10" s="539"/>
      <c r="CS10" s="539"/>
      <c r="CT10" s="540"/>
      <c r="CU10" s="1277">
        <v>-1.5798909999999999</v>
      </c>
      <c r="CV10" s="1278"/>
      <c r="CW10" s="1278"/>
      <c r="CX10" s="1279"/>
      <c r="CY10" s="1278"/>
      <c r="CZ10" s="1278"/>
      <c r="DA10" s="1278"/>
      <c r="DB10" s="1279"/>
      <c r="DC10" s="517"/>
      <c r="DD10" s="545">
        <v>1</v>
      </c>
      <c r="DE10" s="546"/>
      <c r="DF10" s="542">
        <f t="shared" si="17"/>
        <v>0</v>
      </c>
      <c r="DG10" s="543">
        <f t="shared" si="18"/>
        <v>0</v>
      </c>
      <c r="DH10" s="543">
        <f t="shared" si="19"/>
        <v>0</v>
      </c>
      <c r="DI10" s="543">
        <f t="shared" si="20"/>
        <v>0</v>
      </c>
      <c r="DJ10" s="543">
        <f t="shared" si="21"/>
        <v>0</v>
      </c>
      <c r="DK10" s="544" t="str">
        <f t="shared" si="22"/>
        <v/>
      </c>
      <c r="DL10" s="542">
        <f t="shared" si="23"/>
        <v>-2.5278255999999999</v>
      </c>
      <c r="DM10" s="543">
        <f t="shared" si="4"/>
        <v>-2.5278255999999999</v>
      </c>
      <c r="DN10" s="543">
        <f t="shared" si="5"/>
        <v>-2.5278255999999999</v>
      </c>
      <c r="DO10" s="543">
        <f t="shared" si="6"/>
        <v>-2.5278255999999999</v>
      </c>
      <c r="DP10" s="543">
        <f t="shared" si="7"/>
        <v>-2.5278255999999999</v>
      </c>
      <c r="DQ10" s="544">
        <f t="shared" si="8"/>
        <v>-12.639127999999999</v>
      </c>
      <c r="DR10" s="542">
        <f t="shared" si="9"/>
        <v>0</v>
      </c>
      <c r="DS10" s="543">
        <f t="shared" si="10"/>
        <v>0</v>
      </c>
      <c r="DT10" s="543">
        <f t="shared" si="11"/>
        <v>0</v>
      </c>
      <c r="DU10" s="543">
        <f t="shared" si="12"/>
        <v>0</v>
      </c>
      <c r="DV10" s="543">
        <f t="shared" si="13"/>
        <v>0</v>
      </c>
      <c r="DW10" s="544" t="str">
        <f t="shared" si="14"/>
        <v/>
      </c>
      <c r="DX10" s="542">
        <f t="shared" si="24"/>
        <v>0</v>
      </c>
      <c r="DY10" s="543">
        <f t="shared" si="25"/>
        <v>0</v>
      </c>
      <c r="DZ10" s="543">
        <f t="shared" si="26"/>
        <v>0</v>
      </c>
      <c r="EA10" s="543">
        <f t="shared" si="27"/>
        <v>0</v>
      </c>
      <c r="EB10" s="543">
        <f t="shared" si="28"/>
        <v>0</v>
      </c>
      <c r="EC10" s="544" t="str">
        <f t="shared" si="29"/>
        <v/>
      </c>
      <c r="ED10" s="542">
        <v>-0.88470000000000004</v>
      </c>
      <c r="EE10" s="543">
        <v>-0.88470000000000004</v>
      </c>
      <c r="EF10" s="543">
        <v>-0.88470000000000004</v>
      </c>
      <c r="EG10" s="543">
        <v>-0.88470000000000004</v>
      </c>
      <c r="EH10" s="543">
        <v>-0.88470000000000004</v>
      </c>
      <c r="EI10" s="544">
        <v>-4.4237000000000002</v>
      </c>
      <c r="EJ10" s="538">
        <v>1.6</v>
      </c>
      <c r="EK10" s="539">
        <v>1.6</v>
      </c>
      <c r="EL10" s="539">
        <v>1.6</v>
      </c>
      <c r="EM10" s="539">
        <v>1.6</v>
      </c>
      <c r="EN10" s="539">
        <v>1.6</v>
      </c>
      <c r="EO10" s="542"/>
      <c r="EP10" s="543"/>
      <c r="EQ10" s="543"/>
      <c r="ER10" s="543"/>
      <c r="ES10" s="543"/>
      <c r="ET10" s="543"/>
      <c r="EU10" s="538"/>
      <c r="EV10" s="539"/>
      <c r="EW10" s="539"/>
      <c r="EX10" s="539"/>
      <c r="EY10" s="539"/>
      <c r="EZ10" s="1285">
        <v>1.397327</v>
      </c>
      <c r="FA10" s="747" t="s">
        <v>2597</v>
      </c>
      <c r="FB10" s="1289">
        <v>1.910987</v>
      </c>
      <c r="FC10" s="1289">
        <v>2.0610430000000002</v>
      </c>
      <c r="FD10" s="1289">
        <v>2.5698129999999999</v>
      </c>
      <c r="FE10" s="1290">
        <v>1.458364</v>
      </c>
      <c r="FF10" s="747"/>
      <c r="FG10" s="1289"/>
      <c r="FH10" s="1289"/>
      <c r="FI10" s="1289"/>
      <c r="FJ10" s="1290"/>
    </row>
    <row r="11" spans="1:166" s="524" customFormat="1" ht="15.75" customHeight="1">
      <c r="A11" s="503"/>
      <c r="B11" s="525">
        <v>5</v>
      </c>
      <c r="C11" s="786" t="str">
        <f t="shared" si="15"/>
        <v>PR19SWB_PC A5</v>
      </c>
      <c r="D11" s="526" t="s">
        <v>2425</v>
      </c>
      <c r="E11" s="526" t="s">
        <v>42</v>
      </c>
      <c r="F11" s="517" t="s">
        <v>2438</v>
      </c>
      <c r="G11" s="527" t="s">
        <v>2439</v>
      </c>
      <c r="H11" s="527" t="s">
        <v>2440</v>
      </c>
      <c r="I11" s="528"/>
      <c r="J11" s="529">
        <v>1</v>
      </c>
      <c r="K11" s="529"/>
      <c r="L11" s="529"/>
      <c r="M11" s="529"/>
      <c r="N11" s="529"/>
      <c r="O11" s="529"/>
      <c r="P11" s="530"/>
      <c r="Q11" s="531">
        <f t="shared" si="16"/>
        <v>1</v>
      </c>
      <c r="R11" s="532" t="s">
        <v>68</v>
      </c>
      <c r="S11" s="526" t="s">
        <v>2547</v>
      </c>
      <c r="T11" s="533" t="s">
        <v>32</v>
      </c>
      <c r="U11" s="526" t="s">
        <v>100</v>
      </c>
      <c r="V11" s="526" t="s">
        <v>2552</v>
      </c>
      <c r="W11" s="526" t="s">
        <v>2555</v>
      </c>
      <c r="X11" s="534">
        <v>2</v>
      </c>
      <c r="Y11" s="547" t="s">
        <v>40</v>
      </c>
      <c r="Z11" s="536"/>
      <c r="AA11" s="517" t="s">
        <v>41</v>
      </c>
      <c r="AB11" s="517"/>
      <c r="AC11" s="517" t="s">
        <v>26</v>
      </c>
      <c r="AD11" s="517"/>
      <c r="AE11" s="517"/>
      <c r="AF11" s="537" t="s">
        <v>2549</v>
      </c>
      <c r="AG11" s="539">
        <v>5.3</v>
      </c>
      <c r="AH11" s="539">
        <v>5.53</v>
      </c>
      <c r="AI11" s="539">
        <v>5.09</v>
      </c>
      <c r="AJ11" s="539">
        <v>4.75</v>
      </c>
      <c r="AK11" s="539">
        <v>3.23</v>
      </c>
      <c r="AL11" s="539">
        <v>2.78</v>
      </c>
      <c r="AM11" s="539">
        <v>2.6</v>
      </c>
      <c r="AN11" s="539">
        <v>2.2599999999999998</v>
      </c>
      <c r="AO11" s="539">
        <v>1.95</v>
      </c>
      <c r="AP11" s="540">
        <v>1.77</v>
      </c>
      <c r="AQ11" s="539">
        <v>1.68</v>
      </c>
      <c r="AR11" s="539">
        <v>1.59</v>
      </c>
      <c r="AS11" s="539">
        <v>1.51</v>
      </c>
      <c r="AT11" s="539">
        <v>1.42</v>
      </c>
      <c r="AU11" s="539">
        <v>1.33</v>
      </c>
      <c r="AV11" s="538">
        <v>1.3</v>
      </c>
      <c r="AW11" s="539">
        <v>1.28</v>
      </c>
      <c r="AX11" s="539">
        <v>1.25</v>
      </c>
      <c r="AY11" s="539">
        <v>1.23</v>
      </c>
      <c r="AZ11" s="712">
        <v>1.2</v>
      </c>
      <c r="BA11" s="715">
        <v>1.18</v>
      </c>
      <c r="BB11" s="539">
        <v>1.1499999999999999</v>
      </c>
      <c r="BC11" s="539">
        <v>1.1299999999999999</v>
      </c>
      <c r="BD11" s="539">
        <v>1.1100000000000001</v>
      </c>
      <c r="BE11" s="716">
        <v>1.0900000000000001</v>
      </c>
      <c r="BF11" s="721">
        <v>1.06</v>
      </c>
      <c r="BG11" s="539">
        <v>1.04</v>
      </c>
      <c r="BH11" s="539">
        <v>1.02</v>
      </c>
      <c r="BI11" s="539">
        <v>1</v>
      </c>
      <c r="BJ11" s="722">
        <v>0.98</v>
      </c>
      <c r="BK11" s="540">
        <v>0.89</v>
      </c>
      <c r="BL11" s="532" t="s">
        <v>6</v>
      </c>
      <c r="BM11" s="517" t="s">
        <v>6</v>
      </c>
      <c r="BN11" s="517" t="s">
        <v>6</v>
      </c>
      <c r="BO11" s="517" t="s">
        <v>6</v>
      </c>
      <c r="BP11" s="533" t="s">
        <v>6</v>
      </c>
      <c r="BQ11" s="538"/>
      <c r="BR11" s="539"/>
      <c r="BS11" s="539"/>
      <c r="BT11" s="539"/>
      <c r="BU11" s="540"/>
      <c r="BV11" s="538"/>
      <c r="BW11" s="539"/>
      <c r="BX11" s="539"/>
      <c r="BY11" s="539"/>
      <c r="BZ11" s="540"/>
      <c r="CA11" s="538"/>
      <c r="CB11" s="539"/>
      <c r="CC11" s="539"/>
      <c r="CD11" s="539"/>
      <c r="CE11" s="540"/>
      <c r="CF11" s="538"/>
      <c r="CG11" s="539"/>
      <c r="CH11" s="539"/>
      <c r="CI11" s="539"/>
      <c r="CJ11" s="540"/>
      <c r="CK11" s="538"/>
      <c r="CL11" s="539"/>
      <c r="CM11" s="539"/>
      <c r="CN11" s="539"/>
      <c r="CO11" s="540"/>
      <c r="CP11" s="538"/>
      <c r="CQ11" s="539"/>
      <c r="CR11" s="539"/>
      <c r="CS11" s="539"/>
      <c r="CT11" s="540"/>
      <c r="CU11" s="1277">
        <v>-0.51086299999999996</v>
      </c>
      <c r="CV11" s="1278"/>
      <c r="CW11" s="1278"/>
      <c r="CX11" s="1279"/>
      <c r="CY11" s="1278">
        <v>0.372807</v>
      </c>
      <c r="CZ11" s="1278"/>
      <c r="DA11" s="1278"/>
      <c r="DB11" s="1279"/>
      <c r="DC11" s="517"/>
      <c r="DD11" s="545">
        <v>1</v>
      </c>
      <c r="DE11" s="546"/>
      <c r="DF11" s="542">
        <f t="shared" si="17"/>
        <v>0</v>
      </c>
      <c r="DG11" s="543">
        <f t="shared" si="18"/>
        <v>0</v>
      </c>
      <c r="DH11" s="543">
        <f t="shared" si="19"/>
        <v>0</v>
      </c>
      <c r="DI11" s="543">
        <f t="shared" si="20"/>
        <v>0</v>
      </c>
      <c r="DJ11" s="543">
        <f t="shared" si="21"/>
        <v>0</v>
      </c>
      <c r="DK11" s="544" t="str">
        <f t="shared" si="22"/>
        <v/>
      </c>
      <c r="DL11" s="542">
        <f t="shared" si="23"/>
        <v>0</v>
      </c>
      <c r="DM11" s="543">
        <f t="shared" si="4"/>
        <v>0</v>
      </c>
      <c r="DN11" s="543">
        <f t="shared" si="5"/>
        <v>0</v>
      </c>
      <c r="DO11" s="543">
        <f t="shared" si="6"/>
        <v>0</v>
      </c>
      <c r="DP11" s="543">
        <f t="shared" si="7"/>
        <v>0</v>
      </c>
      <c r="DQ11" s="544" t="str">
        <f t="shared" si="8"/>
        <v/>
      </c>
      <c r="DR11" s="542">
        <f t="shared" si="9"/>
        <v>0</v>
      </c>
      <c r="DS11" s="543">
        <f t="shared" si="10"/>
        <v>0</v>
      </c>
      <c r="DT11" s="543">
        <f t="shared" si="11"/>
        <v>0</v>
      </c>
      <c r="DU11" s="543">
        <f t="shared" si="12"/>
        <v>0</v>
      </c>
      <c r="DV11" s="543">
        <f t="shared" si="13"/>
        <v>0</v>
      </c>
      <c r="DW11" s="544" t="str">
        <f t="shared" si="14"/>
        <v/>
      </c>
      <c r="DX11" s="542">
        <f t="shared" si="24"/>
        <v>0</v>
      </c>
      <c r="DY11" s="543">
        <f t="shared" si="25"/>
        <v>0</v>
      </c>
      <c r="DZ11" s="543">
        <f t="shared" si="26"/>
        <v>0</v>
      </c>
      <c r="EA11" s="543">
        <f t="shared" si="27"/>
        <v>0</v>
      </c>
      <c r="EB11" s="543">
        <f t="shared" si="28"/>
        <v>0</v>
      </c>
      <c r="EC11" s="544" t="str">
        <f t="shared" si="29"/>
        <v/>
      </c>
      <c r="ED11" s="542">
        <v>-0.95020000000000004</v>
      </c>
      <c r="EE11" s="543">
        <v>-0.97060000000000002</v>
      </c>
      <c r="EF11" s="543">
        <v>-0.98599999999999999</v>
      </c>
      <c r="EG11" s="543">
        <v>-1.0064</v>
      </c>
      <c r="EH11" s="543">
        <v>-1.0267999999999999</v>
      </c>
      <c r="EI11" s="544">
        <v>-4.9400000000000004</v>
      </c>
      <c r="EJ11" s="538">
        <v>3.54</v>
      </c>
      <c r="EK11" s="539">
        <v>3.49</v>
      </c>
      <c r="EL11" s="539">
        <v>3.44</v>
      </c>
      <c r="EM11" s="539">
        <v>3.39</v>
      </c>
      <c r="EN11" s="539">
        <v>3.34</v>
      </c>
      <c r="EO11" s="542">
        <v>0.29449999999999998</v>
      </c>
      <c r="EP11" s="543">
        <v>0.29449999999999998</v>
      </c>
      <c r="EQ11" s="543">
        <v>0.29449999999999998</v>
      </c>
      <c r="ER11" s="543">
        <v>0.29449999999999998</v>
      </c>
      <c r="ES11" s="543">
        <v>0.29449999999999998</v>
      </c>
      <c r="ET11" s="543">
        <v>1.4725999999999999</v>
      </c>
      <c r="EU11" s="538">
        <v>0.89</v>
      </c>
      <c r="EV11" s="539">
        <v>0.8</v>
      </c>
      <c r="EW11" s="539">
        <v>0.72</v>
      </c>
      <c r="EX11" s="539">
        <v>0.63</v>
      </c>
      <c r="EY11" s="539">
        <v>0.54</v>
      </c>
      <c r="EZ11" s="1285">
        <v>0.48838500000000001</v>
      </c>
      <c r="FA11" s="747" t="s">
        <v>2598</v>
      </c>
      <c r="FB11" s="1289">
        <v>0.59860000000000002</v>
      </c>
      <c r="FC11" s="1289">
        <v>0.66701699999999997</v>
      </c>
      <c r="FD11" s="1289">
        <v>0.88347200000000004</v>
      </c>
      <c r="FE11" s="1290">
        <v>0.47030899999999998</v>
      </c>
      <c r="FF11" s="747"/>
      <c r="FG11" s="1289"/>
      <c r="FH11" s="1289"/>
      <c r="FI11" s="1289"/>
      <c r="FJ11" s="1290"/>
    </row>
    <row r="12" spans="1:166" s="524" customFormat="1" ht="15.75" customHeight="1">
      <c r="A12" s="503"/>
      <c r="B12" s="525">
        <v>6</v>
      </c>
      <c r="C12" s="786" t="str">
        <f t="shared" si="15"/>
        <v>PR19SWB_PC C1</v>
      </c>
      <c r="D12" s="526" t="s">
        <v>2441</v>
      </c>
      <c r="E12" s="526" t="s">
        <v>42</v>
      </c>
      <c r="F12" s="517" t="s">
        <v>2442</v>
      </c>
      <c r="G12" s="527" t="s">
        <v>2443</v>
      </c>
      <c r="H12" s="527" t="s">
        <v>2444</v>
      </c>
      <c r="I12" s="528">
        <v>0.1</v>
      </c>
      <c r="J12" s="529">
        <v>0.9</v>
      </c>
      <c r="K12" s="529"/>
      <c r="L12" s="529"/>
      <c r="M12" s="529"/>
      <c r="N12" s="529"/>
      <c r="O12" s="529"/>
      <c r="P12" s="530"/>
      <c r="Q12" s="531">
        <f t="shared" si="16"/>
        <v>1</v>
      </c>
      <c r="R12" s="532" t="s">
        <v>58</v>
      </c>
      <c r="S12" s="526" t="s">
        <v>47</v>
      </c>
      <c r="T12" s="533" t="s">
        <v>2556</v>
      </c>
      <c r="U12" s="526" t="s">
        <v>140</v>
      </c>
      <c r="V12" s="526" t="s">
        <v>2552</v>
      </c>
      <c r="W12" s="526" t="s">
        <v>2557</v>
      </c>
      <c r="X12" s="534"/>
      <c r="Y12" s="547" t="s">
        <v>40</v>
      </c>
      <c r="Z12" s="536"/>
      <c r="AA12" s="517"/>
      <c r="AB12" s="517"/>
      <c r="AC12" s="517"/>
      <c r="AD12" s="517"/>
      <c r="AE12" s="517"/>
      <c r="AF12" s="537" t="s">
        <v>2558</v>
      </c>
      <c r="AG12" s="538">
        <v>0</v>
      </c>
      <c r="AH12" s="539">
        <v>0</v>
      </c>
      <c r="AI12" s="539">
        <v>0</v>
      </c>
      <c r="AJ12" s="539">
        <v>0</v>
      </c>
      <c r="AK12" s="539">
        <v>0</v>
      </c>
      <c r="AL12" s="539">
        <v>0</v>
      </c>
      <c r="AM12" s="539">
        <v>0</v>
      </c>
      <c r="AN12" s="539">
        <v>0</v>
      </c>
      <c r="AO12" s="539">
        <v>0</v>
      </c>
      <c r="AP12" s="540">
        <v>0</v>
      </c>
      <c r="AQ12" s="539">
        <v>0</v>
      </c>
      <c r="AR12" s="539">
        <v>0</v>
      </c>
      <c r="AS12" s="539">
        <v>0</v>
      </c>
      <c r="AT12" s="539">
        <v>0</v>
      </c>
      <c r="AU12" s="539">
        <v>0</v>
      </c>
      <c r="AV12" s="538">
        <v>0</v>
      </c>
      <c r="AW12" s="539">
        <v>0</v>
      </c>
      <c r="AX12" s="539">
        <v>0</v>
      </c>
      <c r="AY12" s="539">
        <v>0</v>
      </c>
      <c r="AZ12" s="712">
        <v>0</v>
      </c>
      <c r="BA12" s="715">
        <v>0</v>
      </c>
      <c r="BB12" s="539">
        <v>0</v>
      </c>
      <c r="BC12" s="539">
        <v>0</v>
      </c>
      <c r="BD12" s="539">
        <v>0</v>
      </c>
      <c r="BE12" s="716">
        <v>0</v>
      </c>
      <c r="BF12" s="721">
        <v>0</v>
      </c>
      <c r="BG12" s="539">
        <v>0</v>
      </c>
      <c r="BH12" s="539">
        <v>0</v>
      </c>
      <c r="BI12" s="539">
        <v>0</v>
      </c>
      <c r="BJ12" s="722">
        <v>0</v>
      </c>
      <c r="BK12" s="540">
        <v>0</v>
      </c>
      <c r="BL12" s="532" t="s">
        <v>6</v>
      </c>
      <c r="BM12" s="517" t="s">
        <v>6</v>
      </c>
      <c r="BN12" s="517" t="s">
        <v>6</v>
      </c>
      <c r="BO12" s="517" t="s">
        <v>6</v>
      </c>
      <c r="BP12" s="533" t="s">
        <v>6</v>
      </c>
      <c r="BQ12" s="538"/>
      <c r="BR12" s="539"/>
      <c r="BS12" s="539"/>
      <c r="BT12" s="539"/>
      <c r="BU12" s="540"/>
      <c r="BV12" s="538"/>
      <c r="BW12" s="539"/>
      <c r="BX12" s="539"/>
      <c r="BY12" s="539"/>
      <c r="BZ12" s="540"/>
      <c r="CA12" s="538"/>
      <c r="CB12" s="539"/>
      <c r="CC12" s="539"/>
      <c r="CD12" s="539"/>
      <c r="CE12" s="539"/>
      <c r="CF12" s="538"/>
      <c r="CG12" s="539"/>
      <c r="CH12" s="539"/>
      <c r="CI12" s="539"/>
      <c r="CJ12" s="540"/>
      <c r="CK12" s="538"/>
      <c r="CL12" s="539"/>
      <c r="CM12" s="539"/>
      <c r="CN12" s="539"/>
      <c r="CO12" s="540"/>
      <c r="CP12" s="538"/>
      <c r="CQ12" s="539"/>
      <c r="CR12" s="539"/>
      <c r="CS12" s="539"/>
      <c r="CT12" s="540"/>
      <c r="CU12" s="1277">
        <v>-0.17599999999999999</v>
      </c>
      <c r="CV12" s="1278"/>
      <c r="CW12" s="1278"/>
      <c r="CX12" s="1279"/>
      <c r="CY12" s="1278"/>
      <c r="CZ12" s="1278"/>
      <c r="DA12" s="1278"/>
      <c r="DB12" s="1279"/>
      <c r="DC12" s="517" t="s">
        <v>7</v>
      </c>
      <c r="DD12" s="545">
        <v>1</v>
      </c>
      <c r="DE12" s="546"/>
      <c r="DF12" s="542" t="str">
        <f t="shared" si="17"/>
        <v/>
      </c>
      <c r="DG12" s="543" t="str">
        <f t="shared" si="18"/>
        <v/>
      </c>
      <c r="DH12" s="543" t="str">
        <f t="shared" si="19"/>
        <v/>
      </c>
      <c r="DI12" s="543" t="str">
        <f t="shared" si="20"/>
        <v/>
      </c>
      <c r="DJ12" s="543" t="str">
        <f t="shared" si="21"/>
        <v/>
      </c>
      <c r="DK12" s="544" t="str">
        <f t="shared" si="22"/>
        <v/>
      </c>
      <c r="DL12" s="542" t="str">
        <f t="shared" si="23"/>
        <v/>
      </c>
      <c r="DM12" s="543" t="str">
        <f t="shared" si="4"/>
        <v/>
      </c>
      <c r="DN12" s="543" t="str">
        <f t="shared" si="5"/>
        <v/>
      </c>
      <c r="DO12" s="543" t="str">
        <f t="shared" si="6"/>
        <v/>
      </c>
      <c r="DP12" s="543" t="str">
        <f t="shared" si="7"/>
        <v/>
      </c>
      <c r="DQ12" s="544" t="str">
        <f t="shared" si="8"/>
        <v/>
      </c>
      <c r="DR12" s="542" t="str">
        <f t="shared" si="9"/>
        <v/>
      </c>
      <c r="DS12" s="543" t="str">
        <f t="shared" si="10"/>
        <v/>
      </c>
      <c r="DT12" s="543" t="str">
        <f t="shared" si="11"/>
        <v/>
      </c>
      <c r="DU12" s="543" t="str">
        <f t="shared" si="12"/>
        <v/>
      </c>
      <c r="DV12" s="543" t="str">
        <f t="shared" si="13"/>
        <v/>
      </c>
      <c r="DW12" s="544" t="str">
        <f t="shared" si="14"/>
        <v/>
      </c>
      <c r="DX12" s="542" t="str">
        <f t="shared" si="24"/>
        <v/>
      </c>
      <c r="DY12" s="543" t="str">
        <f t="shared" si="25"/>
        <v/>
      </c>
      <c r="DZ12" s="543" t="str">
        <f t="shared" si="26"/>
        <v/>
      </c>
      <c r="EA12" s="543" t="str">
        <f t="shared" si="27"/>
        <v/>
      </c>
      <c r="EB12" s="543" t="str">
        <f t="shared" si="28"/>
        <v/>
      </c>
      <c r="EC12" s="544" t="str">
        <f t="shared" si="29"/>
        <v/>
      </c>
      <c r="ED12" s="542">
        <v>-0.17599999999999999</v>
      </c>
      <c r="EE12" s="543">
        <v>-0.17599999999999999</v>
      </c>
      <c r="EF12" s="543">
        <v>-0.17599999999999999</v>
      </c>
      <c r="EG12" s="543">
        <v>-0.17599999999999999</v>
      </c>
      <c r="EH12" s="543">
        <v>-0.17599999999999999</v>
      </c>
      <c r="EI12" s="544">
        <v>-0.17599999999999999</v>
      </c>
      <c r="EJ12" s="538">
        <v>1</v>
      </c>
      <c r="EK12" s="539">
        <v>1</v>
      </c>
      <c r="EL12" s="539">
        <v>1</v>
      </c>
      <c r="EM12" s="539">
        <v>1</v>
      </c>
      <c r="EN12" s="539">
        <v>1</v>
      </c>
      <c r="EO12" s="542"/>
      <c r="EP12" s="543"/>
      <c r="EQ12" s="543"/>
      <c r="ER12" s="543"/>
      <c r="ES12" s="543"/>
      <c r="ET12" s="543"/>
      <c r="EU12" s="538"/>
      <c r="EV12" s="539"/>
      <c r="EW12" s="539"/>
      <c r="EX12" s="539"/>
      <c r="EY12" s="539"/>
      <c r="EZ12" s="1285">
        <v>0.36615700000000001</v>
      </c>
      <c r="FA12" s="747" t="s">
        <v>2599</v>
      </c>
      <c r="FB12" s="1289">
        <v>4.3257570000000003</v>
      </c>
      <c r="FC12" s="1289">
        <v>4.6654260000000001</v>
      </c>
      <c r="FD12" s="1289">
        <v>5.8170900000000003</v>
      </c>
      <c r="FE12" s="1290">
        <v>3.3011879999999998</v>
      </c>
      <c r="FF12" s="747"/>
      <c r="FG12" s="1289"/>
      <c r="FH12" s="1289"/>
      <c r="FI12" s="1289"/>
      <c r="FJ12" s="1290"/>
    </row>
    <row r="13" spans="1:166" s="524" customFormat="1" ht="15.75" customHeight="1">
      <c r="A13" s="503"/>
      <c r="B13" s="525">
        <v>7</v>
      </c>
      <c r="C13" s="786" t="str">
        <f t="shared" si="15"/>
        <v>PR19SWB_PC C2</v>
      </c>
      <c r="D13" s="526" t="s">
        <v>2441</v>
      </c>
      <c r="E13" s="526" t="s">
        <v>42</v>
      </c>
      <c r="F13" s="517" t="s">
        <v>2445</v>
      </c>
      <c r="G13" s="527" t="s">
        <v>2446</v>
      </c>
      <c r="H13" s="527" t="s">
        <v>2447</v>
      </c>
      <c r="I13" s="528"/>
      <c r="J13" s="529">
        <v>1</v>
      </c>
      <c r="K13" s="529"/>
      <c r="L13" s="529"/>
      <c r="M13" s="529"/>
      <c r="N13" s="529"/>
      <c r="O13" s="529"/>
      <c r="P13" s="530"/>
      <c r="Q13" s="531">
        <f t="shared" si="16"/>
        <v>1</v>
      </c>
      <c r="R13" s="532" t="s">
        <v>68</v>
      </c>
      <c r="S13" s="526" t="s">
        <v>2547</v>
      </c>
      <c r="T13" s="533" t="s">
        <v>32</v>
      </c>
      <c r="U13" s="526" t="s">
        <v>93</v>
      </c>
      <c r="V13" s="526" t="s">
        <v>28</v>
      </c>
      <c r="W13" s="526" t="s">
        <v>2559</v>
      </c>
      <c r="X13" s="539"/>
      <c r="Y13" s="547" t="s">
        <v>25</v>
      </c>
      <c r="Z13" s="536" t="s">
        <v>93</v>
      </c>
      <c r="AA13" s="517"/>
      <c r="AB13" s="517"/>
      <c r="AC13" s="517"/>
      <c r="AD13" s="517"/>
      <c r="AE13" s="517"/>
      <c r="AF13" s="537" t="s">
        <v>2560</v>
      </c>
      <c r="AG13" s="538"/>
      <c r="AH13" s="539"/>
      <c r="AI13" s="539"/>
      <c r="AJ13" s="539"/>
      <c r="AK13" s="539"/>
      <c r="AL13" s="539"/>
      <c r="AM13" s="539"/>
      <c r="AN13" s="539"/>
      <c r="AO13" s="539"/>
      <c r="AP13" s="540">
        <v>0</v>
      </c>
      <c r="AQ13" s="539">
        <v>3</v>
      </c>
      <c r="AR13" s="539">
        <v>6</v>
      </c>
      <c r="AS13" s="539">
        <v>9</v>
      </c>
      <c r="AT13" s="539">
        <v>12</v>
      </c>
      <c r="AU13" s="539">
        <v>15</v>
      </c>
      <c r="AV13" s="538">
        <v>18</v>
      </c>
      <c r="AW13" s="539">
        <v>19</v>
      </c>
      <c r="AX13" s="539">
        <v>19</v>
      </c>
      <c r="AY13" s="539">
        <v>19</v>
      </c>
      <c r="AZ13" s="712">
        <v>19</v>
      </c>
      <c r="BA13" s="715">
        <v>20</v>
      </c>
      <c r="BB13" s="539">
        <v>20</v>
      </c>
      <c r="BC13" s="539">
        <v>20</v>
      </c>
      <c r="BD13" s="539">
        <v>21</v>
      </c>
      <c r="BE13" s="716">
        <v>21</v>
      </c>
      <c r="BF13" s="721">
        <v>21</v>
      </c>
      <c r="BG13" s="539">
        <v>22</v>
      </c>
      <c r="BH13" s="539">
        <v>22</v>
      </c>
      <c r="BI13" s="539">
        <v>22</v>
      </c>
      <c r="BJ13" s="722">
        <v>22</v>
      </c>
      <c r="BK13" s="540">
        <v>24</v>
      </c>
      <c r="BL13" s="532" t="s">
        <v>6</v>
      </c>
      <c r="BM13" s="517" t="s">
        <v>6</v>
      </c>
      <c r="BN13" s="517" t="s">
        <v>6</v>
      </c>
      <c r="BO13" s="517" t="s">
        <v>6</v>
      </c>
      <c r="BP13" s="533" t="s">
        <v>6</v>
      </c>
      <c r="BQ13" s="538">
        <v>-60</v>
      </c>
      <c r="BR13" s="539">
        <v>-60</v>
      </c>
      <c r="BS13" s="539">
        <v>-60</v>
      </c>
      <c r="BT13" s="539">
        <v>-60</v>
      </c>
      <c r="BU13" s="540">
        <v>-60</v>
      </c>
      <c r="BV13" s="538">
        <v>-9</v>
      </c>
      <c r="BW13" s="539">
        <v>-6</v>
      </c>
      <c r="BX13" s="539">
        <v>-2</v>
      </c>
      <c r="BY13" s="539">
        <v>1</v>
      </c>
      <c r="BZ13" s="540">
        <v>4</v>
      </c>
      <c r="CA13" s="538"/>
      <c r="CB13" s="539"/>
      <c r="CC13" s="539"/>
      <c r="CD13" s="539"/>
      <c r="CE13" s="540"/>
      <c r="CF13" s="538"/>
      <c r="CG13" s="539"/>
      <c r="CH13" s="539"/>
      <c r="CI13" s="539"/>
      <c r="CJ13" s="540"/>
      <c r="CK13" s="538">
        <v>29</v>
      </c>
      <c r="CL13" s="539">
        <v>32</v>
      </c>
      <c r="CM13" s="539">
        <v>35</v>
      </c>
      <c r="CN13" s="539">
        <v>38</v>
      </c>
      <c r="CO13" s="540">
        <v>41</v>
      </c>
      <c r="CP13" s="538">
        <v>100</v>
      </c>
      <c r="CQ13" s="539">
        <v>100</v>
      </c>
      <c r="CR13" s="539">
        <v>100</v>
      </c>
      <c r="CS13" s="539">
        <v>100</v>
      </c>
      <c r="CT13" s="540">
        <v>100</v>
      </c>
      <c r="CU13" s="1277">
        <v>-0.724777</v>
      </c>
      <c r="CV13" s="1278"/>
      <c r="CW13" s="1278"/>
      <c r="CX13" s="1279">
        <v>-1.4495530000000001</v>
      </c>
      <c r="CY13" s="1278">
        <v>0.37</v>
      </c>
      <c r="CZ13" s="1278"/>
      <c r="DA13" s="1278"/>
      <c r="DB13" s="1279">
        <v>0.74</v>
      </c>
      <c r="DC13" s="517"/>
      <c r="DD13" s="545">
        <v>1</v>
      </c>
      <c r="DE13" s="546"/>
      <c r="DF13" s="542">
        <f t="shared" si="17"/>
        <v>-73.927203000000006</v>
      </c>
      <c r="DG13" s="543">
        <f t="shared" si="18"/>
        <v>-78.275862000000004</v>
      </c>
      <c r="DH13" s="543">
        <f t="shared" si="19"/>
        <v>-84.07407400000001</v>
      </c>
      <c r="DI13" s="543">
        <f t="shared" si="20"/>
        <v>-88.422733000000008</v>
      </c>
      <c r="DJ13" s="543">
        <f t="shared" si="21"/>
        <v>-92.771392000000006</v>
      </c>
      <c r="DK13" s="544">
        <f t="shared" si="22"/>
        <v>-417.47126400000002</v>
      </c>
      <c r="DL13" s="542">
        <f t="shared" si="23"/>
        <v>-6.5229929999999996</v>
      </c>
      <c r="DM13" s="543">
        <f t="shared" si="4"/>
        <v>-4.348662</v>
      </c>
      <c r="DN13" s="543">
        <f t="shared" si="5"/>
        <v>-1.449554</v>
      </c>
      <c r="DO13" s="543">
        <f t="shared" si="6"/>
        <v>-0.724777</v>
      </c>
      <c r="DP13" s="543">
        <f t="shared" si="7"/>
        <v>-2.899108</v>
      </c>
      <c r="DQ13" s="544">
        <f t="shared" si="8"/>
        <v>-15.945093999999999</v>
      </c>
      <c r="DR13" s="542">
        <f t="shared" si="9"/>
        <v>10.73</v>
      </c>
      <c r="DS13" s="543">
        <f t="shared" si="10"/>
        <v>11.84</v>
      </c>
      <c r="DT13" s="543">
        <f t="shared" si="11"/>
        <v>12.95</v>
      </c>
      <c r="DU13" s="543">
        <f t="shared" si="12"/>
        <v>14.06</v>
      </c>
      <c r="DV13" s="543">
        <f t="shared" si="13"/>
        <v>15.17</v>
      </c>
      <c r="DW13" s="544">
        <f t="shared" si="14"/>
        <v>64.75</v>
      </c>
      <c r="DX13" s="542">
        <f t="shared" si="24"/>
        <v>52.54</v>
      </c>
      <c r="DY13" s="543">
        <f t="shared" si="25"/>
        <v>50.32</v>
      </c>
      <c r="DZ13" s="543">
        <f t="shared" si="26"/>
        <v>48.1</v>
      </c>
      <c r="EA13" s="543">
        <f t="shared" si="27"/>
        <v>45.88</v>
      </c>
      <c r="EB13" s="543">
        <f t="shared" si="28"/>
        <v>43.66</v>
      </c>
      <c r="EC13" s="544">
        <f t="shared" si="29"/>
        <v>240.5</v>
      </c>
      <c r="ED13" s="542">
        <v>-4.7944000000000004</v>
      </c>
      <c r="EE13" s="543">
        <v>-4.8160999999999996</v>
      </c>
      <c r="EF13" s="543">
        <v>-4.8376999999999999</v>
      </c>
      <c r="EG13" s="543">
        <v>-4.7979000000000003</v>
      </c>
      <c r="EH13" s="543">
        <v>-4.8194999999999997</v>
      </c>
      <c r="EI13" s="544">
        <v>-24.0657</v>
      </c>
      <c r="EJ13" s="1729">
        <v>-3.6150712830957152</v>
      </c>
      <c r="EK13" s="1730">
        <v>-0.64494229463678787</v>
      </c>
      <c r="EL13" s="1730">
        <v>2.3251866938221393</v>
      </c>
      <c r="EM13" s="1730">
        <v>5.3801765105227455</v>
      </c>
      <c r="EN13" s="1730">
        <v>8.3503054989816725</v>
      </c>
      <c r="EO13" s="542">
        <v>2.4819891378139847</v>
      </c>
      <c r="EP13" s="543">
        <v>2.2511473183978299</v>
      </c>
      <c r="EQ13" s="543">
        <v>2.0517040054310929</v>
      </c>
      <c r="ER13" s="543">
        <v>1.8522606924643608</v>
      </c>
      <c r="ES13" s="543">
        <v>1.6214188730482024</v>
      </c>
      <c r="ET13" s="543">
        <v>10.258520027155472</v>
      </c>
      <c r="EU13" s="1729">
        <v>9.7080787508486068</v>
      </c>
      <c r="EV13" s="1730">
        <v>12.084181941615757</v>
      </c>
      <c r="EW13" s="1730">
        <v>14.545145960624575</v>
      </c>
      <c r="EX13" s="1730">
        <v>17.006109979633408</v>
      </c>
      <c r="EY13" s="1730">
        <v>19.382213170400547</v>
      </c>
      <c r="EZ13" s="1285">
        <v>0.23159299999999999</v>
      </c>
      <c r="FA13" s="747" t="s">
        <v>2600</v>
      </c>
      <c r="FB13" s="1289">
        <v>0.68777500000000003</v>
      </c>
      <c r="FC13" s="1289">
        <v>0.76568700000000001</v>
      </c>
      <c r="FD13" s="1289">
        <v>0.92182299999999995</v>
      </c>
      <c r="FE13" s="1290">
        <v>0.65038399999999996</v>
      </c>
      <c r="FF13" s="747"/>
      <c r="FG13" s="1289"/>
      <c r="FH13" s="1289"/>
      <c r="FI13" s="1289"/>
      <c r="FJ13" s="1290"/>
    </row>
    <row r="14" spans="1:166" s="524" customFormat="1" ht="15.75" customHeight="1">
      <c r="A14" s="503"/>
      <c r="B14" s="525">
        <v>8</v>
      </c>
      <c r="C14" s="786" t="str">
        <f t="shared" si="15"/>
        <v>PR19SWB_PC C3</v>
      </c>
      <c r="D14" s="526" t="s">
        <v>2441</v>
      </c>
      <c r="E14" s="526" t="s">
        <v>56</v>
      </c>
      <c r="F14" s="517" t="s">
        <v>2448</v>
      </c>
      <c r="G14" s="527" t="s">
        <v>2449</v>
      </c>
      <c r="H14" s="527" t="s">
        <v>2450</v>
      </c>
      <c r="I14" s="528"/>
      <c r="J14" s="529">
        <v>1</v>
      </c>
      <c r="K14" s="529"/>
      <c r="L14" s="529"/>
      <c r="M14" s="529"/>
      <c r="N14" s="529"/>
      <c r="O14" s="529"/>
      <c r="P14" s="530"/>
      <c r="Q14" s="531">
        <f t="shared" si="16"/>
        <v>1</v>
      </c>
      <c r="R14" s="532" t="s">
        <v>68</v>
      </c>
      <c r="S14" s="526" t="s">
        <v>47</v>
      </c>
      <c r="T14" s="533" t="s">
        <v>2556</v>
      </c>
      <c r="U14" s="526" t="s">
        <v>143</v>
      </c>
      <c r="V14" s="526" t="s">
        <v>2552</v>
      </c>
      <c r="W14" s="526" t="s">
        <v>2561</v>
      </c>
      <c r="X14" s="539">
        <v>1</v>
      </c>
      <c r="Y14" s="548" t="s">
        <v>40</v>
      </c>
      <c r="Z14" s="536" t="s">
        <v>97</v>
      </c>
      <c r="AA14" s="517"/>
      <c r="AB14" s="517"/>
      <c r="AC14" s="517"/>
      <c r="AD14" s="517"/>
      <c r="AE14" s="517"/>
      <c r="AF14" s="537" t="s">
        <v>2562</v>
      </c>
      <c r="AG14" s="538"/>
      <c r="AH14" s="539"/>
      <c r="AI14" s="539"/>
      <c r="AJ14" s="539"/>
      <c r="AK14" s="539"/>
      <c r="AL14" s="539"/>
      <c r="AM14" s="539"/>
      <c r="AN14" s="539">
        <v>135.19999999999999</v>
      </c>
      <c r="AO14" s="539">
        <v>136.6</v>
      </c>
      <c r="AP14" s="540">
        <v>137.19999999999999</v>
      </c>
      <c r="AQ14" s="539">
        <v>135.69999999999999</v>
      </c>
      <c r="AR14" s="539">
        <v>134.1</v>
      </c>
      <c r="AS14" s="539">
        <v>132.19999999999999</v>
      </c>
      <c r="AT14" s="539">
        <v>130.4</v>
      </c>
      <c r="AU14" s="539">
        <v>128.69999999999999</v>
      </c>
      <c r="AV14" s="538">
        <v>127.4</v>
      </c>
      <c r="AW14" s="539">
        <v>126.5</v>
      </c>
      <c r="AX14" s="539">
        <v>126</v>
      </c>
      <c r="AY14" s="539">
        <v>125.6</v>
      </c>
      <c r="AZ14" s="712">
        <v>125.3</v>
      </c>
      <c r="BA14" s="715">
        <v>124.9</v>
      </c>
      <c r="BB14" s="539">
        <v>124.5</v>
      </c>
      <c r="BC14" s="539">
        <v>124.2</v>
      </c>
      <c r="BD14" s="539">
        <v>123.8</v>
      </c>
      <c r="BE14" s="716">
        <v>123.5</v>
      </c>
      <c r="BF14" s="721">
        <v>123.2</v>
      </c>
      <c r="BG14" s="539">
        <v>122.8</v>
      </c>
      <c r="BH14" s="539">
        <v>122.5</v>
      </c>
      <c r="BI14" s="539">
        <v>122.1</v>
      </c>
      <c r="BJ14" s="722">
        <v>121.8</v>
      </c>
      <c r="BK14" s="540">
        <v>120.3</v>
      </c>
      <c r="BL14" s="532" t="s">
        <v>6</v>
      </c>
      <c r="BM14" s="517" t="s">
        <v>6</v>
      </c>
      <c r="BN14" s="517" t="s">
        <v>6</v>
      </c>
      <c r="BO14" s="517" t="s">
        <v>6</v>
      </c>
      <c r="BP14" s="533" t="s">
        <v>6</v>
      </c>
      <c r="BQ14" s="538"/>
      <c r="BR14" s="539"/>
      <c r="BS14" s="539"/>
      <c r="BT14" s="539"/>
      <c r="BU14" s="540"/>
      <c r="BV14" s="538">
        <v>127.4</v>
      </c>
      <c r="BW14" s="539">
        <v>126.5</v>
      </c>
      <c r="BX14" s="539">
        <v>126</v>
      </c>
      <c r="BY14" s="539">
        <v>125.6</v>
      </c>
      <c r="BZ14" s="540">
        <v>125.3</v>
      </c>
      <c r="CA14" s="538"/>
      <c r="CB14" s="539"/>
      <c r="CC14" s="539"/>
      <c r="CD14" s="539"/>
      <c r="CE14" s="540"/>
      <c r="CF14" s="538"/>
      <c r="CG14" s="539"/>
      <c r="CH14" s="539"/>
      <c r="CI14" s="539"/>
      <c r="CJ14" s="540"/>
      <c r="CK14" s="538">
        <v>126.99999999999999</v>
      </c>
      <c r="CL14" s="539">
        <v>125.39999999999999</v>
      </c>
      <c r="CM14" s="539">
        <v>123.49999999999999</v>
      </c>
      <c r="CN14" s="539">
        <v>121.7</v>
      </c>
      <c r="CO14" s="540">
        <v>119.99999999999999</v>
      </c>
      <c r="CP14" s="538"/>
      <c r="CQ14" s="539"/>
      <c r="CR14" s="539"/>
      <c r="CS14" s="539"/>
      <c r="CT14" s="540"/>
      <c r="CU14" s="1277">
        <v>-0.27890100000000001</v>
      </c>
      <c r="CV14" s="1278"/>
      <c r="CW14" s="1278"/>
      <c r="CX14" s="1279"/>
      <c r="CY14" s="1278">
        <v>0.25594499999999998</v>
      </c>
      <c r="CZ14" s="1278"/>
      <c r="DA14" s="1278"/>
      <c r="DB14" s="1279"/>
      <c r="DC14" s="517"/>
      <c r="DD14" s="545">
        <v>1</v>
      </c>
      <c r="DE14" s="546"/>
      <c r="DF14" s="542">
        <f t="shared" si="17"/>
        <v>0</v>
      </c>
      <c r="DG14" s="543">
        <f t="shared" si="18"/>
        <v>0</v>
      </c>
      <c r="DH14" s="543">
        <f t="shared" si="19"/>
        <v>0</v>
      </c>
      <c r="DI14" s="543">
        <f t="shared" si="20"/>
        <v>0</v>
      </c>
      <c r="DJ14" s="543">
        <f t="shared" si="21"/>
        <v>0</v>
      </c>
      <c r="DK14" s="544" t="str">
        <f t="shared" si="22"/>
        <v/>
      </c>
      <c r="DL14" s="542">
        <f t="shared" si="23"/>
        <v>-35.531987400000006</v>
      </c>
      <c r="DM14" s="543">
        <f t="shared" si="4"/>
        <v>-35.280976500000001</v>
      </c>
      <c r="DN14" s="543">
        <f t="shared" si="5"/>
        <v>-35.141525999999999</v>
      </c>
      <c r="DO14" s="543">
        <f t="shared" si="6"/>
        <v>-35.029965599999997</v>
      </c>
      <c r="DP14" s="543">
        <f t="shared" si="7"/>
        <v>-34.946295300000003</v>
      </c>
      <c r="DQ14" s="544">
        <f t="shared" si="8"/>
        <v>-175.9307508</v>
      </c>
      <c r="DR14" s="542">
        <f t="shared" si="9"/>
        <v>32.505014999999993</v>
      </c>
      <c r="DS14" s="543">
        <f t="shared" si="10"/>
        <v>32.095502999999994</v>
      </c>
      <c r="DT14" s="543">
        <f t="shared" si="11"/>
        <v>31.609207499999993</v>
      </c>
      <c r="DU14" s="543">
        <f t="shared" si="12"/>
        <v>31.148506499999996</v>
      </c>
      <c r="DV14" s="543">
        <f t="shared" si="13"/>
        <v>30.713399999999993</v>
      </c>
      <c r="DW14" s="544">
        <f t="shared" si="14"/>
        <v>158.07163199999997</v>
      </c>
      <c r="DX14" s="542">
        <v>0</v>
      </c>
      <c r="DY14" s="543">
        <v>0</v>
      </c>
      <c r="DZ14" s="543">
        <v>0</v>
      </c>
      <c r="EA14" s="543">
        <v>0</v>
      </c>
      <c r="EB14" s="543">
        <v>0</v>
      </c>
      <c r="EC14" s="544" t="str">
        <f t="shared" si="29"/>
        <v/>
      </c>
      <c r="ED14" s="542">
        <v>-2.3149000000000002</v>
      </c>
      <c r="EE14" s="543">
        <v>-2.2033</v>
      </c>
      <c r="EF14" s="543">
        <v>-2.4542999999999999</v>
      </c>
      <c r="EG14" s="543">
        <v>-2.3984999999999999</v>
      </c>
      <c r="EH14" s="543">
        <v>-2.3149000000000002</v>
      </c>
      <c r="EI14" s="544">
        <v>-11.6859</v>
      </c>
      <c r="EJ14" s="538">
        <v>144</v>
      </c>
      <c r="EK14" s="539">
        <v>142</v>
      </c>
      <c r="EL14" s="539">
        <v>141</v>
      </c>
      <c r="EM14" s="539">
        <v>139</v>
      </c>
      <c r="EN14" s="539">
        <v>137</v>
      </c>
      <c r="EO14" s="542">
        <v>2.2267000000000001</v>
      </c>
      <c r="EP14" s="543">
        <v>2.2267000000000001</v>
      </c>
      <c r="EQ14" s="543">
        <v>2.2267000000000001</v>
      </c>
      <c r="ER14" s="543">
        <v>2.2267000000000001</v>
      </c>
      <c r="ES14" s="543">
        <v>2.2267000000000001</v>
      </c>
      <c r="ET14" s="543">
        <v>11.133599999999999</v>
      </c>
      <c r="EU14" s="538">
        <v>126.99999999999999</v>
      </c>
      <c r="EV14" s="539">
        <v>125.39999999999999</v>
      </c>
      <c r="EW14" s="539">
        <v>123.49999999999999</v>
      </c>
      <c r="EX14" s="539">
        <v>121.7</v>
      </c>
      <c r="EY14" s="539">
        <v>119.99999999999999</v>
      </c>
      <c r="EZ14" s="1285">
        <v>0.48471799999999998</v>
      </c>
      <c r="FA14" s="747" t="s">
        <v>2601</v>
      </c>
      <c r="FB14" s="1289">
        <v>0.37306899999999998</v>
      </c>
      <c r="FC14" s="1289">
        <v>0.41533100000000001</v>
      </c>
      <c r="FD14" s="1289">
        <v>0.50002400000000002</v>
      </c>
      <c r="FE14" s="1290">
        <v>0.35278700000000002</v>
      </c>
      <c r="FF14" s="747"/>
      <c r="FG14" s="1289"/>
      <c r="FH14" s="1289"/>
      <c r="FI14" s="1289"/>
      <c r="FJ14" s="1290"/>
    </row>
    <row r="15" spans="1:166" s="524" customFormat="1" ht="15.75" customHeight="1">
      <c r="A15" s="503"/>
      <c r="B15" s="525">
        <v>9</v>
      </c>
      <c r="C15" s="786" t="str">
        <f t="shared" si="15"/>
        <v>PR19SWB_PC B1</v>
      </c>
      <c r="D15" s="526" t="s">
        <v>2451</v>
      </c>
      <c r="E15" s="526" t="s">
        <v>42</v>
      </c>
      <c r="F15" s="517" t="s">
        <v>2452</v>
      </c>
      <c r="G15" s="527" t="s">
        <v>2453</v>
      </c>
      <c r="H15" s="527" t="s">
        <v>2454</v>
      </c>
      <c r="I15" s="528"/>
      <c r="J15" s="529"/>
      <c r="K15" s="529">
        <v>1</v>
      </c>
      <c r="L15" s="529"/>
      <c r="M15" s="529"/>
      <c r="N15" s="529"/>
      <c r="O15" s="529"/>
      <c r="P15" s="530"/>
      <c r="Q15" s="531">
        <f t="shared" si="16"/>
        <v>1</v>
      </c>
      <c r="R15" s="532" t="s">
        <v>68</v>
      </c>
      <c r="S15" s="526" t="s">
        <v>2547</v>
      </c>
      <c r="T15" s="533" t="s">
        <v>32</v>
      </c>
      <c r="U15" s="526" t="s">
        <v>138</v>
      </c>
      <c r="V15" s="526" t="s">
        <v>2552</v>
      </c>
      <c r="W15" s="526" t="s">
        <v>2563</v>
      </c>
      <c r="X15" s="539">
        <v>2</v>
      </c>
      <c r="Y15" s="547" t="s">
        <v>40</v>
      </c>
      <c r="Z15" s="536" t="s">
        <v>109</v>
      </c>
      <c r="AA15" s="517"/>
      <c r="AB15" s="517"/>
      <c r="AC15" s="517"/>
      <c r="AD15" s="517"/>
      <c r="AE15" s="517"/>
      <c r="AF15" s="537" t="s">
        <v>2564</v>
      </c>
      <c r="AG15" s="538"/>
      <c r="AH15" s="539"/>
      <c r="AI15" s="539"/>
      <c r="AJ15" s="539"/>
      <c r="AK15" s="539"/>
      <c r="AL15" s="539"/>
      <c r="AM15" s="539">
        <v>2.29</v>
      </c>
      <c r="AN15" s="539">
        <v>1.89</v>
      </c>
      <c r="AO15" s="539">
        <v>1.84</v>
      </c>
      <c r="AP15" s="540">
        <v>1.77</v>
      </c>
      <c r="AQ15" s="539">
        <v>1.68</v>
      </c>
      <c r="AR15" s="539">
        <v>1.63</v>
      </c>
      <c r="AS15" s="539">
        <v>1.58</v>
      </c>
      <c r="AT15" s="539">
        <v>1.44</v>
      </c>
      <c r="AU15" s="539">
        <v>1.34</v>
      </c>
      <c r="AV15" s="538">
        <v>1.27</v>
      </c>
      <c r="AW15" s="539">
        <v>1.17</v>
      </c>
      <c r="AX15" s="539">
        <v>1.08</v>
      </c>
      <c r="AY15" s="539">
        <v>0.97</v>
      </c>
      <c r="AZ15" s="712">
        <v>0.87</v>
      </c>
      <c r="BA15" s="715">
        <v>0.84</v>
      </c>
      <c r="BB15" s="539">
        <v>0.8</v>
      </c>
      <c r="BC15" s="539">
        <v>0.78</v>
      </c>
      <c r="BD15" s="539">
        <v>0.75</v>
      </c>
      <c r="BE15" s="716">
        <v>0.72</v>
      </c>
      <c r="BF15" s="721">
        <v>0.69</v>
      </c>
      <c r="BG15" s="539">
        <v>0.66</v>
      </c>
      <c r="BH15" s="539">
        <v>0.63</v>
      </c>
      <c r="BI15" s="539">
        <v>0.61</v>
      </c>
      <c r="BJ15" s="722">
        <v>0.57999999999999996</v>
      </c>
      <c r="BK15" s="540">
        <v>0.46</v>
      </c>
      <c r="BL15" s="532" t="s">
        <v>6</v>
      </c>
      <c r="BM15" s="517" t="s">
        <v>6</v>
      </c>
      <c r="BN15" s="517" t="s">
        <v>6</v>
      </c>
      <c r="BO15" s="517" t="s">
        <v>6</v>
      </c>
      <c r="BP15" s="533" t="s">
        <v>6</v>
      </c>
      <c r="BQ15" s="538">
        <v>8.4700000000000006</v>
      </c>
      <c r="BR15" s="539">
        <v>8.4700000000000006</v>
      </c>
      <c r="BS15" s="539">
        <v>8.4700000000000006</v>
      </c>
      <c r="BT15" s="539">
        <v>8.4700000000000006</v>
      </c>
      <c r="BU15" s="540">
        <v>8.4700000000000006</v>
      </c>
      <c r="BV15" s="538">
        <v>2.85</v>
      </c>
      <c r="BW15" s="539">
        <v>2.85</v>
      </c>
      <c r="BX15" s="539">
        <v>2.85</v>
      </c>
      <c r="BY15" s="539">
        <v>2.85</v>
      </c>
      <c r="BZ15" s="540">
        <v>2.85</v>
      </c>
      <c r="CA15" s="538"/>
      <c r="CB15" s="539"/>
      <c r="CC15" s="539"/>
      <c r="CD15" s="539"/>
      <c r="CE15" s="540"/>
      <c r="CF15" s="538"/>
      <c r="CG15" s="539"/>
      <c r="CH15" s="539"/>
      <c r="CI15" s="539"/>
      <c r="CJ15" s="540"/>
      <c r="CK15" s="538">
        <v>1.22</v>
      </c>
      <c r="CL15" s="539">
        <v>1.1599999999999999</v>
      </c>
      <c r="CM15" s="539">
        <v>1.1000000000000001</v>
      </c>
      <c r="CN15" s="539">
        <v>1.04</v>
      </c>
      <c r="CO15" s="540">
        <v>0.98</v>
      </c>
      <c r="CP15" s="538">
        <v>0</v>
      </c>
      <c r="CQ15" s="539">
        <v>0</v>
      </c>
      <c r="CR15" s="539">
        <v>0</v>
      </c>
      <c r="CS15" s="539">
        <v>0</v>
      </c>
      <c r="CT15" s="540">
        <v>0</v>
      </c>
      <c r="CU15" s="1277">
        <v>-9.512067</v>
      </c>
      <c r="CV15" s="1278"/>
      <c r="CW15" s="1278"/>
      <c r="CX15" s="1279">
        <v>-19.024132999999999</v>
      </c>
      <c r="CY15" s="1278">
        <v>3.52</v>
      </c>
      <c r="CZ15" s="1278"/>
      <c r="DA15" s="1278"/>
      <c r="DB15" s="1279">
        <v>12.47124</v>
      </c>
      <c r="DC15" s="517"/>
      <c r="DD15" s="545">
        <v>1</v>
      </c>
      <c r="DE15" s="546"/>
      <c r="DF15" s="542">
        <f t="shared" si="17"/>
        <v>-106.91562746000001</v>
      </c>
      <c r="DG15" s="543">
        <f t="shared" si="18"/>
        <v>-106.91562746000001</v>
      </c>
      <c r="DH15" s="543">
        <f t="shared" si="19"/>
        <v>-106.91562746000001</v>
      </c>
      <c r="DI15" s="543">
        <f t="shared" si="20"/>
        <v>-106.91562746000001</v>
      </c>
      <c r="DJ15" s="543">
        <f t="shared" si="21"/>
        <v>-106.91562746000001</v>
      </c>
      <c r="DK15" s="544">
        <f t="shared" si="22"/>
        <v>-534.57813730000009</v>
      </c>
      <c r="DL15" s="542">
        <f t="shared" si="23"/>
        <v>-27.109390950000002</v>
      </c>
      <c r="DM15" s="543">
        <f t="shared" si="4"/>
        <v>-27.109390950000002</v>
      </c>
      <c r="DN15" s="543">
        <f t="shared" si="5"/>
        <v>-27.109390950000002</v>
      </c>
      <c r="DO15" s="543">
        <f t="shared" si="6"/>
        <v>-27.109390950000002</v>
      </c>
      <c r="DP15" s="543">
        <f t="shared" si="7"/>
        <v>-27.109390950000002</v>
      </c>
      <c r="DQ15" s="544">
        <f t="shared" si="8"/>
        <v>-135.54695475</v>
      </c>
      <c r="DR15" s="542">
        <f xml:space="preserve"> IF(AND($DC15 = "", BL15 = "Yes"), ABS(CF15 - CK14) * $CY15 * $DD15, "")</f>
        <v>447.03999999999996</v>
      </c>
      <c r="DS15" s="543">
        <f xml:space="preserve"> IF(AND($DC15 = "", BM15 = "Yes"), ABS(CG15 - CL14) * $CY15 * $DD15, "")</f>
        <v>441.40799999999996</v>
      </c>
      <c r="DT15" s="543">
        <f xml:space="preserve"> IF(AND($DC15 = "", BN15 = "Yes"), ABS(CH15 - CM14) * $CY15 * $DD15, "")</f>
        <v>434.71999999999997</v>
      </c>
      <c r="DU15" s="543">
        <f xml:space="preserve"> IF(AND($DC15 = "", BO15 = "Yes"), ABS(CI15 - CN14) * $CY15 * $DD15, "")</f>
        <v>428.38400000000001</v>
      </c>
      <c r="DV15" s="543">
        <f xml:space="preserve"> IF(AND($DC15 = "", BP15 = "Yes"), ABS(CJ15 - CO14) * $CY15 * $DD15, "")</f>
        <v>422.4</v>
      </c>
      <c r="DW15" s="544">
        <f t="shared" si="14"/>
        <v>2173.9519999999998</v>
      </c>
      <c r="DX15" s="542">
        <f xml:space="preserve"> IF(AND($DC15 = "", BL15 = "Yes"), ABS(CK14 - CP15) * $DB15 * $DD15, "")</f>
        <v>1583.8474799999999</v>
      </c>
      <c r="DY15" s="543">
        <f xml:space="preserve"> IF(AND($DC15 = "", BM15 = "Yes"), ABS(CL14 - CQ15) * $DB15 * $DD15, "")</f>
        <v>1563.8934959999999</v>
      </c>
      <c r="DZ15" s="543">
        <f xml:space="preserve"> IF(AND($DC15 = "", BN15 = "Yes"), ABS(CM14 - CR15) * $DB15 * $DD15, "")</f>
        <v>1540.1981399999997</v>
      </c>
      <c r="EA15" s="543">
        <f xml:space="preserve"> IF(AND($DC15 = "", BO15 = "Yes"), ABS(CN14 - CS15) * $DB15 * $DD15, "")</f>
        <v>1517.749908</v>
      </c>
      <c r="EB15" s="543">
        <f xml:space="preserve"> IF(AND($DC15 = "", BP15 = "Yes"), ABS(CO14 - CT15) * $DB15 * $DD15, "")</f>
        <v>1496.5487999999998</v>
      </c>
      <c r="EC15" s="544">
        <f t="shared" si="29"/>
        <v>7702.2378239999989</v>
      </c>
      <c r="ED15" s="542">
        <v>-6.0877228799999994</v>
      </c>
      <c r="EE15" s="543">
        <v>-5.6121195300000029</v>
      </c>
      <c r="EF15" s="543">
        <v>-5.6121195299999984</v>
      </c>
      <c r="EG15" s="543">
        <v>-5.8023608699999984</v>
      </c>
      <c r="EH15" s="543">
        <v>-5.1365161799999983</v>
      </c>
      <c r="EI15" s="544">
        <v>-28.250838989999995</v>
      </c>
      <c r="EJ15" s="538">
        <v>2.3199999999999998</v>
      </c>
      <c r="EK15" s="539">
        <v>2.2200000000000002</v>
      </c>
      <c r="EL15" s="539">
        <v>2.17</v>
      </c>
      <c r="EM15" s="539">
        <v>2.0499999999999998</v>
      </c>
      <c r="EN15" s="539">
        <v>1.88</v>
      </c>
      <c r="EO15" s="542">
        <v>2.6047999999999991</v>
      </c>
      <c r="EP15" s="543">
        <v>2.8511999999999995</v>
      </c>
      <c r="EQ15" s="543">
        <v>2.6752000000000011</v>
      </c>
      <c r="ER15" s="543">
        <v>2.7456</v>
      </c>
      <c r="ES15" s="543">
        <v>3.3088000000000006</v>
      </c>
      <c r="ET15" s="543">
        <v>10.032</v>
      </c>
      <c r="EU15" s="538">
        <v>1.08</v>
      </c>
      <c r="EV15" s="539">
        <v>0.99</v>
      </c>
      <c r="EW15" s="539">
        <v>0.96</v>
      </c>
      <c r="EX15" s="539">
        <v>0.85</v>
      </c>
      <c r="EY15" s="539">
        <v>0.69</v>
      </c>
      <c r="EZ15" s="1285">
        <v>8.4120930000000005</v>
      </c>
      <c r="FA15" s="747" t="s">
        <v>2602</v>
      </c>
      <c r="FB15" s="1289">
        <v>11.411016999999999</v>
      </c>
      <c r="FC15" s="1289">
        <v>13.826392</v>
      </c>
      <c r="FD15" s="1289">
        <v>20.147649000000001</v>
      </c>
      <c r="FE15" s="1290">
        <v>11.3612</v>
      </c>
      <c r="FF15" s="747"/>
      <c r="FG15" s="1289"/>
      <c r="FH15" s="1289"/>
      <c r="FI15" s="1289"/>
      <c r="FJ15" s="1290"/>
    </row>
    <row r="16" spans="1:166" s="524" customFormat="1" ht="15.75" customHeight="1">
      <c r="A16" s="503"/>
      <c r="B16" s="525">
        <v>10</v>
      </c>
      <c r="C16" s="786" t="str">
        <f t="shared" si="15"/>
        <v>PR19SWB_PC B2</v>
      </c>
      <c r="D16" s="526" t="s">
        <v>2451</v>
      </c>
      <c r="E16" s="526" t="s">
        <v>42</v>
      </c>
      <c r="F16" s="517" t="s">
        <v>2455</v>
      </c>
      <c r="G16" s="527" t="s">
        <v>2456</v>
      </c>
      <c r="H16" s="527" t="s">
        <v>2457</v>
      </c>
      <c r="I16" s="528"/>
      <c r="J16" s="529"/>
      <c r="K16" s="529">
        <v>1</v>
      </c>
      <c r="L16" s="529"/>
      <c r="M16" s="529"/>
      <c r="N16" s="529"/>
      <c r="O16" s="529"/>
      <c r="P16" s="530"/>
      <c r="Q16" s="531">
        <f t="shared" si="16"/>
        <v>1</v>
      </c>
      <c r="R16" s="532" t="s">
        <v>68</v>
      </c>
      <c r="S16" s="526" t="s">
        <v>2547</v>
      </c>
      <c r="T16" s="533" t="s">
        <v>32</v>
      </c>
      <c r="U16" s="526" t="s">
        <v>138</v>
      </c>
      <c r="V16" s="526" t="s">
        <v>2552</v>
      </c>
      <c r="W16" s="526" t="s">
        <v>2557</v>
      </c>
      <c r="X16" s="539"/>
      <c r="Y16" s="549" t="s">
        <v>40</v>
      </c>
      <c r="Z16" s="536"/>
      <c r="AA16" s="517"/>
      <c r="AB16" s="517"/>
      <c r="AC16" s="517" t="s">
        <v>26</v>
      </c>
      <c r="AD16" s="517"/>
      <c r="AE16" s="517"/>
      <c r="AF16" s="537" t="s">
        <v>2564</v>
      </c>
      <c r="AG16" s="538"/>
      <c r="AH16" s="539"/>
      <c r="AI16" s="539"/>
      <c r="AJ16" s="539"/>
      <c r="AK16" s="539"/>
      <c r="AL16" s="539"/>
      <c r="AM16" s="539">
        <v>2245</v>
      </c>
      <c r="AN16" s="539">
        <v>1955</v>
      </c>
      <c r="AO16" s="539">
        <v>1852</v>
      </c>
      <c r="AP16" s="540">
        <v>1808</v>
      </c>
      <c r="AQ16" s="539">
        <v>1665</v>
      </c>
      <c r="AR16" s="539">
        <v>1530</v>
      </c>
      <c r="AS16" s="539">
        <v>1395</v>
      </c>
      <c r="AT16" s="539">
        <v>1260</v>
      </c>
      <c r="AU16" s="539">
        <v>1123</v>
      </c>
      <c r="AV16" s="538">
        <v>1099</v>
      </c>
      <c r="AW16" s="539">
        <v>1075</v>
      </c>
      <c r="AX16" s="539">
        <v>1051</v>
      </c>
      <c r="AY16" s="539">
        <v>1027</v>
      </c>
      <c r="AZ16" s="712">
        <v>1003</v>
      </c>
      <c r="BA16" s="715">
        <v>1000</v>
      </c>
      <c r="BB16" s="539">
        <v>997</v>
      </c>
      <c r="BC16" s="539">
        <v>994</v>
      </c>
      <c r="BD16" s="539">
        <v>991</v>
      </c>
      <c r="BE16" s="716">
        <v>988</v>
      </c>
      <c r="BF16" s="721">
        <v>985</v>
      </c>
      <c r="BG16" s="539">
        <v>982</v>
      </c>
      <c r="BH16" s="539">
        <v>979</v>
      </c>
      <c r="BI16" s="539">
        <v>976</v>
      </c>
      <c r="BJ16" s="722">
        <v>973</v>
      </c>
      <c r="BK16" s="540">
        <v>958</v>
      </c>
      <c r="BL16" s="532" t="s">
        <v>6</v>
      </c>
      <c r="BM16" s="517" t="s">
        <v>6</v>
      </c>
      <c r="BN16" s="517" t="s">
        <v>6</v>
      </c>
      <c r="BO16" s="517" t="s">
        <v>6</v>
      </c>
      <c r="BP16" s="533" t="s">
        <v>6</v>
      </c>
      <c r="BQ16" s="538"/>
      <c r="BR16" s="539"/>
      <c r="BS16" s="539"/>
      <c r="BT16" s="539"/>
      <c r="BU16" s="540"/>
      <c r="BV16" s="538">
        <v>2048</v>
      </c>
      <c r="BW16" s="539">
        <v>1882</v>
      </c>
      <c r="BX16" s="539">
        <v>1716</v>
      </c>
      <c r="BY16" s="539">
        <v>1550</v>
      </c>
      <c r="BZ16" s="540">
        <v>1381</v>
      </c>
      <c r="CA16" s="538"/>
      <c r="CB16" s="539"/>
      <c r="CC16" s="539"/>
      <c r="CD16" s="539"/>
      <c r="CE16" s="540"/>
      <c r="CF16" s="538"/>
      <c r="CG16" s="539"/>
      <c r="CH16" s="539"/>
      <c r="CI16" s="539"/>
      <c r="CJ16" s="540"/>
      <c r="CK16" s="538">
        <v>915</v>
      </c>
      <c r="CL16" s="539">
        <v>835</v>
      </c>
      <c r="CM16" s="539">
        <v>809</v>
      </c>
      <c r="CN16" s="539">
        <v>703</v>
      </c>
      <c r="CO16" s="540">
        <v>545</v>
      </c>
      <c r="CP16" s="538"/>
      <c r="CQ16" s="539"/>
      <c r="CR16" s="539"/>
      <c r="CS16" s="539"/>
      <c r="CT16" s="540"/>
      <c r="CU16" s="1277">
        <v>-1.0030000000000001E-2</v>
      </c>
      <c r="CV16" s="1278"/>
      <c r="CW16" s="1278"/>
      <c r="CX16" s="1279"/>
      <c r="CY16" s="1278">
        <v>6.1679999999999999E-3</v>
      </c>
      <c r="CZ16" s="1278"/>
      <c r="DA16" s="1278"/>
      <c r="DB16" s="1279"/>
      <c r="DC16" s="517"/>
      <c r="DD16" s="545">
        <v>1</v>
      </c>
      <c r="DE16" s="546"/>
      <c r="DF16" s="542">
        <f t="shared" si="17"/>
        <v>0</v>
      </c>
      <c r="DG16" s="543">
        <f t="shared" si="18"/>
        <v>0</v>
      </c>
      <c r="DH16" s="543">
        <f t="shared" si="19"/>
        <v>0</v>
      </c>
      <c r="DI16" s="543">
        <f xml:space="preserve"> IF(AND($DC16 = "", BO16 = "Yes"), ABS(BT16 - BY16) * $CX16 * $DD16, "")</f>
        <v>0</v>
      </c>
      <c r="DJ16" s="543">
        <f t="shared" si="21"/>
        <v>0</v>
      </c>
      <c r="DK16" s="544" t="str">
        <f t="shared" si="22"/>
        <v/>
      </c>
      <c r="DL16" s="542">
        <f t="shared" si="23"/>
        <v>-20.541440000000001</v>
      </c>
      <c r="DM16" s="543">
        <f t="shared" si="4"/>
        <v>-18.876460000000002</v>
      </c>
      <c r="DN16" s="543">
        <f t="shared" si="5"/>
        <v>-17.211480000000002</v>
      </c>
      <c r="DO16" s="543">
        <f t="shared" si="6"/>
        <v>-15.546500000000002</v>
      </c>
      <c r="DP16" s="543">
        <f t="shared" si="7"/>
        <v>-13.851430000000001</v>
      </c>
      <c r="DQ16" s="544">
        <f t="shared" si="8"/>
        <v>-86.02731</v>
      </c>
      <c r="DR16" s="542">
        <f t="shared" si="9"/>
        <v>5.6437200000000001</v>
      </c>
      <c r="DS16" s="543">
        <f t="shared" si="10"/>
        <v>5.1502799999999995</v>
      </c>
      <c r="DT16" s="543">
        <f t="shared" si="11"/>
        <v>4.9899119999999995</v>
      </c>
      <c r="DU16" s="543">
        <f t="shared" si="12"/>
        <v>4.3361039999999997</v>
      </c>
      <c r="DV16" s="543">
        <f t="shared" si="13"/>
        <v>3.3615599999999999</v>
      </c>
      <c r="DW16" s="544">
        <f t="shared" si="14"/>
        <v>23.481576</v>
      </c>
      <c r="DX16" s="542">
        <f t="shared" si="24"/>
        <v>0</v>
      </c>
      <c r="DY16" s="543">
        <f t="shared" si="25"/>
        <v>0</v>
      </c>
      <c r="DZ16" s="543">
        <f t="shared" si="26"/>
        <v>0</v>
      </c>
      <c r="EA16" s="543">
        <f t="shared" si="27"/>
        <v>0</v>
      </c>
      <c r="EB16" s="543">
        <f t="shared" si="28"/>
        <v>0</v>
      </c>
      <c r="EC16" s="544" t="str">
        <f t="shared" si="29"/>
        <v/>
      </c>
      <c r="ED16" s="542">
        <v>-3.8412999999999999</v>
      </c>
      <c r="EE16" s="543">
        <v>-3.5304000000000002</v>
      </c>
      <c r="EF16" s="543">
        <v>-3.2195</v>
      </c>
      <c r="EG16" s="543">
        <v>-2.9085999999999999</v>
      </c>
      <c r="EH16" s="543">
        <v>-2.5876000000000001</v>
      </c>
      <c r="EI16" s="544">
        <v>-16.087299999999999</v>
      </c>
      <c r="EJ16" s="538">
        <v>2048</v>
      </c>
      <c r="EK16" s="539">
        <v>1882</v>
      </c>
      <c r="EL16" s="539">
        <v>1716</v>
      </c>
      <c r="EM16" s="539">
        <v>1550</v>
      </c>
      <c r="EN16" s="539">
        <v>1381</v>
      </c>
      <c r="EO16" s="542">
        <v>4.6256000000000004</v>
      </c>
      <c r="EP16" s="543">
        <v>4.2864000000000004</v>
      </c>
      <c r="EQ16" s="543">
        <v>3.6141999999999999</v>
      </c>
      <c r="ER16" s="543">
        <v>3.4352999999999998</v>
      </c>
      <c r="ES16" s="543">
        <v>3.5648</v>
      </c>
      <c r="ET16" s="543">
        <v>19.526299999999999</v>
      </c>
      <c r="EU16" s="538">
        <v>915</v>
      </c>
      <c r="EV16" s="539">
        <v>835</v>
      </c>
      <c r="EW16" s="539">
        <v>809</v>
      </c>
      <c r="EX16" s="539">
        <v>703</v>
      </c>
      <c r="EY16" s="539">
        <v>545</v>
      </c>
      <c r="EZ16" s="1285">
        <v>6.5539999999999999E-3</v>
      </c>
      <c r="FA16" s="747" t="s">
        <v>2603</v>
      </c>
      <c r="FB16" s="1289">
        <v>7.8130000000000005E-3</v>
      </c>
      <c r="FC16" s="1289">
        <v>9.4669999999999997E-3</v>
      </c>
      <c r="FD16" s="1289">
        <v>1.0911000000000001E-2</v>
      </c>
      <c r="FE16" s="1290">
        <v>8.3560000000000006E-3</v>
      </c>
      <c r="FF16" s="747"/>
      <c r="FG16" s="1289"/>
      <c r="FH16" s="1289"/>
      <c r="FI16" s="1289"/>
      <c r="FJ16" s="1290"/>
    </row>
    <row r="17" spans="1:166" s="524" customFormat="1" ht="15.75" customHeight="1">
      <c r="A17" s="503"/>
      <c r="B17" s="525">
        <v>11</v>
      </c>
      <c r="C17" s="786" t="str">
        <f t="shared" si="15"/>
        <v>PR19SWB_PC B3</v>
      </c>
      <c r="D17" s="526" t="s">
        <v>2451</v>
      </c>
      <c r="E17" s="526" t="s">
        <v>42</v>
      </c>
      <c r="F17" s="517" t="s">
        <v>2458</v>
      </c>
      <c r="G17" s="527" t="s">
        <v>113</v>
      </c>
      <c r="H17" s="527" t="s">
        <v>2459</v>
      </c>
      <c r="I17" s="528"/>
      <c r="J17" s="529"/>
      <c r="K17" s="529">
        <v>1</v>
      </c>
      <c r="L17" s="529"/>
      <c r="M17" s="529"/>
      <c r="N17" s="529"/>
      <c r="O17" s="529"/>
      <c r="P17" s="530"/>
      <c r="Q17" s="531">
        <f t="shared" si="16"/>
        <v>1</v>
      </c>
      <c r="R17" s="532" t="s">
        <v>68</v>
      </c>
      <c r="S17" s="526" t="s">
        <v>2547</v>
      </c>
      <c r="T17" s="533" t="s">
        <v>32</v>
      </c>
      <c r="U17" s="526" t="s">
        <v>134</v>
      </c>
      <c r="V17" s="526" t="s">
        <v>2552</v>
      </c>
      <c r="W17" s="526" t="s">
        <v>2565</v>
      </c>
      <c r="X17" s="534">
        <v>2</v>
      </c>
      <c r="Y17" s="550" t="s">
        <v>40</v>
      </c>
      <c r="Z17" s="536" t="s">
        <v>113</v>
      </c>
      <c r="AA17" s="517"/>
      <c r="AB17" s="517"/>
      <c r="AC17" s="517" t="s">
        <v>26</v>
      </c>
      <c r="AD17" s="517"/>
      <c r="AE17" s="517"/>
      <c r="AF17" s="537" t="s">
        <v>2566</v>
      </c>
      <c r="AG17" s="538"/>
      <c r="AH17" s="539"/>
      <c r="AI17" s="539">
        <v>15.99</v>
      </c>
      <c r="AJ17" s="539">
        <v>24.53</v>
      </c>
      <c r="AK17" s="539">
        <v>17.940000000000001</v>
      </c>
      <c r="AL17" s="539">
        <v>20.49</v>
      </c>
      <c r="AM17" s="539">
        <v>21.29</v>
      </c>
      <c r="AN17" s="539">
        <v>18.010000000000002</v>
      </c>
      <c r="AO17" s="539">
        <v>19.79</v>
      </c>
      <c r="AP17" s="540">
        <v>19.420000000000002</v>
      </c>
      <c r="AQ17" s="539">
        <v>17.059999999999999</v>
      </c>
      <c r="AR17" s="539">
        <v>16.27</v>
      </c>
      <c r="AS17" s="539">
        <v>15.54</v>
      </c>
      <c r="AT17" s="539">
        <v>14.76</v>
      </c>
      <c r="AU17" s="539">
        <v>13.99</v>
      </c>
      <c r="AV17" s="538">
        <v>13.44</v>
      </c>
      <c r="AW17" s="539">
        <v>13.29</v>
      </c>
      <c r="AX17" s="539">
        <v>13.13</v>
      </c>
      <c r="AY17" s="539">
        <v>12.98</v>
      </c>
      <c r="AZ17" s="712">
        <v>12.83</v>
      </c>
      <c r="BA17" s="715">
        <v>12.68</v>
      </c>
      <c r="BB17" s="539">
        <v>12.54</v>
      </c>
      <c r="BC17" s="539">
        <v>12.39</v>
      </c>
      <c r="BD17" s="539">
        <v>12.24</v>
      </c>
      <c r="BE17" s="716">
        <v>12.09</v>
      </c>
      <c r="BF17" s="721">
        <v>11.95</v>
      </c>
      <c r="BG17" s="539">
        <v>11.82</v>
      </c>
      <c r="BH17" s="539">
        <v>11.68</v>
      </c>
      <c r="BI17" s="539">
        <v>11.54</v>
      </c>
      <c r="BJ17" s="722">
        <v>11.41</v>
      </c>
      <c r="BK17" s="540">
        <v>10.73</v>
      </c>
      <c r="BL17" s="532" t="s">
        <v>6</v>
      </c>
      <c r="BM17" s="517" t="s">
        <v>6</v>
      </c>
      <c r="BN17" s="517" t="s">
        <v>6</v>
      </c>
      <c r="BO17" s="517" t="s">
        <v>6</v>
      </c>
      <c r="BP17" s="533" t="s">
        <v>6</v>
      </c>
      <c r="BQ17" s="538"/>
      <c r="BR17" s="539"/>
      <c r="BS17" s="539"/>
      <c r="BT17" s="539"/>
      <c r="BU17" s="540"/>
      <c r="BV17" s="538"/>
      <c r="BW17" s="539"/>
      <c r="BX17" s="539"/>
      <c r="BY17" s="539"/>
      <c r="BZ17" s="540"/>
      <c r="CA17" s="538"/>
      <c r="CB17" s="539"/>
      <c r="CC17" s="539"/>
      <c r="CD17" s="539"/>
      <c r="CE17" s="540"/>
      <c r="CF17" s="538"/>
      <c r="CG17" s="539"/>
      <c r="CH17" s="539"/>
      <c r="CI17" s="539"/>
      <c r="CJ17" s="540"/>
      <c r="CK17" s="538"/>
      <c r="CL17" s="539"/>
      <c r="CM17" s="539"/>
      <c r="CN17" s="539"/>
      <c r="CO17" s="540"/>
      <c r="CP17" s="538"/>
      <c r="CQ17" s="539"/>
      <c r="CR17" s="539"/>
      <c r="CS17" s="539"/>
      <c r="CT17" s="540"/>
      <c r="CU17" s="1277">
        <v>-0.19500000000000001</v>
      </c>
      <c r="CV17" s="1278"/>
      <c r="CW17" s="1278"/>
      <c r="CX17" s="1279"/>
      <c r="CY17" s="1278">
        <v>3.9661000000000002E-2</v>
      </c>
      <c r="CZ17" s="1278"/>
      <c r="DA17" s="1278"/>
      <c r="DB17" s="1279"/>
      <c r="DC17" s="517"/>
      <c r="DD17" s="545">
        <v>1</v>
      </c>
      <c r="DE17" s="546"/>
      <c r="DF17" s="542">
        <f t="shared" si="17"/>
        <v>0</v>
      </c>
      <c r="DG17" s="543">
        <f t="shared" si="18"/>
        <v>0</v>
      </c>
      <c r="DH17" s="543">
        <f t="shared" si="19"/>
        <v>0</v>
      </c>
      <c r="DI17" s="543">
        <f t="shared" si="20"/>
        <v>0</v>
      </c>
      <c r="DJ17" s="543">
        <f t="shared" si="21"/>
        <v>0</v>
      </c>
      <c r="DK17" s="544" t="str">
        <f t="shared" si="22"/>
        <v/>
      </c>
      <c r="DL17" s="542">
        <f t="shared" si="23"/>
        <v>0</v>
      </c>
      <c r="DM17" s="543">
        <f t="shared" si="4"/>
        <v>0</v>
      </c>
      <c r="DN17" s="543">
        <f t="shared" si="5"/>
        <v>0</v>
      </c>
      <c r="DO17" s="543">
        <f t="shared" si="6"/>
        <v>0</v>
      </c>
      <c r="DP17" s="543">
        <f t="shared" si="7"/>
        <v>0</v>
      </c>
      <c r="DQ17" s="544" t="str">
        <f t="shared" si="8"/>
        <v/>
      </c>
      <c r="DR17" s="542">
        <f t="shared" si="9"/>
        <v>0</v>
      </c>
      <c r="DS17" s="543">
        <f t="shared" si="10"/>
        <v>0</v>
      </c>
      <c r="DT17" s="543">
        <f t="shared" si="11"/>
        <v>0</v>
      </c>
      <c r="DU17" s="543">
        <f t="shared" si="12"/>
        <v>0</v>
      </c>
      <c r="DV17" s="543">
        <f t="shared" si="13"/>
        <v>0</v>
      </c>
      <c r="DW17" s="544" t="str">
        <f t="shared" si="14"/>
        <v/>
      </c>
      <c r="DX17" s="542">
        <f xml:space="preserve"> IF(AND($DC17 = "", BL17 = "Yes"), ABS(CK17 - CP17) * $DB17 * $DD17, "")</f>
        <v>0</v>
      </c>
      <c r="DY17" s="543">
        <f t="shared" si="25"/>
        <v>0</v>
      </c>
      <c r="DZ17" s="543">
        <f t="shared" si="26"/>
        <v>0</v>
      </c>
      <c r="EA17" s="543">
        <f t="shared" si="27"/>
        <v>0</v>
      </c>
      <c r="EB17" s="543">
        <f t="shared" si="28"/>
        <v>0</v>
      </c>
      <c r="EC17" s="544" t="str">
        <f t="shared" si="29"/>
        <v/>
      </c>
      <c r="ED17" s="542">
        <v>-1.1095500000000003</v>
      </c>
      <c r="EE17" s="543">
        <v>-1.1056500000000005</v>
      </c>
      <c r="EF17" s="543">
        <v>-1.1017500000000005</v>
      </c>
      <c r="EG17" s="543">
        <v>-1.0978500000000002</v>
      </c>
      <c r="EH17" s="543">
        <v>-1.0939500000000002</v>
      </c>
      <c r="EI17" s="544">
        <v>-5.5087500000000018</v>
      </c>
      <c r="EJ17" s="538">
        <v>22.75</v>
      </c>
      <c r="EK17" s="539">
        <v>21.94</v>
      </c>
      <c r="EL17" s="539">
        <v>21.19</v>
      </c>
      <c r="EM17" s="539">
        <v>20.39</v>
      </c>
      <c r="EN17" s="539">
        <v>19.600000000000001</v>
      </c>
      <c r="EO17" s="542">
        <v>0.372</v>
      </c>
      <c r="EP17" s="543">
        <v>0.35499999999999998</v>
      </c>
      <c r="EQ17" s="543">
        <v>0.33910000000000001</v>
      </c>
      <c r="ER17" s="543">
        <v>0.32200000000000001</v>
      </c>
      <c r="ES17" s="543">
        <v>0.3054</v>
      </c>
      <c r="ET17" s="543">
        <v>1.6935</v>
      </c>
      <c r="EU17" s="538">
        <v>7.68</v>
      </c>
      <c r="EV17" s="539">
        <v>7.32</v>
      </c>
      <c r="EW17" s="539">
        <v>6.99</v>
      </c>
      <c r="EX17" s="539">
        <v>6.64</v>
      </c>
      <c r="EY17" s="539">
        <v>6.29</v>
      </c>
      <c r="EZ17" s="1285">
        <v>0.16123999999999999</v>
      </c>
      <c r="FA17" s="747" t="s">
        <v>2604</v>
      </c>
      <c r="FB17" s="1289">
        <v>7.7969999999999998E-2</v>
      </c>
      <c r="FC17" s="1289">
        <v>8.7756000000000001E-2</v>
      </c>
      <c r="FD17" s="1289">
        <v>0.123768</v>
      </c>
      <c r="FE17" s="1290">
        <v>6.5894999999999995E-2</v>
      </c>
      <c r="FF17" s="747"/>
      <c r="FG17" s="1289"/>
      <c r="FH17" s="1289"/>
      <c r="FI17" s="1289"/>
      <c r="FJ17" s="1290"/>
    </row>
    <row r="18" spans="1:166" s="524" customFormat="1" ht="15.75" customHeight="1">
      <c r="A18" s="503"/>
      <c r="B18" s="525">
        <v>12</v>
      </c>
      <c r="C18" s="786" t="str">
        <f t="shared" si="15"/>
        <v>PR19SWB_PC B4</v>
      </c>
      <c r="D18" s="526" t="s">
        <v>2451</v>
      </c>
      <c r="E18" s="526" t="s">
        <v>42</v>
      </c>
      <c r="F18" s="517" t="s">
        <v>2460</v>
      </c>
      <c r="G18" s="527" t="s">
        <v>527</v>
      </c>
      <c r="H18" s="527" t="s">
        <v>2461</v>
      </c>
      <c r="I18" s="528"/>
      <c r="J18" s="529"/>
      <c r="K18" s="529">
        <v>1</v>
      </c>
      <c r="L18" s="529"/>
      <c r="M18" s="529"/>
      <c r="N18" s="529"/>
      <c r="O18" s="529"/>
      <c r="P18" s="530"/>
      <c r="Q18" s="531">
        <f t="shared" si="16"/>
        <v>1</v>
      </c>
      <c r="R18" s="532" t="s">
        <v>68</v>
      </c>
      <c r="S18" s="526" t="s">
        <v>2547</v>
      </c>
      <c r="T18" s="533" t="s">
        <v>32</v>
      </c>
      <c r="U18" s="526" t="s">
        <v>134</v>
      </c>
      <c r="V18" s="526" t="s">
        <v>2552</v>
      </c>
      <c r="W18" s="526" t="s">
        <v>2557</v>
      </c>
      <c r="X18" s="539"/>
      <c r="Y18" s="548" t="s">
        <v>40</v>
      </c>
      <c r="Z18" s="536"/>
      <c r="AA18" s="517"/>
      <c r="AB18" s="517"/>
      <c r="AC18" s="517" t="s">
        <v>26</v>
      </c>
      <c r="AD18" s="517"/>
      <c r="AE18" s="517"/>
      <c r="AF18" s="537" t="s">
        <v>2566</v>
      </c>
      <c r="AG18" s="538"/>
      <c r="AH18" s="539"/>
      <c r="AI18" s="539">
        <v>9141</v>
      </c>
      <c r="AJ18" s="539">
        <v>8503</v>
      </c>
      <c r="AK18" s="539">
        <v>8423</v>
      </c>
      <c r="AL18" s="539">
        <v>8592</v>
      </c>
      <c r="AM18" s="539">
        <v>8442</v>
      </c>
      <c r="AN18" s="539">
        <v>8041</v>
      </c>
      <c r="AO18" s="539">
        <v>7978</v>
      </c>
      <c r="AP18" s="540">
        <v>7800</v>
      </c>
      <c r="AQ18" s="539">
        <v>7540</v>
      </c>
      <c r="AR18" s="539">
        <v>7280</v>
      </c>
      <c r="AS18" s="539">
        <v>7020</v>
      </c>
      <c r="AT18" s="539">
        <v>6760</v>
      </c>
      <c r="AU18" s="539">
        <v>6500</v>
      </c>
      <c r="AV18" s="538">
        <v>6300</v>
      </c>
      <c r="AW18" s="539">
        <v>6100</v>
      </c>
      <c r="AX18" s="539">
        <v>5900</v>
      </c>
      <c r="AY18" s="539">
        <v>5700</v>
      </c>
      <c r="AZ18" s="712">
        <v>5500</v>
      </c>
      <c r="BA18" s="715">
        <v>5300</v>
      </c>
      <c r="BB18" s="539">
        <v>5100</v>
      </c>
      <c r="BC18" s="539">
        <v>4900</v>
      </c>
      <c r="BD18" s="539">
        <v>4700</v>
      </c>
      <c r="BE18" s="716">
        <v>4500</v>
      </c>
      <c r="BF18" s="721">
        <v>4300</v>
      </c>
      <c r="BG18" s="539">
        <v>4100</v>
      </c>
      <c r="BH18" s="539">
        <v>3900</v>
      </c>
      <c r="BI18" s="539">
        <v>3700</v>
      </c>
      <c r="BJ18" s="722">
        <v>3500</v>
      </c>
      <c r="BK18" s="540">
        <v>2500</v>
      </c>
      <c r="BL18" s="532" t="s">
        <v>6</v>
      </c>
      <c r="BM18" s="517" t="s">
        <v>6</v>
      </c>
      <c r="BN18" s="517" t="s">
        <v>6</v>
      </c>
      <c r="BO18" s="517" t="s">
        <v>6</v>
      </c>
      <c r="BP18" s="533" t="s">
        <v>6</v>
      </c>
      <c r="BQ18" s="538"/>
      <c r="BR18" s="539"/>
      <c r="BS18" s="539"/>
      <c r="BT18" s="539"/>
      <c r="BU18" s="540"/>
      <c r="BV18" s="538">
        <v>8542</v>
      </c>
      <c r="BW18" s="539">
        <v>8282</v>
      </c>
      <c r="BX18" s="539">
        <v>8022</v>
      </c>
      <c r="BY18" s="539">
        <v>7762</v>
      </c>
      <c r="BZ18" s="540">
        <v>7502</v>
      </c>
      <c r="CA18" s="538"/>
      <c r="CB18" s="539"/>
      <c r="CC18" s="539"/>
      <c r="CD18" s="539"/>
      <c r="CE18" s="540"/>
      <c r="CF18" s="538"/>
      <c r="CG18" s="539"/>
      <c r="CH18" s="539"/>
      <c r="CI18" s="539"/>
      <c r="CJ18" s="540"/>
      <c r="CK18" s="538">
        <v>6040</v>
      </c>
      <c r="CL18" s="539">
        <v>5780</v>
      </c>
      <c r="CM18" s="539">
        <v>5520</v>
      </c>
      <c r="CN18" s="539">
        <v>5260</v>
      </c>
      <c r="CO18" s="540">
        <v>5000</v>
      </c>
      <c r="CP18" s="538"/>
      <c r="CQ18" s="539"/>
      <c r="CR18" s="539"/>
      <c r="CS18" s="539"/>
      <c r="CT18" s="540"/>
      <c r="CU18" s="1277">
        <v>-1.5610000000000001E-3</v>
      </c>
      <c r="CV18" s="1278"/>
      <c r="CW18" s="1278"/>
      <c r="CX18" s="1279"/>
      <c r="CY18" s="1278">
        <v>1.039E-3</v>
      </c>
      <c r="CZ18" s="1278"/>
      <c r="DA18" s="1278"/>
      <c r="DB18" s="1279"/>
      <c r="DC18" s="517"/>
      <c r="DD18" s="545">
        <v>1</v>
      </c>
      <c r="DE18" s="546"/>
      <c r="DF18" s="542">
        <f t="shared" si="17"/>
        <v>0</v>
      </c>
      <c r="DG18" s="543">
        <f t="shared" si="18"/>
        <v>0</v>
      </c>
      <c r="DH18" s="543">
        <f t="shared" si="19"/>
        <v>0</v>
      </c>
      <c r="DI18" s="543">
        <f t="shared" si="20"/>
        <v>0</v>
      </c>
      <c r="DJ18" s="543">
        <f t="shared" si="21"/>
        <v>0</v>
      </c>
      <c r="DK18" s="544" t="str">
        <f t="shared" si="22"/>
        <v/>
      </c>
      <c r="DL18" s="542">
        <f t="shared" si="23"/>
        <v>-13.334062000000001</v>
      </c>
      <c r="DM18" s="543">
        <f t="shared" si="4"/>
        <v>-12.928202000000001</v>
      </c>
      <c r="DN18" s="543">
        <f t="shared" si="5"/>
        <v>-12.522342</v>
      </c>
      <c r="DO18" s="543">
        <f t="shared" si="6"/>
        <v>-12.116482000000001</v>
      </c>
      <c r="DP18" s="543">
        <f t="shared" si="7"/>
        <v>-11.710622000000001</v>
      </c>
      <c r="DQ18" s="544">
        <f t="shared" si="8"/>
        <v>-62.611710000000002</v>
      </c>
      <c r="DR18" s="542">
        <f t="shared" si="9"/>
        <v>6.2755599999999996</v>
      </c>
      <c r="DS18" s="543">
        <f t="shared" si="10"/>
        <v>6.00542</v>
      </c>
      <c r="DT18" s="543">
        <f t="shared" si="11"/>
        <v>5.7352800000000004</v>
      </c>
      <c r="DU18" s="543">
        <f t="shared" si="12"/>
        <v>5.4651399999999999</v>
      </c>
      <c r="DV18" s="543">
        <f t="shared" si="13"/>
        <v>5.1950000000000003</v>
      </c>
      <c r="DW18" s="544">
        <f t="shared" si="14"/>
        <v>28.676400000000001</v>
      </c>
      <c r="DX18" s="542">
        <f t="shared" si="24"/>
        <v>0</v>
      </c>
      <c r="DY18" s="543">
        <f t="shared" si="25"/>
        <v>0</v>
      </c>
      <c r="DZ18" s="543">
        <f t="shared" si="26"/>
        <v>0</v>
      </c>
      <c r="EA18" s="543">
        <f t="shared" si="27"/>
        <v>0</v>
      </c>
      <c r="EB18" s="543">
        <f t="shared" si="28"/>
        <v>0</v>
      </c>
      <c r="EC18" s="544" t="str">
        <f t="shared" si="29"/>
        <v/>
      </c>
      <c r="ED18" s="542">
        <v>-1.5636000000000001</v>
      </c>
      <c r="EE18" s="543">
        <v>-1.5636000000000001</v>
      </c>
      <c r="EF18" s="543">
        <v>-1.5636000000000001</v>
      </c>
      <c r="EG18" s="543">
        <v>-1.5636000000000001</v>
      </c>
      <c r="EH18" s="543">
        <v>-1.5636000000000001</v>
      </c>
      <c r="EI18" s="544">
        <v>-7.8181000000000003</v>
      </c>
      <c r="EJ18" s="538">
        <v>8542</v>
      </c>
      <c r="EK18" s="539">
        <v>8282</v>
      </c>
      <c r="EL18" s="539">
        <v>8022</v>
      </c>
      <c r="EM18" s="539">
        <v>7762</v>
      </c>
      <c r="EN18" s="539">
        <v>7502</v>
      </c>
      <c r="EO18" s="542">
        <v>1.5585</v>
      </c>
      <c r="EP18" s="543">
        <v>1.5585</v>
      </c>
      <c r="EQ18" s="543">
        <v>1.5585</v>
      </c>
      <c r="ER18" s="543">
        <v>1.5585</v>
      </c>
      <c r="ES18" s="543">
        <v>1.5585</v>
      </c>
      <c r="ET18" s="543">
        <v>7.7925000000000004</v>
      </c>
      <c r="EU18" s="538">
        <v>6040</v>
      </c>
      <c r="EV18" s="539">
        <v>5780</v>
      </c>
      <c r="EW18" s="539">
        <v>5520</v>
      </c>
      <c r="EX18" s="539">
        <v>5260</v>
      </c>
      <c r="EY18" s="539">
        <v>5000</v>
      </c>
      <c r="EZ18" s="1285">
        <v>1.4710000000000001E-3</v>
      </c>
      <c r="FA18" s="747" t="s">
        <v>2605</v>
      </c>
      <c r="FB18" s="1289">
        <v>1.7080000000000001E-3</v>
      </c>
      <c r="FC18" s="1289">
        <v>2.0209999999999998E-3</v>
      </c>
      <c r="FD18" s="1289">
        <v>2.9489999999999998E-3</v>
      </c>
      <c r="FE18" s="1290">
        <v>1.634E-3</v>
      </c>
      <c r="FF18" s="747"/>
      <c r="FG18" s="1289"/>
      <c r="FH18" s="1289"/>
      <c r="FI18" s="1289"/>
      <c r="FJ18" s="1290"/>
    </row>
    <row r="19" spans="1:166" s="524" customFormat="1" ht="15.75" customHeight="1">
      <c r="A19" s="503"/>
      <c r="B19" s="525">
        <v>13</v>
      </c>
      <c r="C19" s="786" t="str">
        <f t="shared" si="15"/>
        <v>PR19SWB_PC B5</v>
      </c>
      <c r="D19" s="526" t="s">
        <v>2451</v>
      </c>
      <c r="E19" s="526" t="s">
        <v>27</v>
      </c>
      <c r="F19" s="517" t="s">
        <v>2462</v>
      </c>
      <c r="G19" s="527" t="s">
        <v>2463</v>
      </c>
      <c r="H19" s="527" t="s">
        <v>2464</v>
      </c>
      <c r="I19" s="528"/>
      <c r="J19" s="529"/>
      <c r="K19" s="529">
        <v>1</v>
      </c>
      <c r="L19" s="529"/>
      <c r="M19" s="529"/>
      <c r="N19" s="529"/>
      <c r="O19" s="529"/>
      <c r="P19" s="530"/>
      <c r="Q19" s="531">
        <f t="shared" si="16"/>
        <v>1</v>
      </c>
      <c r="R19" s="532" t="s">
        <v>68</v>
      </c>
      <c r="S19" s="526" t="s">
        <v>2547</v>
      </c>
      <c r="T19" s="533" t="s">
        <v>32</v>
      </c>
      <c r="U19" s="526" t="s">
        <v>152</v>
      </c>
      <c r="V19" s="526" t="s">
        <v>2552</v>
      </c>
      <c r="W19" s="526" t="s">
        <v>2557</v>
      </c>
      <c r="X19" s="534"/>
      <c r="Y19" s="550" t="s">
        <v>40</v>
      </c>
      <c r="Z19" s="536"/>
      <c r="AA19" s="517"/>
      <c r="AB19" s="517"/>
      <c r="AC19" s="517" t="s">
        <v>26</v>
      </c>
      <c r="AD19" s="517"/>
      <c r="AE19" s="517"/>
      <c r="AF19" s="537" t="s">
        <v>2567</v>
      </c>
      <c r="AG19" s="538">
        <v>424</v>
      </c>
      <c r="AH19" s="539">
        <v>440</v>
      </c>
      <c r="AI19" s="539">
        <v>180</v>
      </c>
      <c r="AJ19" s="539">
        <v>412</v>
      </c>
      <c r="AK19" s="539">
        <v>333</v>
      </c>
      <c r="AL19" s="539">
        <v>230</v>
      </c>
      <c r="AM19" s="539">
        <v>278</v>
      </c>
      <c r="AN19" s="539">
        <v>242</v>
      </c>
      <c r="AO19" s="539">
        <v>240</v>
      </c>
      <c r="AP19" s="540">
        <v>238</v>
      </c>
      <c r="AQ19" s="539">
        <v>230</v>
      </c>
      <c r="AR19" s="539">
        <v>220</v>
      </c>
      <c r="AS19" s="539">
        <v>210</v>
      </c>
      <c r="AT19" s="539">
        <v>200</v>
      </c>
      <c r="AU19" s="539">
        <v>196</v>
      </c>
      <c r="AV19" s="538">
        <v>194</v>
      </c>
      <c r="AW19" s="539">
        <v>192</v>
      </c>
      <c r="AX19" s="539">
        <v>190</v>
      </c>
      <c r="AY19" s="539">
        <v>188</v>
      </c>
      <c r="AZ19" s="712">
        <v>186</v>
      </c>
      <c r="BA19" s="715">
        <v>184</v>
      </c>
      <c r="BB19" s="539">
        <v>182</v>
      </c>
      <c r="BC19" s="539">
        <v>180</v>
      </c>
      <c r="BD19" s="539">
        <v>178</v>
      </c>
      <c r="BE19" s="716">
        <v>176</v>
      </c>
      <c r="BF19" s="721">
        <v>174</v>
      </c>
      <c r="BG19" s="539">
        <v>172</v>
      </c>
      <c r="BH19" s="539">
        <v>170</v>
      </c>
      <c r="BI19" s="539">
        <v>168</v>
      </c>
      <c r="BJ19" s="722">
        <v>166</v>
      </c>
      <c r="BK19" s="540">
        <v>156</v>
      </c>
      <c r="BL19" s="532" t="s">
        <v>6</v>
      </c>
      <c r="BM19" s="517" t="s">
        <v>6</v>
      </c>
      <c r="BN19" s="517" t="s">
        <v>6</v>
      </c>
      <c r="BO19" s="517" t="s">
        <v>6</v>
      </c>
      <c r="BP19" s="533" t="s">
        <v>6</v>
      </c>
      <c r="BQ19" s="538"/>
      <c r="BR19" s="539"/>
      <c r="BS19" s="539"/>
      <c r="BT19" s="539"/>
      <c r="BU19" s="540"/>
      <c r="BV19" s="538"/>
      <c r="BW19" s="539"/>
      <c r="BX19" s="539"/>
      <c r="BY19" s="539"/>
      <c r="BZ19" s="540"/>
      <c r="CA19" s="538"/>
      <c r="CB19" s="539"/>
      <c r="CC19" s="539"/>
      <c r="CD19" s="539"/>
      <c r="CE19" s="540"/>
      <c r="CF19" s="538"/>
      <c r="CG19" s="539"/>
      <c r="CH19" s="539"/>
      <c r="CI19" s="539"/>
      <c r="CJ19" s="540"/>
      <c r="CK19" s="538"/>
      <c r="CL19" s="539"/>
      <c r="CM19" s="539"/>
      <c r="CN19" s="539"/>
      <c r="CO19" s="540"/>
      <c r="CP19" s="538"/>
      <c r="CQ19" s="539"/>
      <c r="CR19" s="539"/>
      <c r="CS19" s="539"/>
      <c r="CT19" s="540"/>
      <c r="CU19" s="1277">
        <v>-8.0070000000000002E-3</v>
      </c>
      <c r="CV19" s="1278"/>
      <c r="CW19" s="1278"/>
      <c r="CX19" s="1279"/>
      <c r="CY19" s="1278">
        <v>5.1110000000000001E-3</v>
      </c>
      <c r="CZ19" s="1278"/>
      <c r="DA19" s="1278"/>
      <c r="DB19" s="1279"/>
      <c r="DC19" s="517"/>
      <c r="DD19" s="545">
        <v>1</v>
      </c>
      <c r="DE19" s="546"/>
      <c r="DF19" s="542">
        <f t="shared" si="17"/>
        <v>0</v>
      </c>
      <c r="DG19" s="543">
        <f t="shared" si="18"/>
        <v>0</v>
      </c>
      <c r="DH19" s="543">
        <f t="shared" si="19"/>
        <v>0</v>
      </c>
      <c r="DI19" s="543">
        <f t="shared" si="20"/>
        <v>0</v>
      </c>
      <c r="DJ19" s="543">
        <f t="shared" si="21"/>
        <v>0</v>
      </c>
      <c r="DK19" s="544" t="str">
        <f t="shared" si="22"/>
        <v/>
      </c>
      <c r="DL19" s="542">
        <f t="shared" ref="DL19:DL71" si="30" xml:space="preserve"> IF(AND($DC19 = "", BL19 = "Yes"), ABS(BV19 - CA19) * $CU19 * $DD19, "")</f>
        <v>0</v>
      </c>
      <c r="DM19" s="543">
        <f t="shared" ref="DM19:DM71" si="31" xml:space="preserve"> IF(AND($DC19 = "", BM19 = "Yes"), ABS(BW19 - CB19) * $CU19 * $DD19, "")</f>
        <v>0</v>
      </c>
      <c r="DN19" s="543">
        <f t="shared" ref="DN19:DN71" si="32" xml:space="preserve"> IF(AND($DC19 = "", BN19 = "Yes"), ABS(BX19 - CC19) * $CU19 * $DD19, "")</f>
        <v>0</v>
      </c>
      <c r="DO19" s="543">
        <f t="shared" ref="DO19:DO71" si="33" xml:space="preserve"> IF(AND($DC19 = "", BO19 = "Yes"), ABS(BY19 - CD19) * $CU19 * $DD19, "")</f>
        <v>0</v>
      </c>
      <c r="DP19" s="543">
        <f t="shared" ref="DP19:DP71" si="34" xml:space="preserve"> IF(AND($DC19 = "", BP19 = "Yes"), ABS(BZ19 - CE19) * $CU19 * $DD19, "")</f>
        <v>0</v>
      </c>
      <c r="DQ19" s="544" t="str">
        <f t="shared" ref="DQ19:DQ71" si="35" xml:space="preserve"> IF(SUM(DL19:DP19) = 0, "", SUM(DL19:DP19))</f>
        <v/>
      </c>
      <c r="DR19" s="542">
        <f t="shared" si="9"/>
        <v>0</v>
      </c>
      <c r="DS19" s="543">
        <f t="shared" si="10"/>
        <v>0</v>
      </c>
      <c r="DT19" s="543">
        <f t="shared" si="11"/>
        <v>0</v>
      </c>
      <c r="DU19" s="543">
        <f t="shared" si="12"/>
        <v>0</v>
      </c>
      <c r="DV19" s="543">
        <f t="shared" si="13"/>
        <v>0</v>
      </c>
      <c r="DW19" s="544" t="str">
        <f t="shared" si="14"/>
        <v/>
      </c>
      <c r="DX19" s="542">
        <f t="shared" si="24"/>
        <v>0</v>
      </c>
      <c r="DY19" s="543">
        <f t="shared" si="25"/>
        <v>0</v>
      </c>
      <c r="DZ19" s="543">
        <f t="shared" si="26"/>
        <v>0</v>
      </c>
      <c r="EA19" s="543">
        <f t="shared" si="27"/>
        <v>0</v>
      </c>
      <c r="EB19" s="543">
        <f t="shared" si="28"/>
        <v>0</v>
      </c>
      <c r="EC19" s="544" t="str">
        <f t="shared" si="29"/>
        <v/>
      </c>
      <c r="ED19" s="542">
        <v>-0.46439999999999998</v>
      </c>
      <c r="EE19" s="543">
        <v>-0.46439999999999998</v>
      </c>
      <c r="EF19" s="543">
        <v>-0.46439999999999998</v>
      </c>
      <c r="EG19" s="543">
        <v>-0.46439999999999998</v>
      </c>
      <c r="EH19" s="543">
        <v>-0.46439999999999998</v>
      </c>
      <c r="EI19" s="544">
        <v>-2.3222</v>
      </c>
      <c r="EJ19" s="538">
        <v>288</v>
      </c>
      <c r="EK19" s="539">
        <v>278</v>
      </c>
      <c r="EL19" s="539">
        <v>268</v>
      </c>
      <c r="EM19" s="539">
        <v>258</v>
      </c>
      <c r="EN19" s="539">
        <v>254</v>
      </c>
      <c r="EO19" s="542">
        <v>0.2964</v>
      </c>
      <c r="EP19" s="543">
        <v>0.2964</v>
      </c>
      <c r="EQ19" s="543">
        <v>0.2964</v>
      </c>
      <c r="ER19" s="543">
        <v>0.2964</v>
      </c>
      <c r="ES19" s="543">
        <v>0.2964</v>
      </c>
      <c r="ET19" s="543">
        <v>1.4822</v>
      </c>
      <c r="EU19" s="538">
        <v>172</v>
      </c>
      <c r="EV19" s="539">
        <v>162</v>
      </c>
      <c r="EW19" s="539">
        <v>152</v>
      </c>
      <c r="EX19" s="539">
        <v>142</v>
      </c>
      <c r="EY19" s="539">
        <v>138</v>
      </c>
      <c r="EZ19" s="1285">
        <v>6.2950000000000002E-3</v>
      </c>
      <c r="FA19" s="747" t="s">
        <v>2606</v>
      </c>
      <c r="FB19" s="1289">
        <v>1.1854999999999999E-2</v>
      </c>
      <c r="FC19" s="1289">
        <v>1.2786E-2</v>
      </c>
      <c r="FD19" s="1289">
        <v>1.4773E-2</v>
      </c>
      <c r="FE19" s="1290">
        <v>1.0416E-2</v>
      </c>
      <c r="FF19" s="747"/>
      <c r="FG19" s="1289"/>
      <c r="FH19" s="1289"/>
      <c r="FI19" s="1289"/>
      <c r="FJ19" s="1290"/>
    </row>
    <row r="20" spans="1:166" s="524" customFormat="1" ht="15.75" customHeight="1">
      <c r="A20" s="503"/>
      <c r="B20" s="525">
        <v>14</v>
      </c>
      <c r="C20" s="786" t="str">
        <f t="shared" si="15"/>
        <v>PR19SWB_PC B6</v>
      </c>
      <c r="D20" s="526" t="s">
        <v>2451</v>
      </c>
      <c r="E20" s="526" t="s">
        <v>27</v>
      </c>
      <c r="F20" s="517" t="s">
        <v>2465</v>
      </c>
      <c r="G20" s="527" t="s">
        <v>2466</v>
      </c>
      <c r="H20" s="527" t="s">
        <v>2656</v>
      </c>
      <c r="I20" s="528"/>
      <c r="J20" s="529"/>
      <c r="K20" s="529">
        <v>1</v>
      </c>
      <c r="L20" s="529"/>
      <c r="M20" s="529"/>
      <c r="N20" s="529"/>
      <c r="O20" s="529"/>
      <c r="P20" s="530"/>
      <c r="Q20" s="531">
        <f t="shared" si="16"/>
        <v>1</v>
      </c>
      <c r="R20" s="532" t="s">
        <v>58</v>
      </c>
      <c r="S20" s="526" t="s">
        <v>2547</v>
      </c>
      <c r="T20" s="533" t="s">
        <v>32</v>
      </c>
      <c r="U20" s="526" t="s">
        <v>151</v>
      </c>
      <c r="V20" s="526" t="s">
        <v>28</v>
      </c>
      <c r="W20" s="526" t="s">
        <v>2554</v>
      </c>
      <c r="X20" s="539">
        <v>1</v>
      </c>
      <c r="Y20" s="548" t="s">
        <v>25</v>
      </c>
      <c r="Z20" s="536" t="s">
        <v>106</v>
      </c>
      <c r="AA20" s="517"/>
      <c r="AB20" s="517"/>
      <c r="AC20" s="517" t="s">
        <v>26</v>
      </c>
      <c r="AD20" s="517"/>
      <c r="AE20" s="517"/>
      <c r="AF20" s="537" t="s">
        <v>2568</v>
      </c>
      <c r="AG20" s="538"/>
      <c r="AH20" s="539"/>
      <c r="AI20" s="539"/>
      <c r="AJ20" s="539"/>
      <c r="AK20" s="539"/>
      <c r="AL20" s="539">
        <v>95.5</v>
      </c>
      <c r="AM20" s="539">
        <v>98.1</v>
      </c>
      <c r="AN20" s="539">
        <v>97.1</v>
      </c>
      <c r="AO20" s="539">
        <v>99</v>
      </c>
      <c r="AP20" s="540">
        <v>100</v>
      </c>
      <c r="AQ20" s="539">
        <v>100</v>
      </c>
      <c r="AR20" s="539">
        <v>100</v>
      </c>
      <c r="AS20" s="539">
        <v>100</v>
      </c>
      <c r="AT20" s="539">
        <v>100</v>
      </c>
      <c r="AU20" s="539">
        <v>100</v>
      </c>
      <c r="AV20" s="538">
        <v>100</v>
      </c>
      <c r="AW20" s="539">
        <v>100</v>
      </c>
      <c r="AX20" s="539">
        <v>100</v>
      </c>
      <c r="AY20" s="539">
        <v>100</v>
      </c>
      <c r="AZ20" s="712">
        <v>100</v>
      </c>
      <c r="BA20" s="715">
        <v>100</v>
      </c>
      <c r="BB20" s="539">
        <v>100</v>
      </c>
      <c r="BC20" s="539">
        <v>100</v>
      </c>
      <c r="BD20" s="539">
        <v>100</v>
      </c>
      <c r="BE20" s="716">
        <v>100</v>
      </c>
      <c r="BF20" s="721">
        <v>100</v>
      </c>
      <c r="BG20" s="539">
        <v>100</v>
      </c>
      <c r="BH20" s="539">
        <v>100</v>
      </c>
      <c r="BI20" s="539">
        <v>100</v>
      </c>
      <c r="BJ20" s="722">
        <v>100</v>
      </c>
      <c r="BK20" s="540">
        <v>100</v>
      </c>
      <c r="BL20" s="532" t="s">
        <v>6</v>
      </c>
      <c r="BM20" s="517" t="s">
        <v>6</v>
      </c>
      <c r="BN20" s="517" t="s">
        <v>6</v>
      </c>
      <c r="BO20" s="517" t="s">
        <v>6</v>
      </c>
      <c r="BP20" s="533" t="s">
        <v>6</v>
      </c>
      <c r="BQ20" s="538"/>
      <c r="BR20" s="539"/>
      <c r="BS20" s="539"/>
      <c r="BT20" s="539"/>
      <c r="BU20" s="540"/>
      <c r="BV20" s="538"/>
      <c r="BW20" s="539"/>
      <c r="BX20" s="539"/>
      <c r="BY20" s="539"/>
      <c r="BZ20" s="540"/>
      <c r="CA20" s="538">
        <v>99</v>
      </c>
      <c r="CB20" s="539">
        <v>99</v>
      </c>
      <c r="CC20" s="539">
        <v>99</v>
      </c>
      <c r="CD20" s="539">
        <v>99</v>
      </c>
      <c r="CE20" s="539">
        <v>99</v>
      </c>
      <c r="CF20" s="538"/>
      <c r="CG20" s="539"/>
      <c r="CH20" s="539"/>
      <c r="CI20" s="539"/>
      <c r="CJ20" s="539"/>
      <c r="CK20" s="538"/>
      <c r="CL20" s="539"/>
      <c r="CM20" s="539"/>
      <c r="CN20" s="539"/>
      <c r="CO20" s="540"/>
      <c r="CP20" s="538"/>
      <c r="CQ20" s="539"/>
      <c r="CR20" s="539"/>
      <c r="CS20" s="539"/>
      <c r="CT20" s="540"/>
      <c r="CU20" s="1277">
        <v>-0.36499999999999999</v>
      </c>
      <c r="CV20" s="1278"/>
      <c r="CW20" s="1278"/>
      <c r="CX20" s="1279"/>
      <c r="CY20" s="1278"/>
      <c r="CZ20" s="1278"/>
      <c r="DA20" s="1278"/>
      <c r="DB20" s="1279"/>
      <c r="DC20" s="517"/>
      <c r="DD20" s="545">
        <v>1</v>
      </c>
      <c r="DE20" s="546"/>
      <c r="DF20" s="542">
        <f t="shared" si="17"/>
        <v>0</v>
      </c>
      <c r="DG20" s="543">
        <f t="shared" si="18"/>
        <v>0</v>
      </c>
      <c r="DH20" s="543">
        <f t="shared" si="19"/>
        <v>0</v>
      </c>
      <c r="DI20" s="543">
        <f t="shared" si="20"/>
        <v>0</v>
      </c>
      <c r="DJ20" s="543">
        <f t="shared" si="21"/>
        <v>0</v>
      </c>
      <c r="DK20" s="544" t="str">
        <f t="shared" si="22"/>
        <v/>
      </c>
      <c r="DL20" s="542">
        <f t="shared" si="30"/>
        <v>-36.134999999999998</v>
      </c>
      <c r="DM20" s="543">
        <f t="shared" si="31"/>
        <v>-36.134999999999998</v>
      </c>
      <c r="DN20" s="543">
        <f t="shared" si="32"/>
        <v>-36.134999999999998</v>
      </c>
      <c r="DO20" s="543">
        <f t="shared" si="33"/>
        <v>-36.134999999999998</v>
      </c>
      <c r="DP20" s="543">
        <f t="shared" si="34"/>
        <v>-36.134999999999998</v>
      </c>
      <c r="DQ20" s="544">
        <f t="shared" si="35"/>
        <v>-180.67499999999998</v>
      </c>
      <c r="DR20" s="542">
        <f t="shared" ref="DR20:DR71" si="36" xml:space="preserve"> IF(AND($DC20 = "", BL20 = "Yes"), ABS(CF20 - CK20) * $CY20 * $DD20, "")</f>
        <v>0</v>
      </c>
      <c r="DS20" s="543">
        <f t="shared" ref="DS20:DS71" si="37" xml:space="preserve"> IF(AND($DC20 = "", BM20 = "Yes"), ABS(CG20 - CL20) * $CY20 * $DD20, "")</f>
        <v>0</v>
      </c>
      <c r="DT20" s="543">
        <f t="shared" ref="DT20:DT71" si="38" xml:space="preserve"> IF(AND($DC20 = "", BN20 = "Yes"), ABS(CH20 - CM20) * $CY20 * $DD20, "")</f>
        <v>0</v>
      </c>
      <c r="DU20" s="543">
        <f t="shared" ref="DU20:DU71" si="39" xml:space="preserve"> IF(AND($DC20 = "", BO20 = "Yes"), ABS(CI20 - CN20) * $CY20 * $DD20, "")</f>
        <v>0</v>
      </c>
      <c r="DV20" s="543">
        <f t="shared" ref="DV20:DV71" si="40" xml:space="preserve"> IF(AND($DC20 = "", BP20 = "Yes"), ABS(CJ20 - CO20) * $CY20 * $DD20, "")</f>
        <v>0</v>
      </c>
      <c r="DW20" s="544" t="str">
        <f t="shared" ref="DW20:DW71" si="41" xml:space="preserve"> IF(SUM(DR20:DV20) = 0, "", SUM(DR20:DV20))</f>
        <v/>
      </c>
      <c r="DX20" s="542">
        <f t="shared" si="24"/>
        <v>0</v>
      </c>
      <c r="DY20" s="543">
        <f t="shared" si="25"/>
        <v>0</v>
      </c>
      <c r="DZ20" s="543">
        <f t="shared" si="26"/>
        <v>0</v>
      </c>
      <c r="EA20" s="543">
        <f t="shared" si="27"/>
        <v>0</v>
      </c>
      <c r="EB20" s="543">
        <f t="shared" si="28"/>
        <v>0</v>
      </c>
      <c r="EC20" s="544" t="str">
        <f t="shared" si="29"/>
        <v/>
      </c>
      <c r="ED20" s="542">
        <v>-1.095</v>
      </c>
      <c r="EE20" s="543">
        <v>-1.095</v>
      </c>
      <c r="EF20" s="543">
        <v>-1.095</v>
      </c>
      <c r="EG20" s="543">
        <v>-1.095</v>
      </c>
      <c r="EH20" s="543">
        <v>-1.095</v>
      </c>
      <c r="EI20" s="544">
        <v>-5.4749999999999996</v>
      </c>
      <c r="EJ20" s="538">
        <v>96</v>
      </c>
      <c r="EK20" s="539">
        <v>96</v>
      </c>
      <c r="EL20" s="539">
        <v>96</v>
      </c>
      <c r="EM20" s="539">
        <v>96</v>
      </c>
      <c r="EN20" s="539">
        <v>96</v>
      </c>
      <c r="EO20" s="542"/>
      <c r="EP20" s="543"/>
      <c r="EQ20" s="543"/>
      <c r="ER20" s="543"/>
      <c r="ES20" s="543"/>
      <c r="ET20" s="543"/>
      <c r="EU20" s="538"/>
      <c r="EV20" s="539"/>
      <c r="EW20" s="539"/>
      <c r="EX20" s="539"/>
      <c r="EY20" s="539"/>
      <c r="EZ20" s="1285">
        <v>0.53153099999999998</v>
      </c>
      <c r="FA20" s="747" t="s">
        <v>2607</v>
      </c>
      <c r="FB20" s="1289">
        <v>9.5722000000000002E-2</v>
      </c>
      <c r="FC20" s="1289">
        <v>0.110513</v>
      </c>
      <c r="FD20" s="1289">
        <v>0.14602799999999999</v>
      </c>
      <c r="FE20" s="1290">
        <v>7.4817999999999996E-2</v>
      </c>
      <c r="FF20" s="747"/>
      <c r="FG20" s="1289"/>
      <c r="FH20" s="1289"/>
      <c r="FI20" s="1289"/>
      <c r="FJ20" s="1290"/>
    </row>
    <row r="21" spans="1:166" s="524" customFormat="1" ht="15.75" customHeight="1">
      <c r="A21" s="503"/>
      <c r="B21" s="525">
        <v>15</v>
      </c>
      <c r="C21" s="786" t="str">
        <f t="shared" si="15"/>
        <v>PR19SWB_PC B7</v>
      </c>
      <c r="D21" s="526" t="s">
        <v>2451</v>
      </c>
      <c r="E21" s="526" t="s">
        <v>27</v>
      </c>
      <c r="F21" s="517" t="s">
        <v>2467</v>
      </c>
      <c r="G21" s="527" t="s">
        <v>2468</v>
      </c>
      <c r="H21" s="527" t="s">
        <v>2469</v>
      </c>
      <c r="I21" s="528"/>
      <c r="J21" s="529"/>
      <c r="K21" s="529">
        <v>1</v>
      </c>
      <c r="L21" s="529"/>
      <c r="M21" s="529"/>
      <c r="N21" s="529"/>
      <c r="O21" s="529"/>
      <c r="P21" s="530"/>
      <c r="Q21" s="531">
        <f t="shared" si="16"/>
        <v>1</v>
      </c>
      <c r="R21" s="532" t="s">
        <v>58</v>
      </c>
      <c r="S21" s="526" t="s">
        <v>2547</v>
      </c>
      <c r="T21" s="533" t="s">
        <v>32</v>
      </c>
      <c r="U21" s="526" t="s">
        <v>150</v>
      </c>
      <c r="V21" s="526" t="s">
        <v>28</v>
      </c>
      <c r="W21" s="526" t="s">
        <v>2554</v>
      </c>
      <c r="X21" s="534">
        <v>1</v>
      </c>
      <c r="Y21" s="547" t="s">
        <v>25</v>
      </c>
      <c r="Z21" s="536"/>
      <c r="AA21" s="517"/>
      <c r="AB21" s="517"/>
      <c r="AC21" s="517" t="s">
        <v>26</v>
      </c>
      <c r="AD21" s="517"/>
      <c r="AE21" s="517"/>
      <c r="AF21" s="537" t="s">
        <v>2568</v>
      </c>
      <c r="AG21" s="538"/>
      <c r="AH21" s="539"/>
      <c r="AI21" s="539">
        <v>92.3</v>
      </c>
      <c r="AJ21" s="539">
        <v>88.9</v>
      </c>
      <c r="AK21" s="539">
        <v>91.4</v>
      </c>
      <c r="AL21" s="539">
        <v>99.1</v>
      </c>
      <c r="AM21" s="539">
        <v>99.4</v>
      </c>
      <c r="AN21" s="539">
        <v>100</v>
      </c>
      <c r="AO21" s="539">
        <v>100</v>
      </c>
      <c r="AP21" s="540">
        <v>100</v>
      </c>
      <c r="AQ21" s="539">
        <v>100</v>
      </c>
      <c r="AR21" s="539">
        <v>100</v>
      </c>
      <c r="AS21" s="539">
        <v>100</v>
      </c>
      <c r="AT21" s="539">
        <v>100</v>
      </c>
      <c r="AU21" s="539">
        <v>100</v>
      </c>
      <c r="AV21" s="538">
        <v>100</v>
      </c>
      <c r="AW21" s="539">
        <v>100</v>
      </c>
      <c r="AX21" s="539">
        <v>100</v>
      </c>
      <c r="AY21" s="539">
        <v>100</v>
      </c>
      <c r="AZ21" s="712">
        <v>100</v>
      </c>
      <c r="BA21" s="715">
        <v>100</v>
      </c>
      <c r="BB21" s="539">
        <v>100</v>
      </c>
      <c r="BC21" s="539">
        <v>100</v>
      </c>
      <c r="BD21" s="539">
        <v>100</v>
      </c>
      <c r="BE21" s="716">
        <v>100</v>
      </c>
      <c r="BF21" s="721">
        <v>100</v>
      </c>
      <c r="BG21" s="539">
        <v>100</v>
      </c>
      <c r="BH21" s="539">
        <v>100</v>
      </c>
      <c r="BI21" s="539">
        <v>100</v>
      </c>
      <c r="BJ21" s="722">
        <v>100</v>
      </c>
      <c r="BK21" s="540">
        <v>100</v>
      </c>
      <c r="BL21" s="532" t="s">
        <v>6</v>
      </c>
      <c r="BM21" s="517" t="s">
        <v>6</v>
      </c>
      <c r="BN21" s="517" t="s">
        <v>6</v>
      </c>
      <c r="BO21" s="517" t="s">
        <v>6</v>
      </c>
      <c r="BP21" s="533" t="s">
        <v>6</v>
      </c>
      <c r="BQ21" s="538"/>
      <c r="BR21" s="539"/>
      <c r="BS21" s="539"/>
      <c r="BT21" s="539"/>
      <c r="BU21" s="540"/>
      <c r="BV21" s="538"/>
      <c r="BW21" s="539"/>
      <c r="BX21" s="539"/>
      <c r="BY21" s="539"/>
      <c r="BZ21" s="540"/>
      <c r="CA21" s="538">
        <v>99</v>
      </c>
      <c r="CB21" s="539">
        <v>99</v>
      </c>
      <c r="CC21" s="539">
        <v>99</v>
      </c>
      <c r="CD21" s="539">
        <v>99</v>
      </c>
      <c r="CE21" s="540">
        <v>99</v>
      </c>
      <c r="CF21" s="538"/>
      <c r="CG21" s="539"/>
      <c r="CH21" s="539"/>
      <c r="CI21" s="539"/>
      <c r="CJ21" s="540"/>
      <c r="CK21" s="538"/>
      <c r="CL21" s="539"/>
      <c r="CM21" s="539"/>
      <c r="CN21" s="539"/>
      <c r="CO21" s="540"/>
      <c r="CP21" s="538"/>
      <c r="CQ21" s="539"/>
      <c r="CR21" s="539"/>
      <c r="CS21" s="539"/>
      <c r="CT21" s="540"/>
      <c r="CU21" s="1277">
        <v>-0.27832800000000002</v>
      </c>
      <c r="CV21" s="1278"/>
      <c r="CW21" s="1278"/>
      <c r="CX21" s="1279"/>
      <c r="CY21" s="1278"/>
      <c r="CZ21" s="1278"/>
      <c r="DA21" s="1278"/>
      <c r="DB21" s="1279"/>
      <c r="DC21" s="517"/>
      <c r="DD21" s="545">
        <v>1</v>
      </c>
      <c r="DE21" s="546"/>
      <c r="DF21" s="542">
        <f t="shared" si="17"/>
        <v>0</v>
      </c>
      <c r="DG21" s="543">
        <f t="shared" si="18"/>
        <v>0</v>
      </c>
      <c r="DH21" s="543">
        <f t="shared" si="19"/>
        <v>0</v>
      </c>
      <c r="DI21" s="543">
        <f t="shared" si="20"/>
        <v>0</v>
      </c>
      <c r="DJ21" s="543">
        <f t="shared" si="21"/>
        <v>0</v>
      </c>
      <c r="DK21" s="544" t="str">
        <f t="shared" si="22"/>
        <v/>
      </c>
      <c r="DL21" s="542">
        <f t="shared" si="30"/>
        <v>-27.554472000000001</v>
      </c>
      <c r="DM21" s="543">
        <f t="shared" si="31"/>
        <v>-27.554472000000001</v>
      </c>
      <c r="DN21" s="543">
        <f t="shared" si="32"/>
        <v>-27.554472000000001</v>
      </c>
      <c r="DO21" s="543">
        <f t="shared" si="33"/>
        <v>-27.554472000000001</v>
      </c>
      <c r="DP21" s="543">
        <f t="shared" si="34"/>
        <v>-27.554472000000001</v>
      </c>
      <c r="DQ21" s="544">
        <f t="shared" si="35"/>
        <v>-137.77235999999999</v>
      </c>
      <c r="DR21" s="542">
        <f t="shared" si="36"/>
        <v>0</v>
      </c>
      <c r="DS21" s="543">
        <f t="shared" si="37"/>
        <v>0</v>
      </c>
      <c r="DT21" s="543">
        <f t="shared" si="38"/>
        <v>0</v>
      </c>
      <c r="DU21" s="543">
        <f t="shared" si="39"/>
        <v>0</v>
      </c>
      <c r="DV21" s="543">
        <f t="shared" si="40"/>
        <v>0</v>
      </c>
      <c r="DW21" s="544" t="str">
        <f t="shared" si="41"/>
        <v/>
      </c>
      <c r="DX21" s="542">
        <f t="shared" si="24"/>
        <v>0</v>
      </c>
      <c r="DY21" s="543">
        <f t="shared" si="25"/>
        <v>0</v>
      </c>
      <c r="DZ21" s="543">
        <f t="shared" si="26"/>
        <v>0</v>
      </c>
      <c r="EA21" s="543">
        <f t="shared" si="27"/>
        <v>0</v>
      </c>
      <c r="EB21" s="543">
        <f t="shared" si="28"/>
        <v>0</v>
      </c>
      <c r="EC21" s="544" t="str">
        <f t="shared" si="29"/>
        <v/>
      </c>
      <c r="ED21" s="542">
        <v>-0.55669999999999997</v>
      </c>
      <c r="EE21" s="543">
        <v>-0.55669999999999997</v>
      </c>
      <c r="EF21" s="543">
        <v>-0.55669999999999997</v>
      </c>
      <c r="EG21" s="543">
        <v>-0.55669999999999997</v>
      </c>
      <c r="EH21" s="543">
        <v>-0.55669999999999997</v>
      </c>
      <c r="EI21" s="544">
        <v>-2.7833000000000001</v>
      </c>
      <c r="EJ21" s="538">
        <v>97</v>
      </c>
      <c r="EK21" s="539">
        <v>97</v>
      </c>
      <c r="EL21" s="539">
        <v>97</v>
      </c>
      <c r="EM21" s="539">
        <v>97</v>
      </c>
      <c r="EN21" s="539">
        <v>97</v>
      </c>
      <c r="EO21" s="542"/>
      <c r="EP21" s="543"/>
      <c r="EQ21" s="543"/>
      <c r="ER21" s="543"/>
      <c r="ES21" s="543"/>
      <c r="ET21" s="543"/>
      <c r="EU21" s="538"/>
      <c r="EV21" s="539"/>
      <c r="EW21" s="539"/>
      <c r="EX21" s="539"/>
      <c r="EY21" s="539"/>
      <c r="EZ21" s="1285">
        <v>0.79120599999999996</v>
      </c>
      <c r="FA21" s="747" t="s">
        <v>2607</v>
      </c>
      <c r="FB21" s="1289">
        <v>9.5722000000000002E-2</v>
      </c>
      <c r="FC21" s="1289">
        <v>0.110513</v>
      </c>
      <c r="FD21" s="1289">
        <v>0.14602799999999999</v>
      </c>
      <c r="FE21" s="1290">
        <v>7.4817999999999996E-2</v>
      </c>
      <c r="FF21" s="747"/>
      <c r="FG21" s="1289"/>
      <c r="FH21" s="1289"/>
      <c r="FI21" s="1289"/>
      <c r="FJ21" s="1290"/>
    </row>
    <row r="22" spans="1:166" s="524" customFormat="1" ht="15.75" customHeight="1">
      <c r="A22" s="503"/>
      <c r="B22" s="525">
        <v>16</v>
      </c>
      <c r="C22" s="786" t="str">
        <f t="shared" si="15"/>
        <v>PR19SWB_PC B8</v>
      </c>
      <c r="D22" s="526" t="s">
        <v>2451</v>
      </c>
      <c r="E22" s="526" t="s">
        <v>56</v>
      </c>
      <c r="F22" s="517" t="s">
        <v>2470</v>
      </c>
      <c r="G22" s="527" t="s">
        <v>2471</v>
      </c>
      <c r="H22" s="527" t="s">
        <v>2657</v>
      </c>
      <c r="I22" s="528"/>
      <c r="J22" s="529"/>
      <c r="K22" s="529">
        <v>1</v>
      </c>
      <c r="L22" s="529"/>
      <c r="M22" s="529"/>
      <c r="N22" s="529"/>
      <c r="O22" s="529"/>
      <c r="P22" s="530"/>
      <c r="Q22" s="531">
        <f t="shared" si="16"/>
        <v>1</v>
      </c>
      <c r="R22" s="532" t="s">
        <v>30</v>
      </c>
      <c r="S22" s="526"/>
      <c r="T22" s="533"/>
      <c r="U22" s="526" t="s">
        <v>127</v>
      </c>
      <c r="V22" s="526" t="s">
        <v>28</v>
      </c>
      <c r="W22" s="526" t="s">
        <v>2554</v>
      </c>
      <c r="X22" s="534">
        <v>1</v>
      </c>
      <c r="Y22" s="547" t="s">
        <v>25</v>
      </c>
      <c r="Z22" s="536"/>
      <c r="AA22" s="517"/>
      <c r="AB22" s="517"/>
      <c r="AC22" s="517" t="s">
        <v>26</v>
      </c>
      <c r="AD22" s="517"/>
      <c r="AE22" s="517"/>
      <c r="AF22" s="537" t="s">
        <v>2568</v>
      </c>
      <c r="AG22" s="538"/>
      <c r="AH22" s="539"/>
      <c r="AI22" s="539"/>
      <c r="AJ22" s="539"/>
      <c r="AK22" s="539"/>
      <c r="AL22" s="539">
        <v>97.5</v>
      </c>
      <c r="AM22" s="539">
        <v>98.9</v>
      </c>
      <c r="AN22" s="539">
        <v>98.6</v>
      </c>
      <c r="AO22" s="539">
        <v>99.5</v>
      </c>
      <c r="AP22" s="540">
        <v>100</v>
      </c>
      <c r="AQ22" s="539">
        <v>100</v>
      </c>
      <c r="AR22" s="539">
        <v>100</v>
      </c>
      <c r="AS22" s="539">
        <v>100</v>
      </c>
      <c r="AT22" s="539">
        <v>100</v>
      </c>
      <c r="AU22" s="539">
        <v>100</v>
      </c>
      <c r="AV22" s="538">
        <v>100</v>
      </c>
      <c r="AW22" s="539">
        <v>100</v>
      </c>
      <c r="AX22" s="539">
        <v>100</v>
      </c>
      <c r="AY22" s="539">
        <v>100</v>
      </c>
      <c r="AZ22" s="712">
        <v>100</v>
      </c>
      <c r="BA22" s="715">
        <v>100</v>
      </c>
      <c r="BB22" s="539">
        <v>100</v>
      </c>
      <c r="BC22" s="539">
        <v>100</v>
      </c>
      <c r="BD22" s="539">
        <v>100</v>
      </c>
      <c r="BE22" s="716">
        <v>100</v>
      </c>
      <c r="BF22" s="721">
        <v>100</v>
      </c>
      <c r="BG22" s="539">
        <v>100</v>
      </c>
      <c r="BH22" s="539">
        <v>100</v>
      </c>
      <c r="BI22" s="539">
        <v>100</v>
      </c>
      <c r="BJ22" s="722">
        <v>100</v>
      </c>
      <c r="BK22" s="540">
        <v>100</v>
      </c>
      <c r="BL22" s="532"/>
      <c r="BM22" s="517"/>
      <c r="BN22" s="517"/>
      <c r="BO22" s="517"/>
      <c r="BP22" s="533"/>
      <c r="BQ22" s="538"/>
      <c r="BR22" s="539"/>
      <c r="BS22" s="539"/>
      <c r="BT22" s="539"/>
      <c r="BU22" s="540"/>
      <c r="BV22" s="538"/>
      <c r="BW22" s="539"/>
      <c r="BX22" s="539"/>
      <c r="BY22" s="539"/>
      <c r="BZ22" s="540"/>
      <c r="CA22" s="538"/>
      <c r="CB22" s="539"/>
      <c r="CC22" s="539"/>
      <c r="CD22" s="539"/>
      <c r="CE22" s="540"/>
      <c r="CF22" s="538"/>
      <c r="CG22" s="539"/>
      <c r="CH22" s="539"/>
      <c r="CI22" s="539"/>
      <c r="CJ22" s="540"/>
      <c r="CK22" s="538"/>
      <c r="CL22" s="539"/>
      <c r="CM22" s="539"/>
      <c r="CN22" s="539"/>
      <c r="CO22" s="540"/>
      <c r="CP22" s="538"/>
      <c r="CQ22" s="539"/>
      <c r="CR22" s="539"/>
      <c r="CS22" s="539"/>
      <c r="CT22" s="540"/>
      <c r="CU22" s="1277"/>
      <c r="CV22" s="1278"/>
      <c r="CW22" s="1278"/>
      <c r="CX22" s="1279"/>
      <c r="CY22" s="1278"/>
      <c r="CZ22" s="1278"/>
      <c r="DA22" s="1278"/>
      <c r="DB22" s="1279"/>
      <c r="DC22" s="517"/>
      <c r="DD22" s="545">
        <v>1</v>
      </c>
      <c r="DE22" s="546"/>
      <c r="DF22" s="542" t="str">
        <f t="shared" si="17"/>
        <v/>
      </c>
      <c r="DG22" s="543" t="str">
        <f t="shared" si="18"/>
        <v/>
      </c>
      <c r="DH22" s="543" t="str">
        <f t="shared" si="19"/>
        <v/>
      </c>
      <c r="DI22" s="543" t="str">
        <f t="shared" si="20"/>
        <v/>
      </c>
      <c r="DJ22" s="543" t="str">
        <f t="shared" si="21"/>
        <v/>
      </c>
      <c r="DK22" s="544" t="str">
        <f t="shared" si="22"/>
        <v/>
      </c>
      <c r="DL22" s="542" t="str">
        <f t="shared" si="30"/>
        <v/>
      </c>
      <c r="DM22" s="543" t="str">
        <f t="shared" si="31"/>
        <v/>
      </c>
      <c r="DN22" s="543" t="str">
        <f t="shared" si="32"/>
        <v/>
      </c>
      <c r="DO22" s="543" t="str">
        <f t="shared" si="33"/>
        <v/>
      </c>
      <c r="DP22" s="543" t="str">
        <f t="shared" si="34"/>
        <v/>
      </c>
      <c r="DQ22" s="544" t="str">
        <f t="shared" si="35"/>
        <v/>
      </c>
      <c r="DR22" s="542" t="str">
        <f t="shared" si="36"/>
        <v/>
      </c>
      <c r="DS22" s="543" t="str">
        <f t="shared" si="37"/>
        <v/>
      </c>
      <c r="DT22" s="543" t="str">
        <f t="shared" si="38"/>
        <v/>
      </c>
      <c r="DU22" s="543" t="str">
        <f t="shared" si="39"/>
        <v/>
      </c>
      <c r="DV22" s="543" t="str">
        <f t="shared" si="40"/>
        <v/>
      </c>
      <c r="DW22" s="544" t="str">
        <f t="shared" si="41"/>
        <v/>
      </c>
      <c r="DX22" s="542" t="str">
        <f t="shared" si="24"/>
        <v/>
      </c>
      <c r="DY22" s="543" t="str">
        <f t="shared" si="25"/>
        <v/>
      </c>
      <c r="DZ22" s="543" t="str">
        <f t="shared" si="26"/>
        <v/>
      </c>
      <c r="EA22" s="543" t="str">
        <f t="shared" si="27"/>
        <v/>
      </c>
      <c r="EB22" s="543" t="str">
        <f t="shared" si="28"/>
        <v/>
      </c>
      <c r="EC22" s="544" t="str">
        <f t="shared" si="29"/>
        <v/>
      </c>
      <c r="ED22" s="542"/>
      <c r="EE22" s="543"/>
      <c r="EF22" s="543"/>
      <c r="EG22" s="543"/>
      <c r="EH22" s="543"/>
      <c r="EI22" s="544"/>
      <c r="EJ22" s="538"/>
      <c r="EK22" s="539"/>
      <c r="EL22" s="539"/>
      <c r="EM22" s="539"/>
      <c r="EN22" s="539"/>
      <c r="EO22" s="542"/>
      <c r="EP22" s="543"/>
      <c r="EQ22" s="543"/>
      <c r="ER22" s="543"/>
      <c r="ES22" s="543"/>
      <c r="ET22" s="543"/>
      <c r="EU22" s="538"/>
      <c r="EV22" s="539"/>
      <c r="EW22" s="539"/>
      <c r="EX22" s="539"/>
      <c r="EY22" s="539"/>
      <c r="EZ22" s="1285">
        <v>1.3227370000000001</v>
      </c>
      <c r="FA22" s="747" t="s">
        <v>2607</v>
      </c>
      <c r="FB22" s="1289">
        <v>9.5722000000000002E-2</v>
      </c>
      <c r="FC22" s="1289">
        <v>0.110513</v>
      </c>
      <c r="FD22" s="1289">
        <v>0.14602799999999999</v>
      </c>
      <c r="FE22" s="1290">
        <v>7.4817999999999996E-2</v>
      </c>
      <c r="FF22" s="747"/>
      <c r="FG22" s="1289"/>
      <c r="FH22" s="1289"/>
      <c r="FI22" s="1289"/>
      <c r="FJ22" s="1290"/>
    </row>
    <row r="23" spans="1:166" s="524" customFormat="1" ht="15.75" customHeight="1">
      <c r="A23" s="503"/>
      <c r="B23" s="525">
        <v>17</v>
      </c>
      <c r="C23" s="786" t="str">
        <f t="shared" si="15"/>
        <v>PR19SWB_PC B9</v>
      </c>
      <c r="D23" s="526" t="s">
        <v>2451</v>
      </c>
      <c r="E23" s="526" t="s">
        <v>27</v>
      </c>
      <c r="F23" s="517" t="s">
        <v>2472</v>
      </c>
      <c r="G23" s="527" t="s">
        <v>2473</v>
      </c>
      <c r="H23" s="527" t="s">
        <v>2474</v>
      </c>
      <c r="I23" s="528"/>
      <c r="J23" s="529"/>
      <c r="K23" s="529"/>
      <c r="L23" s="529">
        <v>1</v>
      </c>
      <c r="M23" s="529"/>
      <c r="N23" s="529"/>
      <c r="O23" s="529"/>
      <c r="P23" s="530"/>
      <c r="Q23" s="531">
        <f t="shared" si="16"/>
        <v>1</v>
      </c>
      <c r="R23" s="532" t="s">
        <v>58</v>
      </c>
      <c r="S23" s="526" t="s">
        <v>2547</v>
      </c>
      <c r="T23" s="533" t="s">
        <v>32</v>
      </c>
      <c r="U23" s="526" t="s">
        <v>65</v>
      </c>
      <c r="V23" s="526" t="s">
        <v>28</v>
      </c>
      <c r="W23" s="526" t="s">
        <v>2554</v>
      </c>
      <c r="X23" s="534">
        <v>2</v>
      </c>
      <c r="Y23" s="547" t="s">
        <v>25</v>
      </c>
      <c r="Z23" s="536"/>
      <c r="AA23" s="517"/>
      <c r="AB23" s="517"/>
      <c r="AC23" s="517" t="s">
        <v>26</v>
      </c>
      <c r="AD23" s="517"/>
      <c r="AE23" s="517"/>
      <c r="AF23" s="537" t="s">
        <v>2569</v>
      </c>
      <c r="AG23" s="538">
        <v>100</v>
      </c>
      <c r="AH23" s="539">
        <v>100</v>
      </c>
      <c r="AI23" s="539">
        <v>100</v>
      </c>
      <c r="AJ23" s="539">
        <v>100</v>
      </c>
      <c r="AK23" s="539">
        <v>100</v>
      </c>
      <c r="AL23" s="539">
        <v>99.94</v>
      </c>
      <c r="AM23" s="539">
        <v>100</v>
      </c>
      <c r="AN23" s="539">
        <v>100</v>
      </c>
      <c r="AO23" s="539">
        <v>100</v>
      </c>
      <c r="AP23" s="540">
        <v>100</v>
      </c>
      <c r="AQ23" s="539">
        <v>100</v>
      </c>
      <c r="AR23" s="539">
        <v>100</v>
      </c>
      <c r="AS23" s="539">
        <v>100</v>
      </c>
      <c r="AT23" s="539">
        <v>100</v>
      </c>
      <c r="AU23" s="539">
        <v>100</v>
      </c>
      <c r="AV23" s="538">
        <v>100</v>
      </c>
      <c r="AW23" s="539">
        <v>100</v>
      </c>
      <c r="AX23" s="539">
        <v>100</v>
      </c>
      <c r="AY23" s="539">
        <v>100</v>
      </c>
      <c r="AZ23" s="712">
        <v>100</v>
      </c>
      <c r="BA23" s="715">
        <v>100</v>
      </c>
      <c r="BB23" s="539">
        <v>100</v>
      </c>
      <c r="BC23" s="539">
        <v>100</v>
      </c>
      <c r="BD23" s="539">
        <v>100</v>
      </c>
      <c r="BE23" s="716">
        <v>100</v>
      </c>
      <c r="BF23" s="721">
        <v>100</v>
      </c>
      <c r="BG23" s="539">
        <v>100</v>
      </c>
      <c r="BH23" s="539">
        <v>100</v>
      </c>
      <c r="BI23" s="539">
        <v>100</v>
      </c>
      <c r="BJ23" s="722">
        <v>100</v>
      </c>
      <c r="BK23" s="540">
        <v>100</v>
      </c>
      <c r="BL23" s="532" t="s">
        <v>6</v>
      </c>
      <c r="BM23" s="517" t="s">
        <v>6</v>
      </c>
      <c r="BN23" s="517" t="s">
        <v>6</v>
      </c>
      <c r="BO23" s="517" t="s">
        <v>6</v>
      </c>
      <c r="BP23" s="533" t="s">
        <v>6</v>
      </c>
      <c r="BQ23" s="538"/>
      <c r="BR23" s="539"/>
      <c r="BS23" s="539"/>
      <c r="BT23" s="539"/>
      <c r="BU23" s="540"/>
      <c r="BV23" s="538"/>
      <c r="BW23" s="539"/>
      <c r="BX23" s="539"/>
      <c r="BY23" s="539"/>
      <c r="BZ23" s="540"/>
      <c r="CA23" s="538">
        <v>99.94</v>
      </c>
      <c r="CB23" s="539">
        <v>99.94</v>
      </c>
      <c r="CC23" s="539">
        <v>99.94</v>
      </c>
      <c r="CD23" s="539">
        <v>99.94</v>
      </c>
      <c r="CE23" s="540">
        <v>99.94</v>
      </c>
      <c r="CF23" s="538"/>
      <c r="CG23" s="539"/>
      <c r="CH23" s="539"/>
      <c r="CI23" s="539"/>
      <c r="CJ23" s="540"/>
      <c r="CK23" s="538"/>
      <c r="CL23" s="539"/>
      <c r="CM23" s="539"/>
      <c r="CN23" s="539"/>
      <c r="CO23" s="540"/>
      <c r="CP23" s="538"/>
      <c r="CQ23" s="539"/>
      <c r="CR23" s="539"/>
      <c r="CS23" s="539"/>
      <c r="CT23" s="540"/>
      <c r="CU23" s="1277">
        <v>-0.08</v>
      </c>
      <c r="CV23" s="1278"/>
      <c r="CW23" s="1278"/>
      <c r="CX23" s="1279"/>
      <c r="CY23" s="1278"/>
      <c r="CZ23" s="1278"/>
      <c r="DA23" s="1278"/>
      <c r="DB23" s="1279"/>
      <c r="DC23" s="517"/>
      <c r="DD23" s="545">
        <v>1</v>
      </c>
      <c r="DE23" s="546"/>
      <c r="DF23" s="542">
        <f t="shared" si="17"/>
        <v>0</v>
      </c>
      <c r="DG23" s="543">
        <f t="shared" si="18"/>
        <v>0</v>
      </c>
      <c r="DH23" s="543">
        <f t="shared" si="19"/>
        <v>0</v>
      </c>
      <c r="DI23" s="543">
        <f t="shared" si="20"/>
        <v>0</v>
      </c>
      <c r="DJ23" s="543">
        <f t="shared" si="21"/>
        <v>0</v>
      </c>
      <c r="DK23" s="544" t="str">
        <f t="shared" si="22"/>
        <v/>
      </c>
      <c r="DL23" s="542">
        <f t="shared" si="30"/>
        <v>-7.9951999999999996</v>
      </c>
      <c r="DM23" s="543">
        <f t="shared" si="31"/>
        <v>-7.9951999999999996</v>
      </c>
      <c r="DN23" s="543">
        <f t="shared" si="32"/>
        <v>-7.9951999999999996</v>
      </c>
      <c r="DO23" s="543">
        <f t="shared" si="33"/>
        <v>-7.9951999999999996</v>
      </c>
      <c r="DP23" s="543">
        <f t="shared" si="34"/>
        <v>-7.9951999999999996</v>
      </c>
      <c r="DQ23" s="544">
        <f t="shared" si="35"/>
        <v>-39.975999999999999</v>
      </c>
      <c r="DR23" s="542">
        <f t="shared" si="36"/>
        <v>0</v>
      </c>
      <c r="DS23" s="543">
        <f t="shared" si="37"/>
        <v>0</v>
      </c>
      <c r="DT23" s="543">
        <f t="shared" si="38"/>
        <v>0</v>
      </c>
      <c r="DU23" s="543">
        <f t="shared" si="39"/>
        <v>0</v>
      </c>
      <c r="DV23" s="543">
        <f t="shared" si="40"/>
        <v>0</v>
      </c>
      <c r="DW23" s="544" t="str">
        <f t="shared" si="41"/>
        <v/>
      </c>
      <c r="DX23" s="542">
        <f t="shared" si="24"/>
        <v>0</v>
      </c>
      <c r="DY23" s="543">
        <f t="shared" si="25"/>
        <v>0</v>
      </c>
      <c r="DZ23" s="543">
        <f t="shared" si="26"/>
        <v>0</v>
      </c>
      <c r="EA23" s="543">
        <f t="shared" si="27"/>
        <v>0</v>
      </c>
      <c r="EB23" s="543">
        <f t="shared" si="28"/>
        <v>0</v>
      </c>
      <c r="EC23" s="544" t="str">
        <f t="shared" si="29"/>
        <v/>
      </c>
      <c r="ED23" s="542">
        <v>-9.1200000000000003E-2</v>
      </c>
      <c r="EE23" s="543">
        <v>-9.1200000000000003E-2</v>
      </c>
      <c r="EF23" s="543">
        <v>-9.1200000000000003E-2</v>
      </c>
      <c r="EG23" s="543">
        <v>-9.1200000000000003E-2</v>
      </c>
      <c r="EH23" s="543">
        <v>-9.1200000000000003E-2</v>
      </c>
      <c r="EI23" s="544">
        <v>-0.45600000000000002</v>
      </c>
      <c r="EJ23" s="1697">
        <v>98.8</v>
      </c>
      <c r="EK23" s="1698">
        <v>98.8</v>
      </c>
      <c r="EL23" s="1698">
        <v>98.8</v>
      </c>
      <c r="EM23" s="1698">
        <v>98.8</v>
      </c>
      <c r="EN23" s="1698">
        <v>98.8</v>
      </c>
      <c r="EO23" s="542"/>
      <c r="EP23" s="543"/>
      <c r="EQ23" s="543"/>
      <c r="ER23" s="543"/>
      <c r="ES23" s="543"/>
      <c r="ET23" s="543"/>
      <c r="EU23" s="538"/>
      <c r="EV23" s="539"/>
      <c r="EW23" s="539"/>
      <c r="EX23" s="539"/>
      <c r="EY23" s="539"/>
      <c r="EZ23" s="1285">
        <v>0.113709</v>
      </c>
      <c r="FA23" s="747" t="s">
        <v>2608</v>
      </c>
      <c r="FB23" s="1289">
        <v>2.0787E-2</v>
      </c>
      <c r="FC23" s="1289">
        <v>2.3998999999999999E-2</v>
      </c>
      <c r="FD23" s="1289">
        <v>3.1711999999999997E-2</v>
      </c>
      <c r="FE23" s="1290">
        <v>1.6247999999999999E-2</v>
      </c>
      <c r="FF23" s="747"/>
      <c r="FG23" s="1289"/>
      <c r="FH23" s="1289"/>
      <c r="FI23" s="1289"/>
      <c r="FJ23" s="1290"/>
    </row>
    <row r="24" spans="1:166" s="524" customFormat="1" ht="15.75" customHeight="1">
      <c r="A24" s="503"/>
      <c r="B24" s="525">
        <v>18</v>
      </c>
      <c r="C24" s="786" t="str">
        <f t="shared" si="15"/>
        <v>PR19SWB_PC D1</v>
      </c>
      <c r="D24" s="526" t="s">
        <v>135</v>
      </c>
      <c r="E24" s="526" t="s">
        <v>56</v>
      </c>
      <c r="F24" s="517" t="s">
        <v>2475</v>
      </c>
      <c r="G24" s="527" t="s">
        <v>2476</v>
      </c>
      <c r="H24" s="527" t="s">
        <v>2477</v>
      </c>
      <c r="I24" s="528">
        <v>1</v>
      </c>
      <c r="J24" s="529"/>
      <c r="K24" s="529"/>
      <c r="L24" s="529"/>
      <c r="M24" s="529"/>
      <c r="N24" s="529"/>
      <c r="O24" s="529"/>
      <c r="P24" s="530"/>
      <c r="Q24" s="531">
        <f t="shared" si="16"/>
        <v>1</v>
      </c>
      <c r="R24" s="532" t="s">
        <v>30</v>
      </c>
      <c r="S24" s="526"/>
      <c r="T24" s="533"/>
      <c r="U24" s="526" t="s">
        <v>135</v>
      </c>
      <c r="V24" s="526" t="s">
        <v>28</v>
      </c>
      <c r="W24" s="526" t="s">
        <v>2570</v>
      </c>
      <c r="X24" s="534"/>
      <c r="Y24" s="547" t="s">
        <v>40</v>
      </c>
      <c r="Z24" s="536" t="s">
        <v>101</v>
      </c>
      <c r="AA24" s="517"/>
      <c r="AB24" s="517"/>
      <c r="AC24" s="517"/>
      <c r="AD24" s="517"/>
      <c r="AE24" s="517"/>
      <c r="AF24" s="537" t="s">
        <v>2571</v>
      </c>
      <c r="AG24" s="538">
        <v>0</v>
      </c>
      <c r="AH24" s="539">
        <v>0</v>
      </c>
      <c r="AI24" s="539">
        <v>0</v>
      </c>
      <c r="AJ24" s="539">
        <v>0</v>
      </c>
      <c r="AK24" s="539">
        <v>0</v>
      </c>
      <c r="AL24" s="539">
        <v>0</v>
      </c>
      <c r="AM24" s="539">
        <v>0</v>
      </c>
      <c r="AN24" s="539">
        <v>0</v>
      </c>
      <c r="AO24" s="539">
        <v>0</v>
      </c>
      <c r="AP24" s="540">
        <v>0</v>
      </c>
      <c r="AQ24" s="539">
        <v>0</v>
      </c>
      <c r="AR24" s="539">
        <v>0</v>
      </c>
      <c r="AS24" s="539">
        <v>0</v>
      </c>
      <c r="AT24" s="539">
        <v>0</v>
      </c>
      <c r="AU24" s="539">
        <v>0</v>
      </c>
      <c r="AV24" s="538">
        <v>0</v>
      </c>
      <c r="AW24" s="539">
        <v>0</v>
      </c>
      <c r="AX24" s="539">
        <v>0</v>
      </c>
      <c r="AY24" s="539">
        <v>0</v>
      </c>
      <c r="AZ24" s="712">
        <v>0</v>
      </c>
      <c r="BA24" s="715">
        <v>0</v>
      </c>
      <c r="BB24" s="539">
        <v>0</v>
      </c>
      <c r="BC24" s="539">
        <v>0</v>
      </c>
      <c r="BD24" s="539">
        <v>0</v>
      </c>
      <c r="BE24" s="716">
        <v>0</v>
      </c>
      <c r="BF24" s="721">
        <v>0</v>
      </c>
      <c r="BG24" s="539">
        <v>0</v>
      </c>
      <c r="BH24" s="539">
        <v>0</v>
      </c>
      <c r="BI24" s="539">
        <v>0</v>
      </c>
      <c r="BJ24" s="722">
        <v>0</v>
      </c>
      <c r="BK24" s="540">
        <v>0</v>
      </c>
      <c r="BL24" s="532"/>
      <c r="BM24" s="517"/>
      <c r="BN24" s="517"/>
      <c r="BO24" s="517"/>
      <c r="BP24" s="533"/>
      <c r="BQ24" s="538"/>
      <c r="BR24" s="539"/>
      <c r="BS24" s="539"/>
      <c r="BT24" s="539"/>
      <c r="BU24" s="540"/>
      <c r="BV24" s="538"/>
      <c r="BW24" s="539"/>
      <c r="BX24" s="539"/>
      <c r="BY24" s="539"/>
      <c r="BZ24" s="540"/>
      <c r="CA24" s="538"/>
      <c r="CB24" s="539"/>
      <c r="CC24" s="539"/>
      <c r="CD24" s="539"/>
      <c r="CE24" s="540"/>
      <c r="CF24" s="538"/>
      <c r="CG24" s="539"/>
      <c r="CH24" s="539"/>
      <c r="CI24" s="539"/>
      <c r="CJ24" s="540"/>
      <c r="CK24" s="538"/>
      <c r="CL24" s="539"/>
      <c r="CM24" s="539"/>
      <c r="CN24" s="539"/>
      <c r="CO24" s="540"/>
      <c r="CP24" s="538"/>
      <c r="CQ24" s="539"/>
      <c r="CR24" s="539"/>
      <c r="CS24" s="539"/>
      <c r="CT24" s="540"/>
      <c r="CU24" s="1277"/>
      <c r="CV24" s="1278"/>
      <c r="CW24" s="1278"/>
      <c r="CX24" s="1279"/>
      <c r="CY24" s="1278"/>
      <c r="CZ24" s="1278"/>
      <c r="DA24" s="1278"/>
      <c r="DB24" s="1279"/>
      <c r="DC24" s="517"/>
      <c r="DD24" s="545">
        <v>1</v>
      </c>
      <c r="DE24" s="546"/>
      <c r="DF24" s="542" t="str">
        <f t="shared" si="17"/>
        <v/>
      </c>
      <c r="DG24" s="543" t="str">
        <f t="shared" si="18"/>
        <v/>
      </c>
      <c r="DH24" s="543" t="str">
        <f t="shared" si="19"/>
        <v/>
      </c>
      <c r="DI24" s="543" t="str">
        <f t="shared" si="20"/>
        <v/>
      </c>
      <c r="DJ24" s="543" t="str">
        <f t="shared" si="21"/>
        <v/>
      </c>
      <c r="DK24" s="544" t="str">
        <f t="shared" si="22"/>
        <v/>
      </c>
      <c r="DL24" s="542" t="str">
        <f t="shared" si="30"/>
        <v/>
      </c>
      <c r="DM24" s="543" t="str">
        <f t="shared" si="31"/>
        <v/>
      </c>
      <c r="DN24" s="543" t="str">
        <f t="shared" si="32"/>
        <v/>
      </c>
      <c r="DO24" s="543" t="str">
        <f t="shared" si="33"/>
        <v/>
      </c>
      <c r="DP24" s="543" t="str">
        <f t="shared" si="34"/>
        <v/>
      </c>
      <c r="DQ24" s="544" t="str">
        <f t="shared" si="35"/>
        <v/>
      </c>
      <c r="DR24" s="542" t="str">
        <f t="shared" si="36"/>
        <v/>
      </c>
      <c r="DS24" s="543" t="str">
        <f t="shared" si="37"/>
        <v/>
      </c>
      <c r="DT24" s="543" t="str">
        <f t="shared" si="38"/>
        <v/>
      </c>
      <c r="DU24" s="543" t="str">
        <f t="shared" si="39"/>
        <v/>
      </c>
      <c r="DV24" s="543" t="str">
        <f t="shared" si="40"/>
        <v/>
      </c>
      <c r="DW24" s="544" t="str">
        <f t="shared" si="41"/>
        <v/>
      </c>
      <c r="DX24" s="542" t="str">
        <f t="shared" si="24"/>
        <v/>
      </c>
      <c r="DY24" s="543" t="str">
        <f t="shared" si="25"/>
        <v/>
      </c>
      <c r="DZ24" s="543" t="str">
        <f t="shared" si="26"/>
        <v/>
      </c>
      <c r="EA24" s="543" t="str">
        <f t="shared" si="27"/>
        <v/>
      </c>
      <c r="EB24" s="543" t="str">
        <f t="shared" si="28"/>
        <v/>
      </c>
      <c r="EC24" s="544" t="str">
        <f t="shared" si="29"/>
        <v/>
      </c>
      <c r="ED24" s="542"/>
      <c r="EE24" s="543"/>
      <c r="EF24" s="543"/>
      <c r="EG24" s="543"/>
      <c r="EH24" s="543"/>
      <c r="EI24" s="544"/>
      <c r="EJ24" s="538"/>
      <c r="EK24" s="539"/>
      <c r="EL24" s="539"/>
      <c r="EM24" s="539"/>
      <c r="EN24" s="539"/>
      <c r="EO24" s="542"/>
      <c r="EP24" s="543"/>
      <c r="EQ24" s="543"/>
      <c r="ER24" s="543"/>
      <c r="ES24" s="543"/>
      <c r="ET24" s="543"/>
      <c r="EU24" s="538"/>
      <c r="EV24" s="539"/>
      <c r="EW24" s="539"/>
      <c r="EX24" s="539"/>
      <c r="EY24" s="539"/>
      <c r="EZ24" s="1285">
        <v>3.4904999999999999E-2</v>
      </c>
      <c r="FA24" s="747" t="s">
        <v>2609</v>
      </c>
      <c r="FB24" s="1289">
        <v>6.3866300000000003</v>
      </c>
      <c r="FC24" s="1289">
        <v>6.8881240000000004</v>
      </c>
      <c r="FD24" s="1289">
        <v>8.5884630000000008</v>
      </c>
      <c r="FE24" s="1290">
        <v>4.8739359999999996</v>
      </c>
      <c r="FF24" s="747"/>
      <c r="FG24" s="1289"/>
      <c r="FH24" s="1289"/>
      <c r="FI24" s="1289"/>
      <c r="FJ24" s="1290"/>
    </row>
    <row r="25" spans="1:166" s="524" customFormat="1" ht="15.75" customHeight="1">
      <c r="A25" s="503"/>
      <c r="B25" s="525">
        <v>19</v>
      </c>
      <c r="C25" s="786" t="str">
        <f t="shared" si="15"/>
        <v>PR19SWB_PC D2</v>
      </c>
      <c r="D25" s="526" t="s">
        <v>135</v>
      </c>
      <c r="E25" s="526" t="s">
        <v>56</v>
      </c>
      <c r="F25" s="517" t="s">
        <v>2478</v>
      </c>
      <c r="G25" s="527" t="s">
        <v>2479</v>
      </c>
      <c r="H25" s="527" t="s">
        <v>2480</v>
      </c>
      <c r="I25" s="528"/>
      <c r="J25" s="529"/>
      <c r="K25" s="529">
        <v>1</v>
      </c>
      <c r="L25" s="529"/>
      <c r="M25" s="529"/>
      <c r="N25" s="529"/>
      <c r="O25" s="529"/>
      <c r="P25" s="530"/>
      <c r="Q25" s="531">
        <f t="shared" si="16"/>
        <v>1</v>
      </c>
      <c r="R25" s="532" t="s">
        <v>30</v>
      </c>
      <c r="S25" s="526"/>
      <c r="T25" s="533"/>
      <c r="U25" s="526" t="s">
        <v>135</v>
      </c>
      <c r="V25" s="526" t="s">
        <v>28</v>
      </c>
      <c r="W25" s="526" t="s">
        <v>2572</v>
      </c>
      <c r="X25" s="539">
        <v>1</v>
      </c>
      <c r="Y25" s="548" t="s">
        <v>40</v>
      </c>
      <c r="Z25" s="536" t="s">
        <v>120</v>
      </c>
      <c r="AA25" s="517"/>
      <c r="AB25" s="517"/>
      <c r="AC25" s="517"/>
      <c r="AD25" s="517"/>
      <c r="AE25" s="517"/>
      <c r="AF25" s="537" t="s">
        <v>2573</v>
      </c>
      <c r="AG25" s="538"/>
      <c r="AH25" s="539"/>
      <c r="AI25" s="539"/>
      <c r="AJ25" s="539"/>
      <c r="AK25" s="539"/>
      <c r="AL25" s="539"/>
      <c r="AM25" s="539"/>
      <c r="AN25" s="539">
        <v>33</v>
      </c>
      <c r="AO25" s="539">
        <v>32.299999999999997</v>
      </c>
      <c r="AP25" s="540">
        <v>31.7</v>
      </c>
      <c r="AQ25" s="539">
        <v>31</v>
      </c>
      <c r="AR25" s="539">
        <v>30.3</v>
      </c>
      <c r="AS25" s="539">
        <v>29.7</v>
      </c>
      <c r="AT25" s="539">
        <v>29</v>
      </c>
      <c r="AU25" s="539">
        <v>28.3</v>
      </c>
      <c r="AV25" s="538">
        <v>27.7</v>
      </c>
      <c r="AW25" s="539">
        <v>27</v>
      </c>
      <c r="AX25" s="539">
        <v>26.3</v>
      </c>
      <c r="AY25" s="539">
        <v>25.7</v>
      </c>
      <c r="AZ25" s="712">
        <v>25</v>
      </c>
      <c r="BA25" s="715">
        <v>24.3</v>
      </c>
      <c r="BB25" s="539">
        <v>23.7</v>
      </c>
      <c r="BC25" s="539">
        <v>23</v>
      </c>
      <c r="BD25" s="539">
        <v>22.3</v>
      </c>
      <c r="BE25" s="716">
        <v>21.7</v>
      </c>
      <c r="BF25" s="721">
        <v>21</v>
      </c>
      <c r="BG25" s="539">
        <v>20.3</v>
      </c>
      <c r="BH25" s="539">
        <v>19.600000000000001</v>
      </c>
      <c r="BI25" s="539">
        <v>19</v>
      </c>
      <c r="BJ25" s="722">
        <v>18.3</v>
      </c>
      <c r="BK25" s="540">
        <v>15</v>
      </c>
      <c r="BL25" s="532"/>
      <c r="BM25" s="517"/>
      <c r="BN25" s="517"/>
      <c r="BO25" s="517"/>
      <c r="BP25" s="533"/>
      <c r="BQ25" s="538"/>
      <c r="BR25" s="539"/>
      <c r="BS25" s="539"/>
      <c r="BT25" s="539"/>
      <c r="BU25" s="540"/>
      <c r="BV25" s="538"/>
      <c r="BW25" s="539"/>
      <c r="BX25" s="539"/>
      <c r="BY25" s="539"/>
      <c r="BZ25" s="540"/>
      <c r="CA25" s="538"/>
      <c r="CB25" s="539"/>
      <c r="CC25" s="539"/>
      <c r="CD25" s="539"/>
      <c r="CE25" s="540"/>
      <c r="CF25" s="538"/>
      <c r="CG25" s="539"/>
      <c r="CH25" s="539"/>
      <c r="CI25" s="539"/>
      <c r="CJ25" s="540"/>
      <c r="CK25" s="538"/>
      <c r="CL25" s="539"/>
      <c r="CM25" s="539"/>
      <c r="CN25" s="539"/>
      <c r="CO25" s="540"/>
      <c r="CP25" s="538"/>
      <c r="CQ25" s="539"/>
      <c r="CR25" s="539"/>
      <c r="CS25" s="539"/>
      <c r="CT25" s="540"/>
      <c r="CU25" s="1277"/>
      <c r="CV25" s="1278"/>
      <c r="CW25" s="1278"/>
      <c r="CX25" s="1279"/>
      <c r="CY25" s="1278"/>
      <c r="CZ25" s="1278"/>
      <c r="DA25" s="1278"/>
      <c r="DB25" s="1279"/>
      <c r="DC25" s="517"/>
      <c r="DD25" s="545"/>
      <c r="DE25" s="546"/>
      <c r="DF25" s="542" t="str">
        <f t="shared" si="17"/>
        <v/>
      </c>
      <c r="DG25" s="543" t="str">
        <f t="shared" si="18"/>
        <v/>
      </c>
      <c r="DH25" s="543" t="str">
        <f t="shared" si="19"/>
        <v/>
      </c>
      <c r="DI25" s="543" t="str">
        <f t="shared" si="20"/>
        <v/>
      </c>
      <c r="DJ25" s="543" t="str">
        <f t="shared" si="21"/>
        <v/>
      </c>
      <c r="DK25" s="544" t="str">
        <f t="shared" si="22"/>
        <v/>
      </c>
      <c r="DL25" s="542" t="str">
        <f t="shared" si="30"/>
        <v/>
      </c>
      <c r="DM25" s="543" t="str">
        <f t="shared" si="31"/>
        <v/>
      </c>
      <c r="DN25" s="543" t="str">
        <f t="shared" si="32"/>
        <v/>
      </c>
      <c r="DO25" s="543" t="str">
        <f t="shared" si="33"/>
        <v/>
      </c>
      <c r="DP25" s="543" t="str">
        <f t="shared" si="34"/>
        <v/>
      </c>
      <c r="DQ25" s="544" t="str">
        <f t="shared" si="35"/>
        <v/>
      </c>
      <c r="DR25" s="542" t="str">
        <f t="shared" si="36"/>
        <v/>
      </c>
      <c r="DS25" s="543" t="str">
        <f t="shared" si="37"/>
        <v/>
      </c>
      <c r="DT25" s="543" t="str">
        <f t="shared" si="38"/>
        <v/>
      </c>
      <c r="DU25" s="543" t="str">
        <f t="shared" si="39"/>
        <v/>
      </c>
      <c r="DV25" s="543" t="str">
        <f t="shared" si="40"/>
        <v/>
      </c>
      <c r="DW25" s="544" t="str">
        <f t="shared" si="41"/>
        <v/>
      </c>
      <c r="DX25" s="542" t="str">
        <f t="shared" si="24"/>
        <v/>
      </c>
      <c r="DY25" s="543" t="str">
        <f t="shared" si="25"/>
        <v/>
      </c>
      <c r="DZ25" s="543" t="str">
        <f t="shared" si="26"/>
        <v/>
      </c>
      <c r="EA25" s="543" t="str">
        <f t="shared" si="27"/>
        <v/>
      </c>
      <c r="EB25" s="543" t="str">
        <f t="shared" si="28"/>
        <v/>
      </c>
      <c r="EC25" s="544" t="str">
        <f t="shared" si="29"/>
        <v/>
      </c>
      <c r="ED25" s="542"/>
      <c r="EE25" s="543"/>
      <c r="EF25" s="543"/>
      <c r="EG25" s="543"/>
      <c r="EH25" s="543"/>
      <c r="EI25" s="544"/>
      <c r="EJ25" s="538"/>
      <c r="EK25" s="539"/>
      <c r="EL25" s="539"/>
      <c r="EM25" s="539"/>
      <c r="EN25" s="539"/>
      <c r="EO25" s="542"/>
      <c r="EP25" s="543"/>
      <c r="EQ25" s="543"/>
      <c r="ER25" s="543"/>
      <c r="ES25" s="543"/>
      <c r="ET25" s="543"/>
      <c r="EU25" s="538"/>
      <c r="EV25" s="539"/>
      <c r="EW25" s="539"/>
      <c r="EX25" s="539"/>
      <c r="EY25" s="539"/>
      <c r="EZ25" s="1285">
        <v>0</v>
      </c>
      <c r="FA25" s="747" t="s">
        <v>2610</v>
      </c>
      <c r="FB25" s="1289">
        <v>0.62279099999999998</v>
      </c>
      <c r="FC25" s="1289">
        <v>0.75461699999999998</v>
      </c>
      <c r="FD25" s="1289">
        <v>1.099618</v>
      </c>
      <c r="FE25" s="1290">
        <v>0.62007199999999996</v>
      </c>
      <c r="FF25" s="747"/>
      <c r="FG25" s="1289"/>
      <c r="FH25" s="1289"/>
      <c r="FI25" s="1289"/>
      <c r="FJ25" s="1290"/>
    </row>
    <row r="26" spans="1:166" s="524" customFormat="1" ht="15.75" customHeight="1">
      <c r="A26" s="503"/>
      <c r="B26" s="525">
        <v>20</v>
      </c>
      <c r="C26" s="786" t="str">
        <f t="shared" si="15"/>
        <v>PR19SWB_PC D3</v>
      </c>
      <c r="D26" s="526" t="s">
        <v>135</v>
      </c>
      <c r="E26" s="526" t="s">
        <v>56</v>
      </c>
      <c r="F26" s="517" t="s">
        <v>2481</v>
      </c>
      <c r="G26" s="527" t="s">
        <v>2482</v>
      </c>
      <c r="H26" s="527" t="s">
        <v>2483</v>
      </c>
      <c r="I26" s="528"/>
      <c r="J26" s="529"/>
      <c r="K26" s="529">
        <v>1</v>
      </c>
      <c r="L26" s="529"/>
      <c r="M26" s="529"/>
      <c r="N26" s="529"/>
      <c r="O26" s="529"/>
      <c r="P26" s="530"/>
      <c r="Q26" s="531">
        <f t="shared" si="16"/>
        <v>1</v>
      </c>
      <c r="R26" s="532" t="s">
        <v>68</v>
      </c>
      <c r="S26" s="526" t="s">
        <v>2547</v>
      </c>
      <c r="T26" s="533" t="s">
        <v>32</v>
      </c>
      <c r="U26" s="526" t="s">
        <v>135</v>
      </c>
      <c r="V26" s="526" t="s">
        <v>2552</v>
      </c>
      <c r="W26" s="526" t="s">
        <v>2557</v>
      </c>
      <c r="X26" s="539"/>
      <c r="Y26" s="548" t="s">
        <v>25</v>
      </c>
      <c r="Z26" s="536"/>
      <c r="AA26" s="517"/>
      <c r="AB26" s="517"/>
      <c r="AC26" s="517"/>
      <c r="AD26" s="517"/>
      <c r="AE26" s="517"/>
      <c r="AF26" s="537" t="s">
        <v>2574</v>
      </c>
      <c r="AG26" s="538"/>
      <c r="AH26" s="539"/>
      <c r="AI26" s="539"/>
      <c r="AJ26" s="539"/>
      <c r="AK26" s="539"/>
      <c r="AL26" s="539"/>
      <c r="AM26" s="539"/>
      <c r="AN26" s="539"/>
      <c r="AO26" s="539"/>
      <c r="AP26" s="540">
        <v>0</v>
      </c>
      <c r="AQ26" s="539">
        <v>20</v>
      </c>
      <c r="AR26" s="539">
        <v>40</v>
      </c>
      <c r="AS26" s="539">
        <v>60</v>
      </c>
      <c r="AT26" s="539">
        <v>80</v>
      </c>
      <c r="AU26" s="539">
        <v>100</v>
      </c>
      <c r="AV26" s="538">
        <v>120</v>
      </c>
      <c r="AW26" s="539">
        <v>140</v>
      </c>
      <c r="AX26" s="539">
        <v>160</v>
      </c>
      <c r="AY26" s="539">
        <v>180</v>
      </c>
      <c r="AZ26" s="712">
        <v>200</v>
      </c>
      <c r="BA26" s="715">
        <v>220</v>
      </c>
      <c r="BB26" s="539">
        <v>235</v>
      </c>
      <c r="BC26" s="539">
        <v>235</v>
      </c>
      <c r="BD26" s="539">
        <v>235</v>
      </c>
      <c r="BE26" s="716">
        <v>235</v>
      </c>
      <c r="BF26" s="721">
        <v>235</v>
      </c>
      <c r="BG26" s="539">
        <v>235</v>
      </c>
      <c r="BH26" s="539">
        <v>235</v>
      </c>
      <c r="BI26" s="539">
        <v>235</v>
      </c>
      <c r="BJ26" s="722">
        <v>235</v>
      </c>
      <c r="BK26" s="540">
        <v>235</v>
      </c>
      <c r="BL26" s="532" t="s">
        <v>6</v>
      </c>
      <c r="BM26" s="517" t="s">
        <v>6</v>
      </c>
      <c r="BN26" s="517" t="s">
        <v>6</v>
      </c>
      <c r="BO26" s="517" t="s">
        <v>6</v>
      </c>
      <c r="BP26" s="533" t="s">
        <v>6</v>
      </c>
      <c r="BQ26" s="538"/>
      <c r="BR26" s="539"/>
      <c r="BS26" s="539"/>
      <c r="BT26" s="539"/>
      <c r="BU26" s="540"/>
      <c r="BV26" s="538"/>
      <c r="BW26" s="539"/>
      <c r="BX26" s="539"/>
      <c r="BY26" s="539"/>
      <c r="BZ26" s="540"/>
      <c r="CA26" s="538"/>
      <c r="CB26" s="539"/>
      <c r="CC26" s="539"/>
      <c r="CD26" s="539"/>
      <c r="CE26" s="540"/>
      <c r="CF26" s="538"/>
      <c r="CG26" s="539"/>
      <c r="CH26" s="539"/>
      <c r="CI26" s="539"/>
      <c r="CJ26" s="540"/>
      <c r="CK26" s="538"/>
      <c r="CL26" s="539"/>
      <c r="CM26" s="539"/>
      <c r="CN26" s="539"/>
      <c r="CO26" s="540"/>
      <c r="CP26" s="538"/>
      <c r="CQ26" s="539"/>
      <c r="CR26" s="539"/>
      <c r="CS26" s="539"/>
      <c r="CT26" s="540"/>
      <c r="CU26" s="1277">
        <v>-3.3349999999999999E-3</v>
      </c>
      <c r="CV26" s="1278"/>
      <c r="CW26" s="1278"/>
      <c r="CX26" s="1279"/>
      <c r="CY26" s="1278">
        <v>1.9559999999999998E-3</v>
      </c>
      <c r="CZ26" s="1278"/>
      <c r="DA26" s="1278"/>
      <c r="DB26" s="1279"/>
      <c r="DC26" s="517"/>
      <c r="DD26" s="545"/>
      <c r="DE26" s="546"/>
      <c r="DF26" s="542">
        <f t="shared" si="17"/>
        <v>0</v>
      </c>
      <c r="DG26" s="543">
        <f t="shared" si="18"/>
        <v>0</v>
      </c>
      <c r="DH26" s="543">
        <f t="shared" si="19"/>
        <v>0</v>
      </c>
      <c r="DI26" s="543">
        <f t="shared" si="20"/>
        <v>0</v>
      </c>
      <c r="DJ26" s="543">
        <f t="shared" si="21"/>
        <v>0</v>
      </c>
      <c r="DK26" s="544" t="str">
        <f t="shared" si="22"/>
        <v/>
      </c>
      <c r="DL26" s="542">
        <f t="shared" si="30"/>
        <v>0</v>
      </c>
      <c r="DM26" s="543">
        <f t="shared" si="31"/>
        <v>0</v>
      </c>
      <c r="DN26" s="543">
        <f t="shared" si="32"/>
        <v>0</v>
      </c>
      <c r="DO26" s="543">
        <f t="shared" si="33"/>
        <v>0</v>
      </c>
      <c r="DP26" s="543">
        <f t="shared" si="34"/>
        <v>0</v>
      </c>
      <c r="DQ26" s="544" t="str">
        <f t="shared" si="35"/>
        <v/>
      </c>
      <c r="DR26" s="542">
        <f t="shared" si="36"/>
        <v>0</v>
      </c>
      <c r="DS26" s="543">
        <f t="shared" si="37"/>
        <v>0</v>
      </c>
      <c r="DT26" s="543">
        <f t="shared" si="38"/>
        <v>0</v>
      </c>
      <c r="DU26" s="543">
        <f t="shared" si="39"/>
        <v>0</v>
      </c>
      <c r="DV26" s="543">
        <f t="shared" si="40"/>
        <v>0</v>
      </c>
      <c r="DW26" s="544" t="str">
        <f t="shared" si="41"/>
        <v/>
      </c>
      <c r="DX26" s="542">
        <f t="shared" si="24"/>
        <v>0</v>
      </c>
      <c r="DY26" s="543">
        <f t="shared" si="25"/>
        <v>0</v>
      </c>
      <c r="DZ26" s="543">
        <f t="shared" si="26"/>
        <v>0</v>
      </c>
      <c r="EA26" s="543">
        <f t="shared" si="27"/>
        <v>0</v>
      </c>
      <c r="EB26" s="543">
        <f t="shared" si="28"/>
        <v>0</v>
      </c>
      <c r="EC26" s="544" t="str">
        <f t="shared" si="29"/>
        <v/>
      </c>
      <c r="ED26" s="542">
        <v>-3.3399999999999999E-2</v>
      </c>
      <c r="EE26" s="543">
        <v>-6.6699999999999995E-2</v>
      </c>
      <c r="EF26" s="543">
        <v>-0.10009999999999999</v>
      </c>
      <c r="EG26" s="543">
        <v>-0.13339999999999999</v>
      </c>
      <c r="EH26" s="543">
        <v>-0.1668</v>
      </c>
      <c r="EI26" s="544">
        <v>-0.50029999999999997</v>
      </c>
      <c r="EJ26" s="538">
        <v>10</v>
      </c>
      <c r="EK26" s="539">
        <v>20</v>
      </c>
      <c r="EL26" s="539">
        <v>30</v>
      </c>
      <c r="EM26" s="539">
        <v>40</v>
      </c>
      <c r="EN26" s="539">
        <v>50</v>
      </c>
      <c r="EO26" s="542">
        <v>0.17599999999999999</v>
      </c>
      <c r="EP26" s="543">
        <v>0.15640000000000001</v>
      </c>
      <c r="EQ26" s="543">
        <v>0.13689999999999999</v>
      </c>
      <c r="ER26" s="543">
        <v>0.1173</v>
      </c>
      <c r="ES26" s="543">
        <v>9.7799999999999998E-2</v>
      </c>
      <c r="ET26" s="543">
        <v>0.68440000000000001</v>
      </c>
      <c r="EU26" s="538">
        <v>110</v>
      </c>
      <c r="EV26" s="539">
        <v>120</v>
      </c>
      <c r="EW26" s="539">
        <v>130</v>
      </c>
      <c r="EX26" s="539">
        <v>140</v>
      </c>
      <c r="EY26" s="539">
        <v>150</v>
      </c>
      <c r="EZ26" s="1285">
        <v>1.637E-3</v>
      </c>
      <c r="FA26" s="747" t="s">
        <v>2611</v>
      </c>
      <c r="FB26" s="1289">
        <v>5.0439999999999999E-3</v>
      </c>
      <c r="FC26" s="1289">
        <v>5.0029999999999996E-3</v>
      </c>
      <c r="FD26" s="1289">
        <v>7.0429999999999998E-3</v>
      </c>
      <c r="FE26" s="1290">
        <v>3.2620000000000001E-3</v>
      </c>
      <c r="FF26" s="747"/>
      <c r="FG26" s="1289"/>
      <c r="FH26" s="1289"/>
      <c r="FI26" s="1289"/>
      <c r="FJ26" s="1290"/>
    </row>
    <row r="27" spans="1:166" s="524" customFormat="1" ht="15.75" customHeight="1">
      <c r="A27" s="503"/>
      <c r="B27" s="525">
        <v>21</v>
      </c>
      <c r="C27" s="786" t="str">
        <f t="shared" si="15"/>
        <v>PR19SWB_PC D4</v>
      </c>
      <c r="D27" s="526" t="s">
        <v>135</v>
      </c>
      <c r="E27" s="526" t="s">
        <v>56</v>
      </c>
      <c r="F27" s="517" t="s">
        <v>2484</v>
      </c>
      <c r="G27" s="527" t="s">
        <v>2485</v>
      </c>
      <c r="H27" s="527" t="s">
        <v>2486</v>
      </c>
      <c r="I27" s="528"/>
      <c r="J27" s="529">
        <v>1</v>
      </c>
      <c r="K27" s="529"/>
      <c r="L27" s="529"/>
      <c r="M27" s="529"/>
      <c r="N27" s="529"/>
      <c r="O27" s="529"/>
      <c r="P27" s="530"/>
      <c r="Q27" s="531">
        <f t="shared" si="16"/>
        <v>1</v>
      </c>
      <c r="R27" s="532" t="s">
        <v>68</v>
      </c>
      <c r="S27" s="526" t="s">
        <v>2547</v>
      </c>
      <c r="T27" s="533" t="s">
        <v>32</v>
      </c>
      <c r="U27" s="526" t="s">
        <v>135</v>
      </c>
      <c r="V27" s="526" t="s">
        <v>2552</v>
      </c>
      <c r="W27" s="526" t="s">
        <v>2557</v>
      </c>
      <c r="X27" s="539"/>
      <c r="Y27" s="548" t="s">
        <v>40</v>
      </c>
      <c r="Z27" s="536"/>
      <c r="AA27" s="517"/>
      <c r="AB27" s="517"/>
      <c r="AC27" s="517"/>
      <c r="AD27" s="517"/>
      <c r="AE27" s="517"/>
      <c r="AF27" s="537" t="s">
        <v>2575</v>
      </c>
      <c r="AG27" s="538">
        <v>291</v>
      </c>
      <c r="AH27" s="539">
        <v>545</v>
      </c>
      <c r="AI27" s="539">
        <v>138</v>
      </c>
      <c r="AJ27" s="539">
        <v>358</v>
      </c>
      <c r="AK27" s="539">
        <v>488</v>
      </c>
      <c r="AL27" s="539">
        <v>2466</v>
      </c>
      <c r="AM27" s="539">
        <v>1689</v>
      </c>
      <c r="AN27" s="539">
        <v>721</v>
      </c>
      <c r="AO27" s="539">
        <v>766</v>
      </c>
      <c r="AP27" s="540">
        <v>740</v>
      </c>
      <c r="AQ27" s="539">
        <v>767</v>
      </c>
      <c r="AR27" s="539">
        <v>673</v>
      </c>
      <c r="AS27" s="539">
        <v>641</v>
      </c>
      <c r="AT27" s="539">
        <v>552</v>
      </c>
      <c r="AU27" s="539">
        <v>540</v>
      </c>
      <c r="AV27" s="538">
        <v>494</v>
      </c>
      <c r="AW27" s="539">
        <v>453</v>
      </c>
      <c r="AX27" s="539">
        <v>418</v>
      </c>
      <c r="AY27" s="539">
        <v>387</v>
      </c>
      <c r="AZ27" s="712">
        <v>361</v>
      </c>
      <c r="BA27" s="715">
        <v>330</v>
      </c>
      <c r="BB27" s="539">
        <v>303</v>
      </c>
      <c r="BC27" s="539">
        <v>279</v>
      </c>
      <c r="BD27" s="539">
        <v>257</v>
      </c>
      <c r="BE27" s="716">
        <v>237</v>
      </c>
      <c r="BF27" s="721">
        <v>220</v>
      </c>
      <c r="BG27" s="539">
        <v>205</v>
      </c>
      <c r="BH27" s="539">
        <v>191</v>
      </c>
      <c r="BI27" s="539">
        <v>178</v>
      </c>
      <c r="BJ27" s="722">
        <v>167</v>
      </c>
      <c r="BK27" s="540">
        <v>127</v>
      </c>
      <c r="BL27" s="532" t="s">
        <v>6</v>
      </c>
      <c r="BM27" s="517" t="s">
        <v>6</v>
      </c>
      <c r="BN27" s="517" t="s">
        <v>6</v>
      </c>
      <c r="BO27" s="517" t="s">
        <v>6</v>
      </c>
      <c r="BP27" s="533" t="s">
        <v>6</v>
      </c>
      <c r="BQ27" s="538"/>
      <c r="BR27" s="539"/>
      <c r="BS27" s="539"/>
      <c r="BT27" s="539"/>
      <c r="BU27" s="540"/>
      <c r="BV27" s="538"/>
      <c r="BW27" s="539"/>
      <c r="BX27" s="539"/>
      <c r="BY27" s="539"/>
      <c r="BZ27" s="540"/>
      <c r="CA27" s="538"/>
      <c r="CB27" s="539"/>
      <c r="CC27" s="539"/>
      <c r="CD27" s="539"/>
      <c r="CE27" s="540"/>
      <c r="CF27" s="538"/>
      <c r="CG27" s="539"/>
      <c r="CH27" s="539"/>
      <c r="CI27" s="539"/>
      <c r="CJ27" s="540"/>
      <c r="CK27" s="538"/>
      <c r="CL27" s="539"/>
      <c r="CM27" s="539"/>
      <c r="CN27" s="539"/>
      <c r="CO27" s="540"/>
      <c r="CP27" s="538"/>
      <c r="CQ27" s="539"/>
      <c r="CR27" s="539"/>
      <c r="CS27" s="539"/>
      <c r="CT27" s="540"/>
      <c r="CU27" s="1277">
        <v>-1.4530000000000001E-3</v>
      </c>
      <c r="CV27" s="1278"/>
      <c r="CW27" s="1278"/>
      <c r="CX27" s="1279"/>
      <c r="CY27" s="1278">
        <v>1.2149999999999999E-3</v>
      </c>
      <c r="CZ27" s="1278"/>
      <c r="DA27" s="1278"/>
      <c r="DB27" s="1279"/>
      <c r="DC27" s="517"/>
      <c r="DD27" s="545">
        <v>1</v>
      </c>
      <c r="DE27" s="546"/>
      <c r="DF27" s="542">
        <f t="shared" si="17"/>
        <v>0</v>
      </c>
      <c r="DG27" s="543">
        <f t="shared" si="18"/>
        <v>0</v>
      </c>
      <c r="DH27" s="543">
        <f t="shared" si="19"/>
        <v>0</v>
      </c>
      <c r="DI27" s="543">
        <f t="shared" si="20"/>
        <v>0</v>
      </c>
      <c r="DJ27" s="543">
        <f t="shared" si="21"/>
        <v>0</v>
      </c>
      <c r="DK27" s="544" t="str">
        <f t="shared" si="22"/>
        <v/>
      </c>
      <c r="DL27" s="542">
        <f t="shared" si="30"/>
        <v>0</v>
      </c>
      <c r="DM27" s="543">
        <f t="shared" si="31"/>
        <v>0</v>
      </c>
      <c r="DN27" s="543">
        <f t="shared" si="32"/>
        <v>0</v>
      </c>
      <c r="DO27" s="543">
        <f t="shared" si="33"/>
        <v>0</v>
      </c>
      <c r="DP27" s="543">
        <f t="shared" si="34"/>
        <v>0</v>
      </c>
      <c r="DQ27" s="544" t="str">
        <f t="shared" si="35"/>
        <v/>
      </c>
      <c r="DR27" s="542">
        <f t="shared" si="36"/>
        <v>0</v>
      </c>
      <c r="DS27" s="543">
        <f t="shared" si="37"/>
        <v>0</v>
      </c>
      <c r="DT27" s="543">
        <f t="shared" si="38"/>
        <v>0</v>
      </c>
      <c r="DU27" s="543">
        <f t="shared" si="39"/>
        <v>0</v>
      </c>
      <c r="DV27" s="543">
        <f t="shared" si="40"/>
        <v>0</v>
      </c>
      <c r="DW27" s="544" t="str">
        <f t="shared" si="41"/>
        <v/>
      </c>
      <c r="DX27" s="542">
        <f t="shared" si="24"/>
        <v>0</v>
      </c>
      <c r="DY27" s="543">
        <f t="shared" si="25"/>
        <v>0</v>
      </c>
      <c r="DZ27" s="543">
        <f t="shared" si="26"/>
        <v>0</v>
      </c>
      <c r="EA27" s="543">
        <f t="shared" si="27"/>
        <v>0</v>
      </c>
      <c r="EB27" s="543">
        <f t="shared" si="28"/>
        <v>0</v>
      </c>
      <c r="EC27" s="544" t="str">
        <f t="shared" si="29"/>
        <v/>
      </c>
      <c r="ED27" s="542">
        <v>-0.55630000000000002</v>
      </c>
      <c r="EE27" s="543">
        <v>-0.48799999999999999</v>
      </c>
      <c r="EF27" s="543">
        <v>-0.46479999999999999</v>
      </c>
      <c r="EG27" s="543">
        <v>-0.39939999999999998</v>
      </c>
      <c r="EH27" s="543">
        <v>-0.39069999999999999</v>
      </c>
      <c r="EI27" s="544">
        <v>-2.2993000000000001</v>
      </c>
      <c r="EJ27" s="538">
        <v>1150</v>
      </c>
      <c r="EK27" s="539">
        <v>1009</v>
      </c>
      <c r="EL27" s="539">
        <v>961</v>
      </c>
      <c r="EM27" s="539">
        <v>827</v>
      </c>
      <c r="EN27" s="539">
        <v>809</v>
      </c>
      <c r="EO27" s="542">
        <v>0.41899999999999998</v>
      </c>
      <c r="EP27" s="543">
        <v>0.36799999999999999</v>
      </c>
      <c r="EQ27" s="543">
        <v>0.3498</v>
      </c>
      <c r="ER27" s="543">
        <v>0.3024</v>
      </c>
      <c r="ES27" s="543">
        <v>0.29509999999999997</v>
      </c>
      <c r="ET27" s="543">
        <v>1.7343</v>
      </c>
      <c r="EU27" s="538">
        <v>422</v>
      </c>
      <c r="EV27" s="539">
        <v>370</v>
      </c>
      <c r="EW27" s="539">
        <v>353</v>
      </c>
      <c r="EX27" s="539">
        <v>303</v>
      </c>
      <c r="EY27" s="539">
        <v>297</v>
      </c>
      <c r="EZ27" s="1285">
        <v>2.0309999999999998E-3</v>
      </c>
      <c r="FA27" s="747" t="s">
        <v>2612</v>
      </c>
      <c r="FB27" s="1289">
        <v>2.0149999999999999E-3</v>
      </c>
      <c r="FC27" s="1289">
        <v>2.173E-3</v>
      </c>
      <c r="FD27" s="1289">
        <v>2.709E-3</v>
      </c>
      <c r="FE27" s="1290">
        <v>1.5380000000000001E-3</v>
      </c>
      <c r="FF27" s="747"/>
      <c r="FG27" s="1289"/>
      <c r="FH27" s="1289"/>
      <c r="FI27" s="1289"/>
      <c r="FJ27" s="1290"/>
    </row>
    <row r="28" spans="1:166" s="524" customFormat="1" ht="15.75" customHeight="1">
      <c r="A28" s="503"/>
      <c r="B28" s="525">
        <v>22</v>
      </c>
      <c r="C28" s="786" t="str">
        <f t="shared" si="15"/>
        <v>PR19SWB_PC E1</v>
      </c>
      <c r="D28" s="526" t="s">
        <v>2487</v>
      </c>
      <c r="E28" s="526" t="s">
        <v>56</v>
      </c>
      <c r="F28" s="517" t="s">
        <v>2488</v>
      </c>
      <c r="G28" s="527" t="s">
        <v>2489</v>
      </c>
      <c r="H28" s="527" t="s">
        <v>2490</v>
      </c>
      <c r="I28" s="528"/>
      <c r="J28" s="529"/>
      <c r="K28" s="529"/>
      <c r="L28" s="529"/>
      <c r="M28" s="529">
        <v>1</v>
      </c>
      <c r="N28" s="529"/>
      <c r="O28" s="529"/>
      <c r="P28" s="530"/>
      <c r="Q28" s="531">
        <f t="shared" si="16"/>
        <v>1</v>
      </c>
      <c r="R28" s="532" t="s">
        <v>68</v>
      </c>
      <c r="S28" s="526" t="s">
        <v>2547</v>
      </c>
      <c r="T28" s="533" t="s">
        <v>32</v>
      </c>
      <c r="U28" s="526" t="s">
        <v>24</v>
      </c>
      <c r="V28" s="526" t="s">
        <v>88</v>
      </c>
      <c r="W28" s="526" t="s">
        <v>2576</v>
      </c>
      <c r="X28" s="539">
        <v>1</v>
      </c>
      <c r="Y28" s="548" t="s">
        <v>25</v>
      </c>
      <c r="Z28" s="536" t="s">
        <v>2577</v>
      </c>
      <c r="AA28" s="517"/>
      <c r="AB28" s="517"/>
      <c r="AC28" s="517"/>
      <c r="AD28" s="517"/>
      <c r="AE28" s="517"/>
      <c r="AF28" s="537" t="s">
        <v>2578</v>
      </c>
      <c r="AG28" s="538"/>
      <c r="AH28" s="539"/>
      <c r="AI28" s="539"/>
      <c r="AJ28" s="539"/>
      <c r="AK28" s="539"/>
      <c r="AL28" s="539"/>
      <c r="AM28" s="539"/>
      <c r="AN28" s="539"/>
      <c r="AO28" s="539"/>
      <c r="AP28" s="540"/>
      <c r="AQ28" s="539"/>
      <c r="AR28" s="539"/>
      <c r="AS28" s="539"/>
      <c r="AT28" s="539"/>
      <c r="AU28" s="539"/>
      <c r="AV28" s="538"/>
      <c r="AW28" s="539"/>
      <c r="AX28" s="539"/>
      <c r="AY28" s="539"/>
      <c r="AZ28" s="712"/>
      <c r="BA28" s="715"/>
      <c r="BB28" s="539"/>
      <c r="BC28" s="539"/>
      <c r="BD28" s="539"/>
      <c r="BE28" s="716"/>
      <c r="BF28" s="721"/>
      <c r="BG28" s="539"/>
      <c r="BH28" s="539"/>
      <c r="BI28" s="539"/>
      <c r="BJ28" s="722"/>
      <c r="BK28" s="540"/>
      <c r="BL28" s="532" t="s">
        <v>6</v>
      </c>
      <c r="BM28" s="517" t="s">
        <v>6</v>
      </c>
      <c r="BN28" s="517" t="s">
        <v>6</v>
      </c>
      <c r="BO28" s="517" t="s">
        <v>6</v>
      </c>
      <c r="BP28" s="533" t="s">
        <v>6</v>
      </c>
      <c r="BQ28" s="538"/>
      <c r="BR28" s="539"/>
      <c r="BS28" s="539"/>
      <c r="BT28" s="539"/>
      <c r="BU28" s="540"/>
      <c r="BV28" s="538"/>
      <c r="BW28" s="539"/>
      <c r="BX28" s="539"/>
      <c r="BY28" s="539"/>
      <c r="BZ28" s="540"/>
      <c r="CA28" s="538"/>
      <c r="CB28" s="539"/>
      <c r="CC28" s="539"/>
      <c r="CD28" s="539"/>
      <c r="CE28" s="540"/>
      <c r="CF28" s="538"/>
      <c r="CG28" s="539"/>
      <c r="CH28" s="539"/>
      <c r="CI28" s="539"/>
      <c r="CJ28" s="540"/>
      <c r="CK28" s="538"/>
      <c r="CL28" s="539"/>
      <c r="CM28" s="539"/>
      <c r="CN28" s="539"/>
      <c r="CO28" s="540"/>
      <c r="CP28" s="538"/>
      <c r="CQ28" s="539"/>
      <c r="CR28" s="539"/>
      <c r="CS28" s="539"/>
      <c r="CT28" s="540"/>
      <c r="CU28" s="1277"/>
      <c r="CV28" s="1278"/>
      <c r="CW28" s="1278"/>
      <c r="CX28" s="1279"/>
      <c r="CY28" s="1278"/>
      <c r="CZ28" s="1278"/>
      <c r="DA28" s="1278"/>
      <c r="DB28" s="1279"/>
      <c r="DC28" s="517" t="s">
        <v>7</v>
      </c>
      <c r="DD28" s="545">
        <v>1</v>
      </c>
      <c r="DE28" s="546"/>
      <c r="DF28" s="542" t="str">
        <f t="shared" si="17"/>
        <v/>
      </c>
      <c r="DG28" s="543" t="str">
        <f t="shared" si="18"/>
        <v/>
      </c>
      <c r="DH28" s="543" t="str">
        <f t="shared" si="19"/>
        <v/>
      </c>
      <c r="DI28" s="543" t="str">
        <f t="shared" si="20"/>
        <v/>
      </c>
      <c r="DJ28" s="543" t="str">
        <f t="shared" si="21"/>
        <v/>
      </c>
      <c r="DK28" s="544" t="str">
        <f t="shared" si="22"/>
        <v/>
      </c>
      <c r="DL28" s="542" t="str">
        <f t="shared" si="30"/>
        <v/>
      </c>
      <c r="DM28" s="543" t="str">
        <f t="shared" si="31"/>
        <v/>
      </c>
      <c r="DN28" s="543" t="str">
        <f t="shared" si="32"/>
        <v/>
      </c>
      <c r="DO28" s="543" t="str">
        <f t="shared" si="33"/>
        <v/>
      </c>
      <c r="DP28" s="543" t="str">
        <f t="shared" si="34"/>
        <v/>
      </c>
      <c r="DQ28" s="544" t="str">
        <f t="shared" si="35"/>
        <v/>
      </c>
      <c r="DR28" s="542" t="str">
        <f t="shared" si="36"/>
        <v/>
      </c>
      <c r="DS28" s="543" t="str">
        <f t="shared" si="37"/>
        <v/>
      </c>
      <c r="DT28" s="543" t="str">
        <f t="shared" si="38"/>
        <v/>
      </c>
      <c r="DU28" s="543" t="str">
        <f t="shared" si="39"/>
        <v/>
      </c>
      <c r="DV28" s="543" t="str">
        <f t="shared" si="40"/>
        <v/>
      </c>
      <c r="DW28" s="544" t="str">
        <f t="shared" si="41"/>
        <v/>
      </c>
      <c r="DX28" s="542" t="str">
        <f t="shared" si="24"/>
        <v/>
      </c>
      <c r="DY28" s="543" t="str">
        <f t="shared" si="25"/>
        <v/>
      </c>
      <c r="DZ28" s="543" t="str">
        <f t="shared" si="26"/>
        <v/>
      </c>
      <c r="EA28" s="543" t="str">
        <f t="shared" si="27"/>
        <v/>
      </c>
      <c r="EB28" s="543" t="str">
        <f t="shared" si="28"/>
        <v/>
      </c>
      <c r="EC28" s="544" t="str">
        <f t="shared" si="29"/>
        <v/>
      </c>
      <c r="ED28" s="542"/>
      <c r="EE28" s="543"/>
      <c r="EF28" s="543"/>
      <c r="EG28" s="543"/>
      <c r="EH28" s="543"/>
      <c r="EI28" s="544"/>
      <c r="EJ28" s="538"/>
      <c r="EK28" s="539"/>
      <c r="EL28" s="539"/>
      <c r="EM28" s="539"/>
      <c r="EN28" s="539"/>
      <c r="EO28" s="542"/>
      <c r="EP28" s="543"/>
      <c r="EQ28" s="543"/>
      <c r="ER28" s="543"/>
      <c r="ES28" s="543"/>
      <c r="ET28" s="543"/>
      <c r="EU28" s="538"/>
      <c r="EV28" s="539"/>
      <c r="EW28" s="539"/>
      <c r="EX28" s="539"/>
      <c r="EY28" s="539"/>
      <c r="EZ28" s="1285"/>
      <c r="FA28" s="747" t="s">
        <v>2613</v>
      </c>
      <c r="FB28" s="1289"/>
      <c r="FC28" s="1289"/>
      <c r="FD28" s="1289"/>
      <c r="FE28" s="1290"/>
      <c r="FF28" s="747"/>
      <c r="FG28" s="1289"/>
      <c r="FH28" s="1289"/>
      <c r="FI28" s="1289"/>
      <c r="FJ28" s="1290"/>
    </row>
    <row r="29" spans="1:166" s="524" customFormat="1" ht="15.75" customHeight="1">
      <c r="A29" s="503"/>
      <c r="B29" s="525">
        <v>23</v>
      </c>
      <c r="C29" s="786" t="str">
        <f t="shared" si="15"/>
        <v>PR19SWB_PC E2</v>
      </c>
      <c r="D29" s="526" t="s">
        <v>2487</v>
      </c>
      <c r="E29" s="526" t="s">
        <v>27</v>
      </c>
      <c r="F29" s="517" t="s">
        <v>2491</v>
      </c>
      <c r="G29" s="527" t="s">
        <v>2492</v>
      </c>
      <c r="H29" s="527" t="s">
        <v>2493</v>
      </c>
      <c r="I29" s="528"/>
      <c r="J29" s="529">
        <v>1</v>
      </c>
      <c r="K29" s="529"/>
      <c r="L29" s="529"/>
      <c r="M29" s="529"/>
      <c r="N29" s="529"/>
      <c r="O29" s="529"/>
      <c r="P29" s="530"/>
      <c r="Q29" s="531">
        <f t="shared" si="16"/>
        <v>1</v>
      </c>
      <c r="R29" s="532" t="s">
        <v>68</v>
      </c>
      <c r="S29" s="526" t="s">
        <v>2547</v>
      </c>
      <c r="T29" s="533" t="s">
        <v>32</v>
      </c>
      <c r="U29" s="526" t="s">
        <v>94</v>
      </c>
      <c r="V29" s="526" t="s">
        <v>28</v>
      </c>
      <c r="W29" s="526" t="s">
        <v>2554</v>
      </c>
      <c r="X29" s="539">
        <v>1</v>
      </c>
      <c r="Y29" s="548" t="s">
        <v>25</v>
      </c>
      <c r="Z29" s="536"/>
      <c r="AA29" s="517"/>
      <c r="AB29" s="517"/>
      <c r="AC29" s="517"/>
      <c r="AD29" s="517"/>
      <c r="AE29" s="517"/>
      <c r="AF29" s="537" t="s">
        <v>2578</v>
      </c>
      <c r="AG29" s="538">
        <v>91.7</v>
      </c>
      <c r="AH29" s="539">
        <v>94.6</v>
      </c>
      <c r="AI29" s="539">
        <v>93.5</v>
      </c>
      <c r="AJ29" s="539">
        <v>88.7</v>
      </c>
      <c r="AK29" s="539">
        <v>93.5</v>
      </c>
      <c r="AL29" s="539">
        <v>94.8</v>
      </c>
      <c r="AM29" s="539">
        <v>95.5</v>
      </c>
      <c r="AN29" s="539">
        <v>96.1</v>
      </c>
      <c r="AO29" s="539">
        <v>96.1</v>
      </c>
      <c r="AP29" s="540">
        <v>96.6</v>
      </c>
      <c r="AQ29" s="539">
        <v>95</v>
      </c>
      <c r="AR29" s="539">
        <v>95</v>
      </c>
      <c r="AS29" s="539">
        <v>95</v>
      </c>
      <c r="AT29" s="539">
        <v>95</v>
      </c>
      <c r="AU29" s="539">
        <v>95</v>
      </c>
      <c r="AV29" s="538">
        <v>97.2</v>
      </c>
      <c r="AW29" s="539">
        <v>97.4</v>
      </c>
      <c r="AX29" s="539">
        <v>97.6</v>
      </c>
      <c r="AY29" s="539">
        <v>97.8</v>
      </c>
      <c r="AZ29" s="712">
        <v>98</v>
      </c>
      <c r="BA29" s="715">
        <v>98.2</v>
      </c>
      <c r="BB29" s="539">
        <v>98.4</v>
      </c>
      <c r="BC29" s="539">
        <v>98.6</v>
      </c>
      <c r="BD29" s="539">
        <v>98.8</v>
      </c>
      <c r="BE29" s="716">
        <v>99</v>
      </c>
      <c r="BF29" s="721">
        <v>99.2</v>
      </c>
      <c r="BG29" s="539">
        <v>99.4</v>
      </c>
      <c r="BH29" s="539">
        <v>99.6</v>
      </c>
      <c r="BI29" s="539">
        <v>99.8</v>
      </c>
      <c r="BJ29" s="722">
        <v>100</v>
      </c>
      <c r="BK29" s="540">
        <v>100</v>
      </c>
      <c r="BL29" s="532" t="s">
        <v>6</v>
      </c>
      <c r="BM29" s="517" t="s">
        <v>6</v>
      </c>
      <c r="BN29" s="517" t="s">
        <v>6</v>
      </c>
      <c r="BO29" s="517" t="s">
        <v>6</v>
      </c>
      <c r="BP29" s="533" t="s">
        <v>6</v>
      </c>
      <c r="BQ29" s="538"/>
      <c r="BR29" s="539"/>
      <c r="BS29" s="539"/>
      <c r="BT29" s="539"/>
      <c r="BU29" s="540"/>
      <c r="BV29" s="538"/>
      <c r="BW29" s="539"/>
      <c r="BX29" s="539"/>
      <c r="BY29" s="539"/>
      <c r="BZ29" s="540"/>
      <c r="CA29" s="538"/>
      <c r="CB29" s="539"/>
      <c r="CC29" s="539"/>
      <c r="CD29" s="539"/>
      <c r="CE29" s="539"/>
      <c r="CF29" s="538"/>
      <c r="CG29" s="539"/>
      <c r="CH29" s="539"/>
      <c r="CI29" s="539"/>
      <c r="CJ29" s="539"/>
      <c r="CK29" s="538"/>
      <c r="CL29" s="539"/>
      <c r="CM29" s="539"/>
      <c r="CN29" s="539"/>
      <c r="CO29" s="540"/>
      <c r="CP29" s="538"/>
      <c r="CQ29" s="539"/>
      <c r="CR29" s="539"/>
      <c r="CS29" s="539"/>
      <c r="CT29" s="540"/>
      <c r="CU29" s="1277">
        <v>-3.9882000000000001E-2</v>
      </c>
      <c r="CV29" s="1278"/>
      <c r="CW29" s="1278"/>
      <c r="CX29" s="1279"/>
      <c r="CY29" s="1278">
        <v>2.5149999999999999E-2</v>
      </c>
      <c r="CZ29" s="1278"/>
      <c r="DA29" s="1278"/>
      <c r="DB29" s="1279"/>
      <c r="DC29" s="517"/>
      <c r="DD29" s="545">
        <v>1</v>
      </c>
      <c r="DE29" s="546"/>
      <c r="DF29" s="542">
        <f t="shared" si="17"/>
        <v>0</v>
      </c>
      <c r="DG29" s="543">
        <f t="shared" si="18"/>
        <v>0</v>
      </c>
      <c r="DH29" s="543">
        <f t="shared" si="19"/>
        <v>0</v>
      </c>
      <c r="DI29" s="543">
        <f t="shared" si="20"/>
        <v>0</v>
      </c>
      <c r="DJ29" s="543">
        <f t="shared" si="21"/>
        <v>0</v>
      </c>
      <c r="DK29" s="544" t="str">
        <f t="shared" si="22"/>
        <v/>
      </c>
      <c r="DL29" s="542">
        <f t="shared" si="30"/>
        <v>0</v>
      </c>
      <c r="DM29" s="543">
        <f t="shared" si="31"/>
        <v>0</v>
      </c>
      <c r="DN29" s="543">
        <f t="shared" si="32"/>
        <v>0</v>
      </c>
      <c r="DO29" s="543">
        <f t="shared" si="33"/>
        <v>0</v>
      </c>
      <c r="DP29" s="543">
        <f t="shared" si="34"/>
        <v>0</v>
      </c>
      <c r="DQ29" s="544" t="str">
        <f t="shared" si="35"/>
        <v/>
      </c>
      <c r="DR29" s="542">
        <f t="shared" si="36"/>
        <v>0</v>
      </c>
      <c r="DS29" s="543">
        <f t="shared" si="37"/>
        <v>0</v>
      </c>
      <c r="DT29" s="543">
        <f t="shared" si="38"/>
        <v>0</v>
      </c>
      <c r="DU29" s="543">
        <f t="shared" si="39"/>
        <v>0</v>
      </c>
      <c r="DV29" s="543">
        <f t="shared" si="40"/>
        <v>0</v>
      </c>
      <c r="DW29" s="544" t="str">
        <f t="shared" si="41"/>
        <v/>
      </c>
      <c r="DX29" s="542">
        <f t="shared" si="24"/>
        <v>0</v>
      </c>
      <c r="DY29" s="543">
        <f t="shared" si="25"/>
        <v>0</v>
      </c>
      <c r="DZ29" s="543">
        <f t="shared" si="26"/>
        <v>0</v>
      </c>
      <c r="EA29" s="543">
        <f t="shared" si="27"/>
        <v>0</v>
      </c>
      <c r="EB29" s="543">
        <f t="shared" si="28"/>
        <v>0</v>
      </c>
      <c r="EC29" s="544" t="str">
        <f t="shared" si="29"/>
        <v/>
      </c>
      <c r="ED29" s="542">
        <v>-0.23930000000000001</v>
      </c>
      <c r="EE29" s="543">
        <v>-0.23930000000000001</v>
      </c>
      <c r="EF29" s="543">
        <v>-0.23930000000000001</v>
      </c>
      <c r="EG29" s="543">
        <v>-0.23930000000000001</v>
      </c>
      <c r="EH29" s="543">
        <v>-0.23930000000000001</v>
      </c>
      <c r="EI29" s="544">
        <v>-1.1963999999999999</v>
      </c>
      <c r="EJ29" s="538">
        <v>89</v>
      </c>
      <c r="EK29" s="539">
        <v>89</v>
      </c>
      <c r="EL29" s="539">
        <v>89</v>
      </c>
      <c r="EM29" s="539">
        <v>89</v>
      </c>
      <c r="EN29" s="539">
        <v>89</v>
      </c>
      <c r="EO29" s="542">
        <v>7.5449999999999989E-2</v>
      </c>
      <c r="EP29" s="543">
        <v>7.5449999999999989E-2</v>
      </c>
      <c r="EQ29" s="543">
        <v>7.5449999999999989E-2</v>
      </c>
      <c r="ER29" s="543">
        <v>7.5449999999999989E-2</v>
      </c>
      <c r="ES29" s="543">
        <v>7.5449999999999989E-2</v>
      </c>
      <c r="ET29" s="543">
        <v>0.37724999999999997</v>
      </c>
      <c r="EU29" s="538">
        <v>98</v>
      </c>
      <c r="EV29" s="539">
        <v>98</v>
      </c>
      <c r="EW29" s="539">
        <v>98</v>
      </c>
      <c r="EX29" s="539">
        <v>98</v>
      </c>
      <c r="EY29" s="539">
        <v>98</v>
      </c>
      <c r="EZ29" s="1285">
        <v>2.1559999999999999E-2</v>
      </c>
      <c r="FA29" s="747" t="s">
        <v>2614</v>
      </c>
      <c r="FB29" s="1289">
        <v>4.8259999999999997E-2</v>
      </c>
      <c r="FC29" s="1289">
        <v>5.2049999999999999E-2</v>
      </c>
      <c r="FD29" s="1289">
        <v>6.8154000000000006E-2</v>
      </c>
      <c r="FE29" s="1290">
        <v>2.8879999999999999E-2</v>
      </c>
      <c r="FF29" s="747"/>
      <c r="FG29" s="1289"/>
      <c r="FH29" s="1289"/>
      <c r="FI29" s="1289"/>
      <c r="FJ29" s="1290"/>
    </row>
    <row r="30" spans="1:166" s="524" customFormat="1" ht="15.75" customHeight="1">
      <c r="A30" s="503"/>
      <c r="B30" s="525">
        <v>24</v>
      </c>
      <c r="C30" s="786" t="str">
        <f t="shared" si="15"/>
        <v>PR19SWB_PC E3</v>
      </c>
      <c r="D30" s="526" t="s">
        <v>2487</v>
      </c>
      <c r="E30" s="526" t="s">
        <v>27</v>
      </c>
      <c r="F30" s="517" t="s">
        <v>2494</v>
      </c>
      <c r="G30" s="527" t="s">
        <v>2495</v>
      </c>
      <c r="H30" s="527" t="s">
        <v>2496</v>
      </c>
      <c r="I30" s="528"/>
      <c r="J30" s="529"/>
      <c r="K30" s="529">
        <v>1</v>
      </c>
      <c r="L30" s="529"/>
      <c r="M30" s="529"/>
      <c r="N30" s="529"/>
      <c r="O30" s="529"/>
      <c r="P30" s="530"/>
      <c r="Q30" s="531">
        <f t="shared" si="16"/>
        <v>1</v>
      </c>
      <c r="R30" s="532" t="s">
        <v>68</v>
      </c>
      <c r="S30" s="526" t="s">
        <v>2547</v>
      </c>
      <c r="T30" s="533" t="s">
        <v>32</v>
      </c>
      <c r="U30" s="526" t="s">
        <v>94</v>
      </c>
      <c r="V30" s="526" t="s">
        <v>28</v>
      </c>
      <c r="W30" s="526" t="s">
        <v>2554</v>
      </c>
      <c r="X30" s="539">
        <v>1</v>
      </c>
      <c r="Y30" s="548" t="s">
        <v>25</v>
      </c>
      <c r="Z30" s="536"/>
      <c r="AA30" s="517"/>
      <c r="AB30" s="517"/>
      <c r="AC30" s="517"/>
      <c r="AD30" s="517"/>
      <c r="AE30" s="517"/>
      <c r="AF30" s="537" t="s">
        <v>2578</v>
      </c>
      <c r="AG30" s="538">
        <v>86.7</v>
      </c>
      <c r="AH30" s="539">
        <v>85.5</v>
      </c>
      <c r="AI30" s="539">
        <v>78.599999999999994</v>
      </c>
      <c r="AJ30" s="539">
        <v>75.900000000000006</v>
      </c>
      <c r="AK30" s="539">
        <v>87.1</v>
      </c>
      <c r="AL30" s="539">
        <v>88.2</v>
      </c>
      <c r="AM30" s="539">
        <v>89.9</v>
      </c>
      <c r="AN30" s="539">
        <v>91.6</v>
      </c>
      <c r="AO30" s="539">
        <v>93.8</v>
      </c>
      <c r="AP30" s="540">
        <v>95.5</v>
      </c>
      <c r="AQ30" s="539">
        <v>95</v>
      </c>
      <c r="AR30" s="539">
        <v>95</v>
      </c>
      <c r="AS30" s="539">
        <v>95</v>
      </c>
      <c r="AT30" s="539">
        <v>95</v>
      </c>
      <c r="AU30" s="539">
        <v>95</v>
      </c>
      <c r="AV30" s="538">
        <v>96.1</v>
      </c>
      <c r="AW30" s="539">
        <v>96.4</v>
      </c>
      <c r="AX30" s="539">
        <v>96.7</v>
      </c>
      <c r="AY30" s="539">
        <v>96.9</v>
      </c>
      <c r="AZ30" s="712">
        <v>97.2</v>
      </c>
      <c r="BA30" s="715">
        <v>97.5</v>
      </c>
      <c r="BB30" s="539">
        <v>97.8</v>
      </c>
      <c r="BC30" s="539">
        <v>98.1</v>
      </c>
      <c r="BD30" s="539">
        <v>98.3</v>
      </c>
      <c r="BE30" s="716">
        <v>98.6</v>
      </c>
      <c r="BF30" s="721">
        <v>98.9</v>
      </c>
      <c r="BG30" s="539">
        <v>99.2</v>
      </c>
      <c r="BH30" s="539">
        <v>99.4</v>
      </c>
      <c r="BI30" s="539">
        <v>99.7</v>
      </c>
      <c r="BJ30" s="722">
        <v>100</v>
      </c>
      <c r="BK30" s="540">
        <v>100</v>
      </c>
      <c r="BL30" s="532" t="s">
        <v>6</v>
      </c>
      <c r="BM30" s="517" t="s">
        <v>6</v>
      </c>
      <c r="BN30" s="517" t="s">
        <v>6</v>
      </c>
      <c r="BO30" s="517" t="s">
        <v>6</v>
      </c>
      <c r="BP30" s="533" t="s">
        <v>6</v>
      </c>
      <c r="BQ30" s="538"/>
      <c r="BR30" s="539"/>
      <c r="BS30" s="539"/>
      <c r="BT30" s="539"/>
      <c r="BU30" s="540"/>
      <c r="BV30" s="538"/>
      <c r="BW30" s="539"/>
      <c r="BX30" s="539"/>
      <c r="BY30" s="539"/>
      <c r="BZ30" s="540"/>
      <c r="CA30" s="538"/>
      <c r="CB30" s="539"/>
      <c r="CC30" s="539"/>
      <c r="CD30" s="539"/>
      <c r="CE30" s="540"/>
      <c r="CF30" s="538"/>
      <c r="CG30" s="539"/>
      <c r="CH30" s="539"/>
      <c r="CI30" s="539"/>
      <c r="CJ30" s="540"/>
      <c r="CK30" s="538"/>
      <c r="CL30" s="539"/>
      <c r="CM30" s="539"/>
      <c r="CN30" s="539"/>
      <c r="CO30" s="540"/>
      <c r="CP30" s="538"/>
      <c r="CQ30" s="539"/>
      <c r="CR30" s="539"/>
      <c r="CS30" s="539"/>
      <c r="CT30" s="540"/>
      <c r="CU30" s="1277">
        <v>-1.7321E-2</v>
      </c>
      <c r="CV30" s="1278"/>
      <c r="CW30" s="1278"/>
      <c r="CX30" s="1279"/>
      <c r="CY30" s="1278">
        <v>8.8979999999999997E-3</v>
      </c>
      <c r="CZ30" s="1278"/>
      <c r="DA30" s="1278"/>
      <c r="DB30" s="1279"/>
      <c r="DC30" s="517"/>
      <c r="DD30" s="545">
        <v>1</v>
      </c>
      <c r="DE30" s="546"/>
      <c r="DF30" s="542">
        <f t="shared" si="17"/>
        <v>0</v>
      </c>
      <c r="DG30" s="543">
        <f t="shared" si="18"/>
        <v>0</v>
      </c>
      <c r="DH30" s="543">
        <f t="shared" si="19"/>
        <v>0</v>
      </c>
      <c r="DI30" s="543">
        <f t="shared" si="20"/>
        <v>0</v>
      </c>
      <c r="DJ30" s="543">
        <f t="shared" si="21"/>
        <v>0</v>
      </c>
      <c r="DK30" s="544" t="str">
        <f t="shared" si="22"/>
        <v/>
      </c>
      <c r="DL30" s="542">
        <f t="shared" si="30"/>
        <v>0</v>
      </c>
      <c r="DM30" s="543">
        <f t="shared" si="31"/>
        <v>0</v>
      </c>
      <c r="DN30" s="543">
        <f t="shared" si="32"/>
        <v>0</v>
      </c>
      <c r="DO30" s="543">
        <f t="shared" si="33"/>
        <v>0</v>
      </c>
      <c r="DP30" s="543">
        <f t="shared" si="34"/>
        <v>0</v>
      </c>
      <c r="DQ30" s="544" t="str">
        <f t="shared" si="35"/>
        <v/>
      </c>
      <c r="DR30" s="542">
        <f t="shared" si="36"/>
        <v>0</v>
      </c>
      <c r="DS30" s="543">
        <f t="shared" si="37"/>
        <v>0</v>
      </c>
      <c r="DT30" s="543">
        <f t="shared" si="38"/>
        <v>0</v>
      </c>
      <c r="DU30" s="543">
        <f t="shared" si="39"/>
        <v>0</v>
      </c>
      <c r="DV30" s="543">
        <f t="shared" si="40"/>
        <v>0</v>
      </c>
      <c r="DW30" s="544" t="str">
        <f t="shared" si="41"/>
        <v/>
      </c>
      <c r="DX30" s="542">
        <f t="shared" si="24"/>
        <v>0</v>
      </c>
      <c r="DY30" s="543">
        <f t="shared" si="25"/>
        <v>0</v>
      </c>
      <c r="DZ30" s="543">
        <f t="shared" si="26"/>
        <v>0</v>
      </c>
      <c r="EA30" s="543">
        <f t="shared" si="27"/>
        <v>0</v>
      </c>
      <c r="EB30" s="543">
        <f t="shared" si="28"/>
        <v>0</v>
      </c>
      <c r="EC30" s="544" t="str">
        <f t="shared" si="29"/>
        <v/>
      </c>
      <c r="ED30" s="542">
        <v>-0.1905</v>
      </c>
      <c r="EE30" s="543">
        <v>-0.1905</v>
      </c>
      <c r="EF30" s="543">
        <v>-0.1905</v>
      </c>
      <c r="EG30" s="543">
        <v>-0.1905</v>
      </c>
      <c r="EH30" s="543">
        <v>-0.1905</v>
      </c>
      <c r="EI30" s="544">
        <v>-0.95269999999999999</v>
      </c>
      <c r="EJ30" s="538">
        <v>84</v>
      </c>
      <c r="EK30" s="539">
        <v>84</v>
      </c>
      <c r="EL30" s="539">
        <v>84</v>
      </c>
      <c r="EM30" s="539">
        <v>84</v>
      </c>
      <c r="EN30" s="539">
        <v>84</v>
      </c>
      <c r="EO30" s="542">
        <v>2.6700000000000002E-2</v>
      </c>
      <c r="EP30" s="543">
        <v>2.6700000000000002E-2</v>
      </c>
      <c r="EQ30" s="543">
        <v>2.6700000000000002E-2</v>
      </c>
      <c r="ER30" s="543">
        <v>2.6700000000000002E-2</v>
      </c>
      <c r="ES30" s="543">
        <v>2.6700000000000002E-2</v>
      </c>
      <c r="ET30" s="543">
        <v>0.13350000000000001</v>
      </c>
      <c r="EU30" s="538">
        <v>98</v>
      </c>
      <c r="EV30" s="539">
        <v>98</v>
      </c>
      <c r="EW30" s="539">
        <v>98</v>
      </c>
      <c r="EX30" s="539">
        <v>98</v>
      </c>
      <c r="EY30" s="539">
        <v>98</v>
      </c>
      <c r="EZ30" s="1285">
        <v>3.5847999999999998E-2</v>
      </c>
      <c r="FA30" s="747" t="s">
        <v>2614</v>
      </c>
      <c r="FB30" s="1289">
        <v>1.7075E-2</v>
      </c>
      <c r="FC30" s="1289">
        <v>1.8415999999999998E-2</v>
      </c>
      <c r="FD30" s="1289">
        <v>2.4114E-2</v>
      </c>
      <c r="FE30" s="1290">
        <v>1.0218E-2</v>
      </c>
      <c r="FF30" s="747"/>
      <c r="FG30" s="1289"/>
      <c r="FH30" s="1289"/>
      <c r="FI30" s="1289"/>
      <c r="FJ30" s="1290"/>
    </row>
    <row r="31" spans="1:166" s="524" customFormat="1" ht="15.75" customHeight="1">
      <c r="A31" s="503"/>
      <c r="B31" s="525">
        <v>25</v>
      </c>
      <c r="C31" s="786" t="str">
        <f t="shared" si="15"/>
        <v>PR19SWB_PC E4</v>
      </c>
      <c r="D31" s="526" t="s">
        <v>2487</v>
      </c>
      <c r="E31" s="526" t="s">
        <v>56</v>
      </c>
      <c r="F31" s="517" t="s">
        <v>2497</v>
      </c>
      <c r="G31" s="527" t="s">
        <v>2498</v>
      </c>
      <c r="H31" s="527" t="s">
        <v>2499</v>
      </c>
      <c r="I31" s="528"/>
      <c r="J31" s="529">
        <v>0.49</v>
      </c>
      <c r="K31" s="529">
        <v>0.51</v>
      </c>
      <c r="L31" s="529"/>
      <c r="M31" s="529"/>
      <c r="N31" s="529"/>
      <c r="O31" s="529"/>
      <c r="P31" s="530"/>
      <c r="Q31" s="531">
        <f t="shared" si="16"/>
        <v>1</v>
      </c>
      <c r="R31" s="532" t="s">
        <v>68</v>
      </c>
      <c r="S31" s="526" t="s">
        <v>2547</v>
      </c>
      <c r="T31" s="533" t="s">
        <v>32</v>
      </c>
      <c r="U31" s="526" t="s">
        <v>39</v>
      </c>
      <c r="V31" s="526" t="s">
        <v>88</v>
      </c>
      <c r="W31" s="526" t="s">
        <v>2579</v>
      </c>
      <c r="X31" s="539">
        <v>1</v>
      </c>
      <c r="Y31" s="548" t="s">
        <v>25</v>
      </c>
      <c r="Z31" s="536" t="s">
        <v>2580</v>
      </c>
      <c r="AA31" s="517"/>
      <c r="AB31" s="517"/>
      <c r="AC31" s="517"/>
      <c r="AD31" s="517"/>
      <c r="AE31" s="517"/>
      <c r="AF31" s="537" t="s">
        <v>2578</v>
      </c>
      <c r="AG31" s="538"/>
      <c r="AH31" s="539"/>
      <c r="AI31" s="539"/>
      <c r="AJ31" s="539"/>
      <c r="AK31" s="539"/>
      <c r="AL31" s="539"/>
      <c r="AM31" s="539"/>
      <c r="AN31" s="539"/>
      <c r="AO31" s="539"/>
      <c r="AP31" s="540"/>
      <c r="AQ31" s="539"/>
      <c r="AR31" s="539"/>
      <c r="AS31" s="539"/>
      <c r="AT31" s="539"/>
      <c r="AU31" s="539"/>
      <c r="AV31" s="538"/>
      <c r="AW31" s="539"/>
      <c r="AX31" s="539"/>
      <c r="AY31" s="539"/>
      <c r="AZ31" s="712"/>
      <c r="BA31" s="715"/>
      <c r="BB31" s="539"/>
      <c r="BC31" s="539"/>
      <c r="BD31" s="539"/>
      <c r="BE31" s="716"/>
      <c r="BF31" s="721"/>
      <c r="BG31" s="539"/>
      <c r="BH31" s="539"/>
      <c r="BI31" s="539"/>
      <c r="BJ31" s="722"/>
      <c r="BK31" s="540"/>
      <c r="BL31" s="532" t="s">
        <v>6</v>
      </c>
      <c r="BM31" s="517" t="s">
        <v>6</v>
      </c>
      <c r="BN31" s="517" t="s">
        <v>6</v>
      </c>
      <c r="BO31" s="517" t="s">
        <v>6</v>
      </c>
      <c r="BP31" s="533" t="s">
        <v>6</v>
      </c>
      <c r="BQ31" s="538"/>
      <c r="BR31" s="539"/>
      <c r="BS31" s="539"/>
      <c r="BT31" s="539"/>
      <c r="BU31" s="540"/>
      <c r="BV31" s="538"/>
      <c r="BW31" s="539"/>
      <c r="BX31" s="539"/>
      <c r="BY31" s="539"/>
      <c r="BZ31" s="540"/>
      <c r="CA31" s="538"/>
      <c r="CB31" s="539"/>
      <c r="CC31" s="539"/>
      <c r="CD31" s="539"/>
      <c r="CE31" s="540"/>
      <c r="CF31" s="538"/>
      <c r="CG31" s="539"/>
      <c r="CH31" s="539"/>
      <c r="CI31" s="539"/>
      <c r="CJ31" s="540"/>
      <c r="CK31" s="538"/>
      <c r="CL31" s="539"/>
      <c r="CM31" s="539"/>
      <c r="CN31" s="539"/>
      <c r="CO31" s="540"/>
      <c r="CP31" s="538"/>
      <c r="CQ31" s="539"/>
      <c r="CR31" s="539"/>
      <c r="CS31" s="539"/>
      <c r="CT31" s="540"/>
      <c r="CU31" s="1277"/>
      <c r="CV31" s="1278"/>
      <c r="CW31" s="1278"/>
      <c r="CX31" s="1279"/>
      <c r="CY31" s="1278"/>
      <c r="CZ31" s="1278"/>
      <c r="DA31" s="1278"/>
      <c r="DB31" s="1279"/>
      <c r="DC31" s="517" t="s">
        <v>7</v>
      </c>
      <c r="DD31" s="545">
        <v>1</v>
      </c>
      <c r="DE31" s="546"/>
      <c r="DF31" s="542" t="str">
        <f t="shared" si="17"/>
        <v/>
      </c>
      <c r="DG31" s="543" t="str">
        <f t="shared" si="18"/>
        <v/>
      </c>
      <c r="DH31" s="543" t="str">
        <f t="shared" si="19"/>
        <v/>
      </c>
      <c r="DI31" s="543" t="str">
        <f t="shared" si="20"/>
        <v/>
      </c>
      <c r="DJ31" s="543" t="str">
        <f t="shared" si="21"/>
        <v/>
      </c>
      <c r="DK31" s="544" t="str">
        <f t="shared" si="22"/>
        <v/>
      </c>
      <c r="DL31" s="542" t="str">
        <f t="shared" si="30"/>
        <v/>
      </c>
      <c r="DM31" s="543" t="str">
        <f t="shared" si="31"/>
        <v/>
      </c>
      <c r="DN31" s="543" t="str">
        <f t="shared" si="32"/>
        <v/>
      </c>
      <c r="DO31" s="543" t="str">
        <f t="shared" si="33"/>
        <v/>
      </c>
      <c r="DP31" s="543" t="str">
        <f t="shared" si="34"/>
        <v/>
      </c>
      <c r="DQ31" s="544" t="str">
        <f t="shared" si="35"/>
        <v/>
      </c>
      <c r="DR31" s="542" t="str">
        <f t="shared" si="36"/>
        <v/>
      </c>
      <c r="DS31" s="543" t="str">
        <f t="shared" si="37"/>
        <v/>
      </c>
      <c r="DT31" s="543" t="str">
        <f t="shared" si="38"/>
        <v/>
      </c>
      <c r="DU31" s="543" t="str">
        <f t="shared" si="39"/>
        <v/>
      </c>
      <c r="DV31" s="543" t="str">
        <f t="shared" si="40"/>
        <v/>
      </c>
      <c r="DW31" s="544" t="str">
        <f t="shared" si="41"/>
        <v/>
      </c>
      <c r="DX31" s="542" t="str">
        <f t="shared" si="24"/>
        <v/>
      </c>
      <c r="DY31" s="543" t="str">
        <f t="shared" si="25"/>
        <v/>
      </c>
      <c r="DZ31" s="543" t="str">
        <f t="shared" si="26"/>
        <v/>
      </c>
      <c r="EA31" s="543" t="str">
        <f t="shared" si="27"/>
        <v/>
      </c>
      <c r="EB31" s="543" t="str">
        <f t="shared" si="28"/>
        <v/>
      </c>
      <c r="EC31" s="544" t="str">
        <f t="shared" si="29"/>
        <v/>
      </c>
      <c r="ED31" s="542"/>
      <c r="EE31" s="543"/>
      <c r="EF31" s="543"/>
      <c r="EG31" s="543"/>
      <c r="EH31" s="543"/>
      <c r="EI31" s="544"/>
      <c r="EJ31" s="538"/>
      <c r="EK31" s="539"/>
      <c r="EL31" s="539"/>
      <c r="EM31" s="539"/>
      <c r="EN31" s="539"/>
      <c r="EO31" s="542"/>
      <c r="EP31" s="543"/>
      <c r="EQ31" s="543"/>
      <c r="ER31" s="543"/>
      <c r="ES31" s="543"/>
      <c r="ET31" s="543"/>
      <c r="EU31" s="538"/>
      <c r="EV31" s="539"/>
      <c r="EW31" s="539"/>
      <c r="EX31" s="539"/>
      <c r="EY31" s="539"/>
      <c r="EZ31" s="1285"/>
      <c r="FA31" s="747" t="s">
        <v>2613</v>
      </c>
      <c r="FB31" s="1289"/>
      <c r="FC31" s="1289"/>
      <c r="FD31" s="1289"/>
      <c r="FE31" s="1290"/>
      <c r="FF31" s="747"/>
      <c r="FG31" s="1289"/>
      <c r="FH31" s="1289"/>
      <c r="FI31" s="1289"/>
      <c r="FJ31" s="1290"/>
    </row>
    <row r="32" spans="1:166" s="524" customFormat="1" ht="15.75" customHeight="1">
      <c r="A32" s="503"/>
      <c r="B32" s="525">
        <v>26</v>
      </c>
      <c r="C32" s="786" t="str">
        <f t="shared" si="15"/>
        <v>PR19SWB_PC E5</v>
      </c>
      <c r="D32" s="526" t="s">
        <v>2487</v>
      </c>
      <c r="E32" s="526" t="s">
        <v>27</v>
      </c>
      <c r="F32" s="517" t="s">
        <v>2500</v>
      </c>
      <c r="G32" s="527" t="s">
        <v>2501</v>
      </c>
      <c r="H32" s="527" t="s">
        <v>2502</v>
      </c>
      <c r="I32" s="528"/>
      <c r="J32" s="529"/>
      <c r="K32" s="529"/>
      <c r="L32" s="529"/>
      <c r="M32" s="529">
        <v>1</v>
      </c>
      <c r="N32" s="529"/>
      <c r="O32" s="529"/>
      <c r="P32" s="530"/>
      <c r="Q32" s="531">
        <f t="shared" si="16"/>
        <v>1</v>
      </c>
      <c r="R32" s="532" t="s">
        <v>30</v>
      </c>
      <c r="S32" s="526"/>
      <c r="T32" s="533"/>
      <c r="U32" s="526" t="s">
        <v>2581</v>
      </c>
      <c r="V32" s="526" t="s">
        <v>28</v>
      </c>
      <c r="W32" s="526" t="s">
        <v>2554</v>
      </c>
      <c r="X32" s="539"/>
      <c r="Y32" s="548" t="s">
        <v>25</v>
      </c>
      <c r="Z32" s="536"/>
      <c r="AA32" s="517"/>
      <c r="AB32" s="517"/>
      <c r="AC32" s="517"/>
      <c r="AD32" s="517"/>
      <c r="AE32" s="517"/>
      <c r="AF32" s="537" t="s">
        <v>2578</v>
      </c>
      <c r="AG32" s="538"/>
      <c r="AH32" s="539"/>
      <c r="AI32" s="539"/>
      <c r="AJ32" s="539"/>
      <c r="AK32" s="539"/>
      <c r="AL32" s="539"/>
      <c r="AM32" s="539">
        <v>63</v>
      </c>
      <c r="AN32" s="539">
        <v>65</v>
      </c>
      <c r="AO32" s="539">
        <v>65</v>
      </c>
      <c r="AP32" s="540">
        <v>65</v>
      </c>
      <c r="AQ32" s="539">
        <v>70</v>
      </c>
      <c r="AR32" s="539">
        <v>71</v>
      </c>
      <c r="AS32" s="539">
        <v>73</v>
      </c>
      <c r="AT32" s="539">
        <v>74</v>
      </c>
      <c r="AU32" s="539">
        <v>75</v>
      </c>
      <c r="AV32" s="538">
        <v>76</v>
      </c>
      <c r="AW32" s="539">
        <v>77</v>
      </c>
      <c r="AX32" s="539">
        <v>78</v>
      </c>
      <c r="AY32" s="539">
        <v>79</v>
      </c>
      <c r="AZ32" s="712">
        <v>80</v>
      </c>
      <c r="BA32" s="715">
        <v>80</v>
      </c>
      <c r="BB32" s="539">
        <v>80</v>
      </c>
      <c r="BC32" s="539">
        <v>80</v>
      </c>
      <c r="BD32" s="539">
        <v>80</v>
      </c>
      <c r="BE32" s="716">
        <v>80</v>
      </c>
      <c r="BF32" s="721">
        <v>80</v>
      </c>
      <c r="BG32" s="539">
        <v>80</v>
      </c>
      <c r="BH32" s="539">
        <v>80</v>
      </c>
      <c r="BI32" s="539">
        <v>80</v>
      </c>
      <c r="BJ32" s="722">
        <v>80</v>
      </c>
      <c r="BK32" s="540">
        <v>80</v>
      </c>
      <c r="BL32" s="532"/>
      <c r="BM32" s="517"/>
      <c r="BN32" s="517"/>
      <c r="BO32" s="517"/>
      <c r="BP32" s="533"/>
      <c r="BQ32" s="538"/>
      <c r="BR32" s="539"/>
      <c r="BS32" s="539"/>
      <c r="BT32" s="539"/>
      <c r="BU32" s="540"/>
      <c r="BV32" s="538"/>
      <c r="BW32" s="539"/>
      <c r="BX32" s="539"/>
      <c r="BY32" s="539"/>
      <c r="BZ32" s="540"/>
      <c r="CA32" s="538"/>
      <c r="CB32" s="539"/>
      <c r="CC32" s="539"/>
      <c r="CD32" s="539"/>
      <c r="CE32" s="540"/>
      <c r="CF32" s="538"/>
      <c r="CG32" s="539"/>
      <c r="CH32" s="539"/>
      <c r="CI32" s="539"/>
      <c r="CJ32" s="540"/>
      <c r="CK32" s="538"/>
      <c r="CL32" s="539"/>
      <c r="CM32" s="539"/>
      <c r="CN32" s="539"/>
      <c r="CO32" s="540"/>
      <c r="CP32" s="538"/>
      <c r="CQ32" s="539"/>
      <c r="CR32" s="539"/>
      <c r="CS32" s="539"/>
      <c r="CT32" s="540"/>
      <c r="CU32" s="1277"/>
      <c r="CV32" s="1278"/>
      <c r="CW32" s="1278"/>
      <c r="CX32" s="1279"/>
      <c r="CY32" s="1278"/>
      <c r="CZ32" s="1278"/>
      <c r="DA32" s="1278"/>
      <c r="DB32" s="1279"/>
      <c r="DC32" s="517"/>
      <c r="DD32" s="545">
        <v>1</v>
      </c>
      <c r="DE32" s="546"/>
      <c r="DF32" s="542" t="str">
        <f t="shared" si="17"/>
        <v/>
      </c>
      <c r="DG32" s="543" t="str">
        <f t="shared" si="18"/>
        <v/>
      </c>
      <c r="DH32" s="543" t="str">
        <f t="shared" si="19"/>
        <v/>
      </c>
      <c r="DI32" s="543" t="str">
        <f t="shared" si="20"/>
        <v/>
      </c>
      <c r="DJ32" s="543" t="str">
        <f t="shared" si="21"/>
        <v/>
      </c>
      <c r="DK32" s="544" t="str">
        <f t="shared" si="22"/>
        <v/>
      </c>
      <c r="DL32" s="542" t="str">
        <f t="shared" si="30"/>
        <v/>
      </c>
      <c r="DM32" s="543" t="str">
        <f t="shared" si="31"/>
        <v/>
      </c>
      <c r="DN32" s="543" t="str">
        <f t="shared" si="32"/>
        <v/>
      </c>
      <c r="DO32" s="543" t="str">
        <f t="shared" si="33"/>
        <v/>
      </c>
      <c r="DP32" s="543" t="str">
        <f t="shared" si="34"/>
        <v/>
      </c>
      <c r="DQ32" s="544" t="str">
        <f t="shared" si="35"/>
        <v/>
      </c>
      <c r="DR32" s="542" t="str">
        <f t="shared" si="36"/>
        <v/>
      </c>
      <c r="DS32" s="543" t="str">
        <f t="shared" si="37"/>
        <v/>
      </c>
      <c r="DT32" s="543" t="str">
        <f t="shared" si="38"/>
        <v/>
      </c>
      <c r="DU32" s="543" t="str">
        <f t="shared" si="39"/>
        <v/>
      </c>
      <c r="DV32" s="543" t="str">
        <f t="shared" si="40"/>
        <v/>
      </c>
      <c r="DW32" s="544" t="str">
        <f t="shared" si="41"/>
        <v/>
      </c>
      <c r="DX32" s="542" t="str">
        <f t="shared" si="24"/>
        <v/>
      </c>
      <c r="DY32" s="543" t="str">
        <f t="shared" si="25"/>
        <v/>
      </c>
      <c r="DZ32" s="543" t="str">
        <f t="shared" si="26"/>
        <v/>
      </c>
      <c r="EA32" s="543" t="str">
        <f t="shared" si="27"/>
        <v/>
      </c>
      <c r="EB32" s="543" t="str">
        <f t="shared" si="28"/>
        <v/>
      </c>
      <c r="EC32" s="544" t="str">
        <f t="shared" si="29"/>
        <v/>
      </c>
      <c r="ED32" s="542"/>
      <c r="EE32" s="543"/>
      <c r="EF32" s="543"/>
      <c r="EG32" s="543"/>
      <c r="EH32" s="543"/>
      <c r="EI32" s="544"/>
      <c r="EJ32" s="538"/>
      <c r="EK32" s="539"/>
      <c r="EL32" s="539"/>
      <c r="EM32" s="539"/>
      <c r="EN32" s="539"/>
      <c r="EO32" s="542"/>
      <c r="EP32" s="543"/>
      <c r="EQ32" s="543"/>
      <c r="ER32" s="543"/>
      <c r="ES32" s="543"/>
      <c r="ET32" s="543"/>
      <c r="EU32" s="538"/>
      <c r="EV32" s="539"/>
      <c r="EW32" s="539"/>
      <c r="EX32" s="539"/>
      <c r="EY32" s="539"/>
      <c r="EZ32" s="1285"/>
      <c r="FA32" s="747" t="s">
        <v>2613</v>
      </c>
      <c r="FB32" s="1289"/>
      <c r="FC32" s="1289"/>
      <c r="FD32" s="1289"/>
      <c r="FE32" s="1290"/>
      <c r="FF32" s="747"/>
      <c r="FG32" s="1289"/>
      <c r="FH32" s="1289"/>
      <c r="FI32" s="1289"/>
      <c r="FJ32" s="1290"/>
    </row>
    <row r="33" spans="1:166" s="524" customFormat="1" ht="15.75" customHeight="1">
      <c r="A33" s="503"/>
      <c r="B33" s="525">
        <v>27</v>
      </c>
      <c r="C33" s="786" t="str">
        <f t="shared" si="15"/>
        <v>PR19SWB_PC E6</v>
      </c>
      <c r="D33" s="526" t="s">
        <v>2487</v>
      </c>
      <c r="E33" s="526" t="s">
        <v>56</v>
      </c>
      <c r="F33" s="517" t="s">
        <v>2503</v>
      </c>
      <c r="G33" s="527" t="s">
        <v>2504</v>
      </c>
      <c r="H33" s="527" t="s">
        <v>2636</v>
      </c>
      <c r="I33" s="528"/>
      <c r="J33" s="529"/>
      <c r="K33" s="529"/>
      <c r="L33" s="529"/>
      <c r="M33" s="529">
        <v>1</v>
      </c>
      <c r="N33" s="529"/>
      <c r="O33" s="529"/>
      <c r="P33" s="530"/>
      <c r="Q33" s="531">
        <f t="shared" si="16"/>
        <v>1</v>
      </c>
      <c r="R33" s="532" t="s">
        <v>30</v>
      </c>
      <c r="S33" s="526"/>
      <c r="T33" s="533"/>
      <c r="U33" s="526" t="s">
        <v>2581</v>
      </c>
      <c r="V33" s="526" t="s">
        <v>28</v>
      </c>
      <c r="W33" s="526" t="s">
        <v>2554</v>
      </c>
      <c r="X33" s="539">
        <v>1</v>
      </c>
      <c r="Y33" s="548" t="s">
        <v>25</v>
      </c>
      <c r="Z33" s="536" t="s">
        <v>2504</v>
      </c>
      <c r="AA33" s="517"/>
      <c r="AB33" s="517"/>
      <c r="AC33" s="517"/>
      <c r="AD33" s="517"/>
      <c r="AE33" s="517"/>
      <c r="AF33" s="537" t="s">
        <v>2582</v>
      </c>
      <c r="AG33" s="538"/>
      <c r="AH33" s="539"/>
      <c r="AI33" s="539"/>
      <c r="AJ33" s="539"/>
      <c r="AK33" s="539"/>
      <c r="AL33" s="1728">
        <v>1.2E-2</v>
      </c>
      <c r="AM33" s="1728">
        <v>1.2E-2</v>
      </c>
      <c r="AN33" s="1728">
        <v>1.2E-2</v>
      </c>
      <c r="AO33" s="1728">
        <v>1.7000000000000001E-2</v>
      </c>
      <c r="AP33" s="1728">
        <v>2.1999999999999999E-2</v>
      </c>
      <c r="AQ33" s="1728">
        <v>2.5000000000000001E-2</v>
      </c>
      <c r="AR33" s="1728">
        <v>0.03</v>
      </c>
      <c r="AS33" s="1728">
        <v>3.5000000000000003E-2</v>
      </c>
      <c r="AT33" s="1728">
        <v>0.05</v>
      </c>
      <c r="AU33" s="1728">
        <v>7.0000000000000007E-2</v>
      </c>
      <c r="AV33" s="1728">
        <v>7.4999999999999997E-2</v>
      </c>
      <c r="AW33" s="1728">
        <v>8.1000000000000003E-2</v>
      </c>
      <c r="AX33" s="1728">
        <v>8.5999999999999993E-2</v>
      </c>
      <c r="AY33" s="1728">
        <v>9.0999999999999998E-2</v>
      </c>
      <c r="AZ33" s="1728">
        <v>0.1</v>
      </c>
      <c r="BA33" s="1728">
        <v>0.1</v>
      </c>
      <c r="BB33" s="1728">
        <v>0.1</v>
      </c>
      <c r="BC33" s="1728">
        <v>0.1</v>
      </c>
      <c r="BD33" s="1728">
        <v>0.1</v>
      </c>
      <c r="BE33" s="1728">
        <v>0.1</v>
      </c>
      <c r="BF33" s="1696">
        <v>0.1</v>
      </c>
      <c r="BG33" s="1696">
        <v>0.1</v>
      </c>
      <c r="BH33" s="1696">
        <v>0.1</v>
      </c>
      <c r="BI33" s="1696">
        <v>0.1</v>
      </c>
      <c r="BJ33" s="1696">
        <v>0.1</v>
      </c>
      <c r="BK33" s="1696">
        <v>0.1</v>
      </c>
      <c r="BL33" s="532"/>
      <c r="BM33" s="517"/>
      <c r="BN33" s="517"/>
      <c r="BO33" s="517"/>
      <c r="BP33" s="533"/>
      <c r="BQ33" s="538"/>
      <c r="BR33" s="539"/>
      <c r="BS33" s="539"/>
      <c r="BT33" s="539"/>
      <c r="BU33" s="540"/>
      <c r="BV33" s="538"/>
      <c r="BW33" s="539"/>
      <c r="BX33" s="539"/>
      <c r="BY33" s="539"/>
      <c r="BZ33" s="540"/>
      <c r="CA33" s="538"/>
      <c r="CB33" s="539"/>
      <c r="CC33" s="539"/>
      <c r="CD33" s="539"/>
      <c r="CE33" s="540"/>
      <c r="CF33" s="538"/>
      <c r="CG33" s="539"/>
      <c r="CH33" s="539"/>
      <c r="CI33" s="539"/>
      <c r="CJ33" s="540"/>
      <c r="CK33" s="538"/>
      <c r="CL33" s="539"/>
      <c r="CM33" s="539"/>
      <c r="CN33" s="539"/>
      <c r="CO33" s="540"/>
      <c r="CP33" s="538"/>
      <c r="CQ33" s="539"/>
      <c r="CR33" s="539"/>
      <c r="CS33" s="539"/>
      <c r="CT33" s="540"/>
      <c r="CU33" s="1277"/>
      <c r="CV33" s="1278"/>
      <c r="CW33" s="1278"/>
      <c r="CX33" s="1279"/>
      <c r="CY33" s="1278"/>
      <c r="CZ33" s="1278"/>
      <c r="DA33" s="1278"/>
      <c r="DB33" s="1279"/>
      <c r="DC33" s="517"/>
      <c r="DD33" s="545"/>
      <c r="DE33" s="546"/>
      <c r="DF33" s="542" t="str">
        <f t="shared" si="17"/>
        <v/>
      </c>
      <c r="DG33" s="543" t="str">
        <f t="shared" si="18"/>
        <v/>
      </c>
      <c r="DH33" s="543" t="str">
        <f t="shared" si="19"/>
        <v/>
      </c>
      <c r="DI33" s="543" t="str">
        <f t="shared" si="20"/>
        <v/>
      </c>
      <c r="DJ33" s="543" t="str">
        <f t="shared" si="21"/>
        <v/>
      </c>
      <c r="DK33" s="544" t="str">
        <f t="shared" si="22"/>
        <v/>
      </c>
      <c r="DL33" s="542" t="str">
        <f t="shared" si="30"/>
        <v/>
      </c>
      <c r="DM33" s="543" t="str">
        <f t="shared" si="31"/>
        <v/>
      </c>
      <c r="DN33" s="543" t="str">
        <f t="shared" si="32"/>
        <v/>
      </c>
      <c r="DO33" s="543" t="str">
        <f t="shared" si="33"/>
        <v/>
      </c>
      <c r="DP33" s="543" t="str">
        <f t="shared" si="34"/>
        <v/>
      </c>
      <c r="DQ33" s="544" t="str">
        <f t="shared" si="35"/>
        <v/>
      </c>
      <c r="DR33" s="542" t="str">
        <f t="shared" si="36"/>
        <v/>
      </c>
      <c r="DS33" s="543" t="str">
        <f t="shared" si="37"/>
        <v/>
      </c>
      <c r="DT33" s="543" t="str">
        <f t="shared" si="38"/>
        <v/>
      </c>
      <c r="DU33" s="543" t="str">
        <f t="shared" si="39"/>
        <v/>
      </c>
      <c r="DV33" s="543" t="str">
        <f t="shared" si="40"/>
        <v/>
      </c>
      <c r="DW33" s="544" t="str">
        <f t="shared" si="41"/>
        <v/>
      </c>
      <c r="DX33" s="542" t="str">
        <f t="shared" si="24"/>
        <v/>
      </c>
      <c r="DY33" s="543" t="str">
        <f t="shared" si="25"/>
        <v/>
      </c>
      <c r="DZ33" s="543" t="str">
        <f t="shared" si="26"/>
        <v/>
      </c>
      <c r="EA33" s="543" t="str">
        <f t="shared" si="27"/>
        <v/>
      </c>
      <c r="EB33" s="543" t="str">
        <f t="shared" si="28"/>
        <v/>
      </c>
      <c r="EC33" s="544" t="str">
        <f t="shared" si="29"/>
        <v/>
      </c>
      <c r="ED33" s="542"/>
      <c r="EE33" s="543"/>
      <c r="EF33" s="543"/>
      <c r="EG33" s="543"/>
      <c r="EH33" s="543"/>
      <c r="EI33" s="544"/>
      <c r="EJ33" s="538"/>
      <c r="EK33" s="539"/>
      <c r="EL33" s="539"/>
      <c r="EM33" s="539"/>
      <c r="EN33" s="539"/>
      <c r="EO33" s="542"/>
      <c r="EP33" s="543"/>
      <c r="EQ33" s="543"/>
      <c r="ER33" s="543"/>
      <c r="ES33" s="543"/>
      <c r="ET33" s="543"/>
      <c r="EU33" s="538"/>
      <c r="EV33" s="539"/>
      <c r="EW33" s="539"/>
      <c r="EX33" s="539"/>
      <c r="EY33" s="539"/>
      <c r="EZ33" s="1285"/>
      <c r="FA33" s="747" t="s">
        <v>2613</v>
      </c>
      <c r="FB33" s="1289"/>
      <c r="FC33" s="1289"/>
      <c r="FD33" s="1289"/>
      <c r="FE33" s="1290"/>
      <c r="FF33" s="747"/>
      <c r="FG33" s="1289"/>
      <c r="FH33" s="1289"/>
      <c r="FI33" s="1289"/>
      <c r="FJ33" s="1290"/>
    </row>
    <row r="34" spans="1:166" s="524" customFormat="1" ht="15.75" customHeight="1">
      <c r="A34" s="503"/>
      <c r="B34" s="525">
        <v>28</v>
      </c>
      <c r="C34" s="786" t="str">
        <f xml:space="preserve"> IF(F34 = "", "", CONCATENATE("PR19", $I$1, "_", F34))</f>
        <v>PR19SWB_PC E7</v>
      </c>
      <c r="D34" s="526" t="s">
        <v>2487</v>
      </c>
      <c r="E34" s="526" t="s">
        <v>56</v>
      </c>
      <c r="F34" s="517" t="s">
        <v>2505</v>
      </c>
      <c r="G34" s="527" t="s">
        <v>2663</v>
      </c>
      <c r="H34" s="527" t="s">
        <v>2664</v>
      </c>
      <c r="I34" s="528"/>
      <c r="J34" s="529"/>
      <c r="K34" s="529"/>
      <c r="L34" s="529"/>
      <c r="M34" s="529">
        <v>1</v>
      </c>
      <c r="N34" s="529"/>
      <c r="O34" s="529"/>
      <c r="P34" s="530"/>
      <c r="Q34" s="531">
        <f t="shared" si="16"/>
        <v>1</v>
      </c>
      <c r="R34" s="532" t="s">
        <v>30</v>
      </c>
      <c r="S34" s="526"/>
      <c r="T34" s="533"/>
      <c r="U34" s="526" t="s">
        <v>2581</v>
      </c>
      <c r="V34" s="526" t="s">
        <v>88</v>
      </c>
      <c r="W34" s="526" t="s">
        <v>2583</v>
      </c>
      <c r="X34" s="534"/>
      <c r="Y34" s="548"/>
      <c r="Z34" s="536"/>
      <c r="AA34" s="517"/>
      <c r="AB34" s="517"/>
      <c r="AC34" s="517"/>
      <c r="AD34" s="517"/>
      <c r="AE34" s="517"/>
      <c r="AF34" s="537" t="s">
        <v>2584</v>
      </c>
      <c r="AG34" s="538"/>
      <c r="AH34" s="539"/>
      <c r="AI34" s="539"/>
      <c r="AJ34" s="539"/>
      <c r="AK34" s="539"/>
      <c r="AL34" s="539"/>
      <c r="AM34" s="539"/>
      <c r="AN34" s="539"/>
      <c r="AO34" s="539"/>
      <c r="AP34" s="540"/>
      <c r="AQ34" s="539" t="s">
        <v>2628</v>
      </c>
      <c r="AR34" s="539" t="s">
        <v>2629</v>
      </c>
      <c r="AS34" s="539" t="s">
        <v>2629</v>
      </c>
      <c r="AT34" s="539" t="s">
        <v>2629</v>
      </c>
      <c r="AU34" s="539" t="s">
        <v>2629</v>
      </c>
      <c r="AV34" s="539" t="s">
        <v>2629</v>
      </c>
      <c r="AW34" s="539" t="s">
        <v>2629</v>
      </c>
      <c r="AX34" s="539" t="s">
        <v>2629</v>
      </c>
      <c r="AY34" s="539" t="s">
        <v>2629</v>
      </c>
      <c r="AZ34" s="539" t="s">
        <v>2629</v>
      </c>
      <c r="BA34" s="539" t="s">
        <v>2629</v>
      </c>
      <c r="BB34" s="539" t="s">
        <v>2629</v>
      </c>
      <c r="BC34" s="539" t="s">
        <v>2629</v>
      </c>
      <c r="BD34" s="539" t="s">
        <v>2629</v>
      </c>
      <c r="BE34" s="539" t="s">
        <v>2629</v>
      </c>
      <c r="BF34" s="539" t="s">
        <v>2629</v>
      </c>
      <c r="BG34" s="539" t="s">
        <v>2629</v>
      </c>
      <c r="BH34" s="539" t="s">
        <v>2629</v>
      </c>
      <c r="BI34" s="539" t="s">
        <v>2629</v>
      </c>
      <c r="BJ34" s="539" t="s">
        <v>2629</v>
      </c>
      <c r="BK34" s="539" t="s">
        <v>2629</v>
      </c>
      <c r="BL34" s="532"/>
      <c r="BM34" s="517"/>
      <c r="BN34" s="517"/>
      <c r="BO34" s="517"/>
      <c r="BP34" s="533"/>
      <c r="BQ34" s="538"/>
      <c r="BR34" s="539"/>
      <c r="BS34" s="539"/>
      <c r="BT34" s="539"/>
      <c r="BU34" s="540"/>
      <c r="BV34" s="538"/>
      <c r="BW34" s="539"/>
      <c r="BX34" s="539"/>
      <c r="BY34" s="539"/>
      <c r="BZ34" s="540"/>
      <c r="CA34" s="538"/>
      <c r="CB34" s="539"/>
      <c r="CC34" s="539"/>
      <c r="CD34" s="539"/>
      <c r="CE34" s="540"/>
      <c r="CF34" s="538"/>
      <c r="CG34" s="539"/>
      <c r="CH34" s="539"/>
      <c r="CI34" s="539"/>
      <c r="CJ34" s="540"/>
      <c r="CK34" s="538"/>
      <c r="CL34" s="539"/>
      <c r="CM34" s="539"/>
      <c r="CN34" s="539"/>
      <c r="CO34" s="540"/>
      <c r="CP34" s="538"/>
      <c r="CQ34" s="539"/>
      <c r="CR34" s="539"/>
      <c r="CS34" s="539"/>
      <c r="CT34" s="540"/>
      <c r="CU34" s="1277"/>
      <c r="CV34" s="1278"/>
      <c r="CW34" s="1278"/>
      <c r="CX34" s="1279"/>
      <c r="CY34" s="1278"/>
      <c r="CZ34" s="1278"/>
      <c r="DA34" s="1278"/>
      <c r="DB34" s="1279"/>
      <c r="DC34" s="517"/>
      <c r="DD34" s="545"/>
      <c r="DE34" s="546"/>
      <c r="DF34" s="542" t="str">
        <f t="shared" si="17"/>
        <v/>
      </c>
      <c r="DG34" s="543" t="str">
        <f t="shared" si="18"/>
        <v/>
      </c>
      <c r="DH34" s="543" t="str">
        <f t="shared" si="19"/>
        <v/>
      </c>
      <c r="DI34" s="543" t="str">
        <f t="shared" si="20"/>
        <v/>
      </c>
      <c r="DJ34" s="543" t="str">
        <f t="shared" si="21"/>
        <v/>
      </c>
      <c r="DK34" s="544" t="str">
        <f t="shared" si="22"/>
        <v/>
      </c>
      <c r="DL34" s="542" t="str">
        <f t="shared" si="30"/>
        <v/>
      </c>
      <c r="DM34" s="543" t="str">
        <f t="shared" si="31"/>
        <v/>
      </c>
      <c r="DN34" s="543" t="str">
        <f t="shared" si="32"/>
        <v/>
      </c>
      <c r="DO34" s="543" t="str">
        <f t="shared" si="33"/>
        <v/>
      </c>
      <c r="DP34" s="543" t="str">
        <f t="shared" si="34"/>
        <v/>
      </c>
      <c r="DQ34" s="544" t="str">
        <f t="shared" si="35"/>
        <v/>
      </c>
      <c r="DR34" s="542" t="str">
        <f t="shared" si="36"/>
        <v/>
      </c>
      <c r="DS34" s="543" t="str">
        <f t="shared" si="37"/>
        <v/>
      </c>
      <c r="DT34" s="543" t="str">
        <f t="shared" si="38"/>
        <v/>
      </c>
      <c r="DU34" s="543" t="str">
        <f t="shared" si="39"/>
        <v/>
      </c>
      <c r="DV34" s="543" t="str">
        <f t="shared" si="40"/>
        <v/>
      </c>
      <c r="DW34" s="544" t="str">
        <f t="shared" si="41"/>
        <v/>
      </c>
      <c r="DX34" s="542" t="str">
        <f t="shared" si="24"/>
        <v/>
      </c>
      <c r="DY34" s="543" t="str">
        <f t="shared" si="25"/>
        <v/>
      </c>
      <c r="DZ34" s="543" t="str">
        <f t="shared" si="26"/>
        <v/>
      </c>
      <c r="EA34" s="543" t="str">
        <f t="shared" si="27"/>
        <v/>
      </c>
      <c r="EB34" s="543" t="str">
        <f t="shared" si="28"/>
        <v/>
      </c>
      <c r="EC34" s="544" t="str">
        <f t="shared" si="29"/>
        <v/>
      </c>
      <c r="ED34" s="542"/>
      <c r="EE34" s="543"/>
      <c r="EF34" s="543"/>
      <c r="EG34" s="543"/>
      <c r="EH34" s="543"/>
      <c r="EI34" s="544"/>
      <c r="EJ34" s="538"/>
      <c r="EK34" s="539"/>
      <c r="EL34" s="539"/>
      <c r="EM34" s="539"/>
      <c r="EN34" s="539"/>
      <c r="EO34" s="542"/>
      <c r="EP34" s="543"/>
      <c r="EQ34" s="543"/>
      <c r="ER34" s="543"/>
      <c r="ES34" s="543"/>
      <c r="ET34" s="543"/>
      <c r="EU34" s="538"/>
      <c r="EV34" s="539"/>
      <c r="EW34" s="539"/>
      <c r="EX34" s="539"/>
      <c r="EY34" s="539"/>
      <c r="EZ34" s="1285"/>
      <c r="FA34" s="747" t="s">
        <v>2613</v>
      </c>
      <c r="FB34" s="1289"/>
      <c r="FC34" s="1289"/>
      <c r="FD34" s="1289"/>
      <c r="FE34" s="1290"/>
      <c r="FF34" s="747"/>
      <c r="FG34" s="1289"/>
      <c r="FH34" s="1289"/>
      <c r="FI34" s="1289"/>
      <c r="FJ34" s="1290"/>
    </row>
    <row r="35" spans="1:166" s="524" customFormat="1" ht="15.75" customHeight="1">
      <c r="A35" s="503"/>
      <c r="B35" s="525">
        <v>29</v>
      </c>
      <c r="C35" s="786" t="str">
        <f t="shared" si="15"/>
        <v>PR19SWB_PC E8</v>
      </c>
      <c r="D35" s="526" t="s">
        <v>2487</v>
      </c>
      <c r="E35" s="526" t="s">
        <v>56</v>
      </c>
      <c r="F35" s="517" t="s">
        <v>2506</v>
      </c>
      <c r="G35" s="527" t="s">
        <v>2507</v>
      </c>
      <c r="H35" s="527" t="s">
        <v>2508</v>
      </c>
      <c r="I35" s="528"/>
      <c r="J35" s="529"/>
      <c r="K35" s="529"/>
      <c r="L35" s="529"/>
      <c r="M35" s="529">
        <v>1</v>
      </c>
      <c r="N35" s="529"/>
      <c r="O35" s="529"/>
      <c r="P35" s="530"/>
      <c r="Q35" s="531">
        <f t="shared" si="16"/>
        <v>1</v>
      </c>
      <c r="R35" s="532" t="s">
        <v>30</v>
      </c>
      <c r="S35" s="526"/>
      <c r="T35" s="533"/>
      <c r="U35" s="526" t="s">
        <v>2581</v>
      </c>
      <c r="V35" s="526" t="s">
        <v>28</v>
      </c>
      <c r="W35" s="526" t="s">
        <v>2554</v>
      </c>
      <c r="X35" s="534"/>
      <c r="Y35" s="547" t="s">
        <v>25</v>
      </c>
      <c r="Z35" s="536"/>
      <c r="AA35" s="517"/>
      <c r="AB35" s="517"/>
      <c r="AC35" s="517"/>
      <c r="AD35" s="517"/>
      <c r="AE35" s="517"/>
      <c r="AF35" s="537" t="s">
        <v>2578</v>
      </c>
      <c r="AG35" s="538"/>
      <c r="AH35" s="539"/>
      <c r="AI35" s="539"/>
      <c r="AJ35" s="539"/>
      <c r="AK35" s="539"/>
      <c r="AL35" s="539"/>
      <c r="AM35" s="539"/>
      <c r="AN35" s="539">
        <v>58</v>
      </c>
      <c r="AO35" s="539">
        <v>63</v>
      </c>
      <c r="AP35" s="540">
        <v>68</v>
      </c>
      <c r="AQ35" s="539">
        <v>73</v>
      </c>
      <c r="AR35" s="539">
        <v>78</v>
      </c>
      <c r="AS35" s="539">
        <v>83</v>
      </c>
      <c r="AT35" s="539">
        <v>88</v>
      </c>
      <c r="AU35" s="539">
        <v>93</v>
      </c>
      <c r="AV35" s="538">
        <v>93</v>
      </c>
      <c r="AW35" s="539">
        <v>94</v>
      </c>
      <c r="AX35" s="539">
        <v>94</v>
      </c>
      <c r="AY35" s="539">
        <v>95</v>
      </c>
      <c r="AZ35" s="712">
        <v>95</v>
      </c>
      <c r="BA35" s="715">
        <v>95</v>
      </c>
      <c r="BB35" s="539">
        <v>95</v>
      </c>
      <c r="BC35" s="539">
        <v>95</v>
      </c>
      <c r="BD35" s="539">
        <v>95</v>
      </c>
      <c r="BE35" s="716">
        <v>95</v>
      </c>
      <c r="BF35" s="721">
        <v>95</v>
      </c>
      <c r="BG35" s="539">
        <v>95</v>
      </c>
      <c r="BH35" s="539">
        <v>95</v>
      </c>
      <c r="BI35" s="539">
        <v>95</v>
      </c>
      <c r="BJ35" s="722">
        <v>95</v>
      </c>
      <c r="BK35" s="540">
        <v>95</v>
      </c>
      <c r="BL35" s="532"/>
      <c r="BM35" s="517"/>
      <c r="BN35" s="517"/>
      <c r="BO35" s="517"/>
      <c r="BP35" s="533"/>
      <c r="BQ35" s="538"/>
      <c r="BR35" s="539"/>
      <c r="BS35" s="539"/>
      <c r="BT35" s="539"/>
      <c r="BU35" s="540"/>
      <c r="BV35" s="538"/>
      <c r="BW35" s="539"/>
      <c r="BX35" s="539"/>
      <c r="BY35" s="539"/>
      <c r="BZ35" s="540"/>
      <c r="CA35" s="538"/>
      <c r="CB35" s="539"/>
      <c r="CC35" s="539"/>
      <c r="CD35" s="539"/>
      <c r="CE35" s="540"/>
      <c r="CF35" s="538"/>
      <c r="CG35" s="539"/>
      <c r="CH35" s="539"/>
      <c r="CI35" s="539"/>
      <c r="CJ35" s="540"/>
      <c r="CK35" s="538"/>
      <c r="CL35" s="539"/>
      <c r="CM35" s="539"/>
      <c r="CN35" s="539"/>
      <c r="CO35" s="540"/>
      <c r="CP35" s="538"/>
      <c r="CQ35" s="539"/>
      <c r="CR35" s="539"/>
      <c r="CS35" s="539"/>
      <c r="CT35" s="540"/>
      <c r="CU35" s="1277"/>
      <c r="CV35" s="1278"/>
      <c r="CW35" s="1278"/>
      <c r="CX35" s="1279"/>
      <c r="CY35" s="1278"/>
      <c r="CZ35" s="1278"/>
      <c r="DA35" s="1278"/>
      <c r="DB35" s="1279"/>
      <c r="DC35" s="517"/>
      <c r="DD35" s="545">
        <v>1</v>
      </c>
      <c r="DE35" s="546"/>
      <c r="DF35" s="542" t="str">
        <f t="shared" si="17"/>
        <v/>
      </c>
      <c r="DG35" s="543" t="str">
        <f t="shared" si="18"/>
        <v/>
      </c>
      <c r="DH35" s="543" t="str">
        <f t="shared" si="19"/>
        <v/>
      </c>
      <c r="DI35" s="543" t="str">
        <f t="shared" si="20"/>
        <v/>
      </c>
      <c r="DJ35" s="543" t="str">
        <f t="shared" si="21"/>
        <v/>
      </c>
      <c r="DK35" s="544" t="str">
        <f t="shared" si="22"/>
        <v/>
      </c>
      <c r="DL35" s="542" t="str">
        <f t="shared" si="30"/>
        <v/>
      </c>
      <c r="DM35" s="543" t="str">
        <f t="shared" si="31"/>
        <v/>
      </c>
      <c r="DN35" s="543" t="str">
        <f t="shared" si="32"/>
        <v/>
      </c>
      <c r="DO35" s="543" t="str">
        <f t="shared" si="33"/>
        <v/>
      </c>
      <c r="DP35" s="543" t="str">
        <f t="shared" si="34"/>
        <v/>
      </c>
      <c r="DQ35" s="544" t="str">
        <f t="shared" si="35"/>
        <v/>
      </c>
      <c r="DR35" s="542" t="str">
        <f t="shared" si="36"/>
        <v/>
      </c>
      <c r="DS35" s="543" t="str">
        <f t="shared" si="37"/>
        <v/>
      </c>
      <c r="DT35" s="543" t="str">
        <f t="shared" si="38"/>
        <v/>
      </c>
      <c r="DU35" s="543" t="str">
        <f t="shared" si="39"/>
        <v/>
      </c>
      <c r="DV35" s="543" t="str">
        <f t="shared" si="40"/>
        <v/>
      </c>
      <c r="DW35" s="544" t="str">
        <f t="shared" si="41"/>
        <v/>
      </c>
      <c r="DX35" s="542" t="str">
        <f t="shared" si="24"/>
        <v/>
      </c>
      <c r="DY35" s="543" t="str">
        <f t="shared" si="25"/>
        <v/>
      </c>
      <c r="DZ35" s="543" t="str">
        <f t="shared" si="26"/>
        <v/>
      </c>
      <c r="EA35" s="543" t="str">
        <f t="shared" si="27"/>
        <v/>
      </c>
      <c r="EB35" s="543" t="str">
        <f t="shared" si="28"/>
        <v/>
      </c>
      <c r="EC35" s="544" t="str">
        <f t="shared" si="29"/>
        <v/>
      </c>
      <c r="ED35" s="542"/>
      <c r="EE35" s="543"/>
      <c r="EF35" s="543"/>
      <c r="EG35" s="543"/>
      <c r="EH35" s="543"/>
      <c r="EI35" s="544"/>
      <c r="EJ35" s="538"/>
      <c r="EK35" s="539"/>
      <c r="EL35" s="539"/>
      <c r="EM35" s="539"/>
      <c r="EN35" s="539"/>
      <c r="EO35" s="542"/>
      <c r="EP35" s="543"/>
      <c r="EQ35" s="543"/>
      <c r="ER35" s="543"/>
      <c r="ES35" s="543"/>
      <c r="ET35" s="543"/>
      <c r="EU35" s="538"/>
      <c r="EV35" s="539"/>
      <c r="EW35" s="539"/>
      <c r="EX35" s="539"/>
      <c r="EY35" s="539"/>
      <c r="EZ35" s="1285"/>
      <c r="FA35" s="747" t="s">
        <v>2613</v>
      </c>
      <c r="FB35" s="1289"/>
      <c r="FC35" s="1289"/>
      <c r="FD35" s="1289"/>
      <c r="FE35" s="1290"/>
      <c r="FF35" s="747"/>
      <c r="FG35" s="1289"/>
      <c r="FH35" s="1289"/>
      <c r="FI35" s="1289"/>
      <c r="FJ35" s="1290"/>
    </row>
    <row r="36" spans="1:166" s="524" customFormat="1" ht="15.75" customHeight="1">
      <c r="A36" s="503"/>
      <c r="B36" s="525">
        <v>30</v>
      </c>
      <c r="C36" s="786" t="str">
        <f t="shared" si="15"/>
        <v>PR19SWB_PC F1</v>
      </c>
      <c r="D36" s="526" t="s">
        <v>2509</v>
      </c>
      <c r="E36" s="526" t="s">
        <v>42</v>
      </c>
      <c r="F36" s="517" t="s">
        <v>2510</v>
      </c>
      <c r="G36" s="527" t="s">
        <v>2511</v>
      </c>
      <c r="H36" s="527" t="s">
        <v>2512</v>
      </c>
      <c r="I36" s="528"/>
      <c r="J36" s="529"/>
      <c r="K36" s="529">
        <v>1</v>
      </c>
      <c r="L36" s="529"/>
      <c r="M36" s="529"/>
      <c r="N36" s="529"/>
      <c r="O36" s="529"/>
      <c r="P36" s="530"/>
      <c r="Q36" s="531">
        <f t="shared" si="16"/>
        <v>1</v>
      </c>
      <c r="R36" s="532" t="s">
        <v>58</v>
      </c>
      <c r="S36" s="526" t="s">
        <v>2547</v>
      </c>
      <c r="T36" s="533" t="s">
        <v>32</v>
      </c>
      <c r="U36" s="526" t="s">
        <v>133</v>
      </c>
      <c r="V36" s="526" t="s">
        <v>2552</v>
      </c>
      <c r="W36" s="526" t="s">
        <v>2585</v>
      </c>
      <c r="X36" s="534">
        <v>2</v>
      </c>
      <c r="Y36" s="547" t="s">
        <v>40</v>
      </c>
      <c r="Z36" s="536" t="s">
        <v>116</v>
      </c>
      <c r="AA36" s="517"/>
      <c r="AB36" s="517"/>
      <c r="AC36" s="517"/>
      <c r="AD36" s="517"/>
      <c r="AE36" s="517"/>
      <c r="AF36" s="537" t="s">
        <v>2568</v>
      </c>
      <c r="AG36" s="538"/>
      <c r="AH36" s="539"/>
      <c r="AI36" s="539"/>
      <c r="AJ36" s="539"/>
      <c r="AK36" s="539"/>
      <c r="AL36" s="1698">
        <v>171</v>
      </c>
      <c r="AM36" s="1698">
        <v>115</v>
      </c>
      <c r="AN36" s="1698">
        <v>109</v>
      </c>
      <c r="AO36" s="1698">
        <v>85</v>
      </c>
      <c r="AP36" s="1719">
        <v>46</v>
      </c>
      <c r="AQ36" s="1698">
        <v>24.51</v>
      </c>
      <c r="AR36" s="1698">
        <v>23.74</v>
      </c>
      <c r="AS36" s="1698">
        <v>23</v>
      </c>
      <c r="AT36" s="1698">
        <v>22.4</v>
      </c>
      <c r="AU36" s="1698">
        <v>19.5</v>
      </c>
      <c r="AV36" s="1697">
        <v>18</v>
      </c>
      <c r="AW36" s="1698">
        <v>18</v>
      </c>
      <c r="AX36" s="1698">
        <v>17</v>
      </c>
      <c r="AY36" s="1698">
        <v>17</v>
      </c>
      <c r="AZ36" s="1714">
        <v>16</v>
      </c>
      <c r="BA36" s="1715">
        <v>15</v>
      </c>
      <c r="BB36" s="1698">
        <v>15</v>
      </c>
      <c r="BC36" s="1698">
        <v>14</v>
      </c>
      <c r="BD36" s="1698">
        <v>14</v>
      </c>
      <c r="BE36" s="1716">
        <v>13</v>
      </c>
      <c r="BF36" s="1717">
        <v>13</v>
      </c>
      <c r="BG36" s="1698">
        <v>12</v>
      </c>
      <c r="BH36" s="1698">
        <v>11</v>
      </c>
      <c r="BI36" s="1698">
        <v>11</v>
      </c>
      <c r="BJ36" s="1718">
        <v>10</v>
      </c>
      <c r="BK36" s="1719">
        <v>7</v>
      </c>
      <c r="BL36" s="532" t="s">
        <v>6</v>
      </c>
      <c r="BM36" s="517" t="s">
        <v>6</v>
      </c>
      <c r="BN36" s="517" t="s">
        <v>6</v>
      </c>
      <c r="BO36" s="517" t="s">
        <v>6</v>
      </c>
      <c r="BP36" s="533" t="s">
        <v>6</v>
      </c>
      <c r="BQ36" s="538"/>
      <c r="BR36" s="539"/>
      <c r="BS36" s="539"/>
      <c r="BT36" s="539"/>
      <c r="BU36" s="540"/>
      <c r="BV36" s="538"/>
      <c r="BW36" s="539"/>
      <c r="BX36" s="539"/>
      <c r="BY36" s="539"/>
      <c r="BZ36" s="540"/>
      <c r="CA36" s="538"/>
      <c r="CB36" s="539"/>
      <c r="CC36" s="539"/>
      <c r="CD36" s="539"/>
      <c r="CE36" s="540"/>
      <c r="CF36" s="538"/>
      <c r="CG36" s="539"/>
      <c r="CH36" s="539"/>
      <c r="CI36" s="539"/>
      <c r="CJ36" s="540"/>
      <c r="CK36" s="538"/>
      <c r="CL36" s="539"/>
      <c r="CM36" s="539"/>
      <c r="CN36" s="539"/>
      <c r="CO36" s="540"/>
      <c r="CP36" s="538"/>
      <c r="CQ36" s="539"/>
      <c r="CR36" s="539"/>
      <c r="CS36" s="539"/>
      <c r="CT36" s="540"/>
      <c r="CU36" s="1277">
        <v>-0.115</v>
      </c>
      <c r="CV36" s="1278"/>
      <c r="CW36" s="1278"/>
      <c r="CX36" s="1279"/>
      <c r="CY36" s="1278"/>
      <c r="CZ36" s="1278"/>
      <c r="DA36" s="1278"/>
      <c r="DB36" s="1279"/>
      <c r="DC36" s="517"/>
      <c r="DD36" s="545">
        <v>1</v>
      </c>
      <c r="DE36" s="546"/>
      <c r="DF36" s="542">
        <f t="shared" si="17"/>
        <v>0</v>
      </c>
      <c r="DG36" s="543">
        <f t="shared" si="18"/>
        <v>0</v>
      </c>
      <c r="DH36" s="543">
        <f t="shared" si="19"/>
        <v>0</v>
      </c>
      <c r="DI36" s="543">
        <f t="shared" si="20"/>
        <v>0</v>
      </c>
      <c r="DJ36" s="543">
        <f t="shared" si="21"/>
        <v>0</v>
      </c>
      <c r="DK36" s="544" t="str">
        <f t="shared" si="22"/>
        <v/>
      </c>
      <c r="DL36" s="542">
        <f t="shared" si="30"/>
        <v>0</v>
      </c>
      <c r="DM36" s="543">
        <f t="shared" si="31"/>
        <v>0</v>
      </c>
      <c r="DN36" s="543">
        <f t="shared" si="32"/>
        <v>0</v>
      </c>
      <c r="DO36" s="543">
        <f t="shared" si="33"/>
        <v>0</v>
      </c>
      <c r="DP36" s="543">
        <f t="shared" si="34"/>
        <v>0</v>
      </c>
      <c r="DQ36" s="544" t="str">
        <f t="shared" si="35"/>
        <v/>
      </c>
      <c r="DR36" s="542">
        <f t="shared" si="36"/>
        <v>0</v>
      </c>
      <c r="DS36" s="543">
        <f t="shared" si="37"/>
        <v>0</v>
      </c>
      <c r="DT36" s="543">
        <f t="shared" si="38"/>
        <v>0</v>
      </c>
      <c r="DU36" s="543">
        <f t="shared" si="39"/>
        <v>0</v>
      </c>
      <c r="DV36" s="543">
        <f t="shared" si="40"/>
        <v>0</v>
      </c>
      <c r="DW36" s="544" t="str">
        <f t="shared" si="41"/>
        <v/>
      </c>
      <c r="DX36" s="542">
        <f t="shared" si="24"/>
        <v>0</v>
      </c>
      <c r="DY36" s="543">
        <f t="shared" si="25"/>
        <v>0</v>
      </c>
      <c r="DZ36" s="543">
        <f t="shared" si="26"/>
        <v>0</v>
      </c>
      <c r="EA36" s="543">
        <f t="shared" si="27"/>
        <v>0</v>
      </c>
      <c r="EB36" s="543">
        <f t="shared" si="28"/>
        <v>0</v>
      </c>
      <c r="EC36" s="544" t="str">
        <f t="shared" si="29"/>
        <v/>
      </c>
      <c r="ED36" s="542">
        <v>-3.68</v>
      </c>
      <c r="EE36" s="543">
        <v>-3.335</v>
      </c>
      <c r="EF36" s="543">
        <v>-3.105</v>
      </c>
      <c r="EG36" s="543">
        <v>-2.7600000000000002</v>
      </c>
      <c r="EH36" s="543">
        <v>-2.5874999999999999</v>
      </c>
      <c r="EI36" s="544">
        <v>-15.467500000000001</v>
      </c>
      <c r="EJ36" s="538">
        <v>57</v>
      </c>
      <c r="EK36" s="539">
        <v>53</v>
      </c>
      <c r="EL36" s="539">
        <v>50</v>
      </c>
      <c r="EM36" s="539">
        <v>46</v>
      </c>
      <c r="EN36" s="539">
        <v>42</v>
      </c>
      <c r="EO36" s="542"/>
      <c r="EP36" s="543"/>
      <c r="EQ36" s="543"/>
      <c r="ER36" s="543"/>
      <c r="ES36" s="543"/>
      <c r="ET36" s="543"/>
      <c r="EU36" s="538"/>
      <c r="EV36" s="539"/>
      <c r="EW36" s="539"/>
      <c r="EX36" s="539"/>
      <c r="EY36" s="539"/>
      <c r="EZ36" s="1285">
        <v>6.8138000000000004E-2</v>
      </c>
      <c r="FA36" s="747" t="s">
        <v>2615</v>
      </c>
      <c r="FB36" s="1289">
        <v>0.148142</v>
      </c>
      <c r="FC36" s="1289">
        <v>0.14693600000000001</v>
      </c>
      <c r="FD36" s="1289">
        <v>0.20684900000000001</v>
      </c>
      <c r="FE36" s="1290">
        <v>9.5810999999999993E-2</v>
      </c>
      <c r="FF36" s="747"/>
      <c r="FG36" s="1289"/>
      <c r="FH36" s="1289"/>
      <c r="FI36" s="1289"/>
      <c r="FJ36" s="1290"/>
    </row>
    <row r="37" spans="1:166" s="524" customFormat="1" ht="15.75" customHeight="1">
      <c r="A37" s="503"/>
      <c r="B37" s="525">
        <v>31</v>
      </c>
      <c r="C37" s="786" t="str">
        <f t="shared" si="15"/>
        <v>PR19SWB_PC F2</v>
      </c>
      <c r="D37" s="526" t="s">
        <v>2509</v>
      </c>
      <c r="E37" s="526" t="s">
        <v>42</v>
      </c>
      <c r="F37" s="517" t="s">
        <v>2513</v>
      </c>
      <c r="G37" s="527" t="s">
        <v>2514</v>
      </c>
      <c r="H37" s="527" t="s">
        <v>2515</v>
      </c>
      <c r="I37" s="528"/>
      <c r="J37" s="529">
        <v>1</v>
      </c>
      <c r="K37" s="529"/>
      <c r="L37" s="529"/>
      <c r="M37" s="529"/>
      <c r="N37" s="529"/>
      <c r="O37" s="529"/>
      <c r="P37" s="530"/>
      <c r="Q37" s="531">
        <f t="shared" si="16"/>
        <v>1</v>
      </c>
      <c r="R37" s="532" t="s">
        <v>58</v>
      </c>
      <c r="S37" s="526" t="s">
        <v>2547</v>
      </c>
      <c r="T37" s="533" t="s">
        <v>32</v>
      </c>
      <c r="U37" s="526" t="s">
        <v>133</v>
      </c>
      <c r="V37" s="526" t="s">
        <v>2552</v>
      </c>
      <c r="W37" s="526" t="s">
        <v>2557</v>
      </c>
      <c r="X37" s="534"/>
      <c r="Y37" s="550" t="s">
        <v>40</v>
      </c>
      <c r="Z37" s="536"/>
      <c r="AA37" s="517"/>
      <c r="AB37" s="517"/>
      <c r="AC37" s="517"/>
      <c r="AD37" s="517"/>
      <c r="AE37" s="517"/>
      <c r="AF37" s="537" t="s">
        <v>2568</v>
      </c>
      <c r="AG37" s="538"/>
      <c r="AH37" s="539">
        <v>1</v>
      </c>
      <c r="AI37" s="539">
        <v>0</v>
      </c>
      <c r="AJ37" s="539">
        <v>3</v>
      </c>
      <c r="AK37" s="539">
        <v>1</v>
      </c>
      <c r="AL37" s="539">
        <v>5</v>
      </c>
      <c r="AM37" s="539">
        <v>7</v>
      </c>
      <c r="AN37" s="539">
        <v>15</v>
      </c>
      <c r="AO37" s="539">
        <v>0</v>
      </c>
      <c r="AP37" s="540">
        <v>0</v>
      </c>
      <c r="AQ37" s="539">
        <v>0</v>
      </c>
      <c r="AR37" s="539">
        <v>0</v>
      </c>
      <c r="AS37" s="539">
        <v>0</v>
      </c>
      <c r="AT37" s="539">
        <v>0</v>
      </c>
      <c r="AU37" s="539">
        <v>0</v>
      </c>
      <c r="AV37" s="538">
        <v>0</v>
      </c>
      <c r="AW37" s="539">
        <v>0</v>
      </c>
      <c r="AX37" s="539">
        <v>0</v>
      </c>
      <c r="AY37" s="539">
        <v>0</v>
      </c>
      <c r="AZ37" s="712">
        <v>0</v>
      </c>
      <c r="BA37" s="715">
        <v>0</v>
      </c>
      <c r="BB37" s="539">
        <v>0</v>
      </c>
      <c r="BC37" s="539">
        <v>0</v>
      </c>
      <c r="BD37" s="539">
        <v>0</v>
      </c>
      <c r="BE37" s="716">
        <v>0</v>
      </c>
      <c r="BF37" s="721">
        <v>0</v>
      </c>
      <c r="BG37" s="539">
        <v>0</v>
      </c>
      <c r="BH37" s="539">
        <v>0</v>
      </c>
      <c r="BI37" s="539">
        <v>0</v>
      </c>
      <c r="BJ37" s="722">
        <v>0</v>
      </c>
      <c r="BK37" s="540">
        <v>0</v>
      </c>
      <c r="BL37" s="551" t="s">
        <v>6</v>
      </c>
      <c r="BM37" s="552" t="s">
        <v>6</v>
      </c>
      <c r="BN37" s="552" t="s">
        <v>6</v>
      </c>
      <c r="BO37" s="552" t="s">
        <v>6</v>
      </c>
      <c r="BP37" s="553" t="s">
        <v>6</v>
      </c>
      <c r="BQ37" s="538"/>
      <c r="BR37" s="539"/>
      <c r="BS37" s="539"/>
      <c r="BT37" s="539"/>
      <c r="BU37" s="540"/>
      <c r="BV37" s="538"/>
      <c r="BW37" s="539"/>
      <c r="BX37" s="539"/>
      <c r="BY37" s="539"/>
      <c r="BZ37" s="540"/>
      <c r="CA37" s="538"/>
      <c r="CB37" s="539"/>
      <c r="CC37" s="539"/>
      <c r="CD37" s="539"/>
      <c r="CE37" s="540"/>
      <c r="CF37" s="538"/>
      <c r="CG37" s="539"/>
      <c r="CH37" s="539"/>
      <c r="CI37" s="539"/>
      <c r="CJ37" s="540"/>
      <c r="CK37" s="538"/>
      <c r="CL37" s="539"/>
      <c r="CM37" s="539"/>
      <c r="CN37" s="539"/>
      <c r="CO37" s="540"/>
      <c r="CP37" s="538"/>
      <c r="CQ37" s="539"/>
      <c r="CR37" s="539"/>
      <c r="CS37" s="539"/>
      <c r="CT37" s="540"/>
      <c r="CU37" s="1277">
        <v>-6.2193999999999999E-2</v>
      </c>
      <c r="CV37" s="1278"/>
      <c r="CW37" s="1278"/>
      <c r="CX37" s="1279"/>
      <c r="CY37" s="1278"/>
      <c r="CZ37" s="1278"/>
      <c r="DA37" s="1278"/>
      <c r="DB37" s="1279"/>
      <c r="DC37" s="517"/>
      <c r="DD37" s="545">
        <v>1</v>
      </c>
      <c r="DE37" s="546"/>
      <c r="DF37" s="542">
        <f t="shared" si="17"/>
        <v>0</v>
      </c>
      <c r="DG37" s="543">
        <f t="shared" si="18"/>
        <v>0</v>
      </c>
      <c r="DH37" s="543">
        <f t="shared" si="19"/>
        <v>0</v>
      </c>
      <c r="DI37" s="543">
        <f t="shared" si="20"/>
        <v>0</v>
      </c>
      <c r="DJ37" s="543">
        <f t="shared" si="21"/>
        <v>0</v>
      </c>
      <c r="DK37" s="544" t="str">
        <f t="shared" si="22"/>
        <v/>
      </c>
      <c r="DL37" s="542">
        <f t="shared" si="30"/>
        <v>0</v>
      </c>
      <c r="DM37" s="543">
        <f t="shared" si="31"/>
        <v>0</v>
      </c>
      <c r="DN37" s="543">
        <f t="shared" si="32"/>
        <v>0</v>
      </c>
      <c r="DO37" s="543">
        <f t="shared" si="33"/>
        <v>0</v>
      </c>
      <c r="DP37" s="543">
        <f t="shared" si="34"/>
        <v>0</v>
      </c>
      <c r="DQ37" s="544" t="str">
        <f t="shared" si="35"/>
        <v/>
      </c>
      <c r="DR37" s="542">
        <f t="shared" si="36"/>
        <v>0</v>
      </c>
      <c r="DS37" s="543">
        <f t="shared" si="37"/>
        <v>0</v>
      </c>
      <c r="DT37" s="543">
        <f t="shared" si="38"/>
        <v>0</v>
      </c>
      <c r="DU37" s="543">
        <f t="shared" si="39"/>
        <v>0</v>
      </c>
      <c r="DV37" s="543">
        <f t="shared" si="40"/>
        <v>0</v>
      </c>
      <c r="DW37" s="544" t="str">
        <f t="shared" si="41"/>
        <v/>
      </c>
      <c r="DX37" s="542">
        <f t="shared" si="24"/>
        <v>0</v>
      </c>
      <c r="DY37" s="543">
        <f t="shared" si="25"/>
        <v>0</v>
      </c>
      <c r="DZ37" s="543">
        <f t="shared" si="26"/>
        <v>0</v>
      </c>
      <c r="EA37" s="543">
        <f t="shared" si="27"/>
        <v>0</v>
      </c>
      <c r="EB37" s="543">
        <f t="shared" si="28"/>
        <v>0</v>
      </c>
      <c r="EC37" s="544" t="str">
        <f t="shared" si="29"/>
        <v/>
      </c>
      <c r="ED37" s="542">
        <v>-0.37319999999999998</v>
      </c>
      <c r="EE37" s="543">
        <v>-0.37319999999999998</v>
      </c>
      <c r="EF37" s="543">
        <v>-0.37319999999999998</v>
      </c>
      <c r="EG37" s="543">
        <v>-0.37319999999999998</v>
      </c>
      <c r="EH37" s="543">
        <v>-0.37319999999999998</v>
      </c>
      <c r="EI37" s="544">
        <v>-1.8657999999999999</v>
      </c>
      <c r="EJ37" s="538">
        <v>6</v>
      </c>
      <c r="EK37" s="539">
        <v>6</v>
      </c>
      <c r="EL37" s="539">
        <v>6</v>
      </c>
      <c r="EM37" s="539">
        <v>6</v>
      </c>
      <c r="EN37" s="539">
        <v>6</v>
      </c>
      <c r="EO37" s="542"/>
      <c r="EP37" s="543"/>
      <c r="EQ37" s="543"/>
      <c r="ER37" s="543"/>
      <c r="ES37" s="543"/>
      <c r="ET37" s="543"/>
      <c r="EU37" s="538"/>
      <c r="EV37" s="539"/>
      <c r="EW37" s="539"/>
      <c r="EX37" s="539"/>
      <c r="EY37" s="539"/>
      <c r="EZ37" s="1285">
        <v>3.3610000000000001E-2</v>
      </c>
      <c r="FA37" s="747" t="s">
        <v>2616</v>
      </c>
      <c r="FB37" s="1289">
        <v>7.3953000000000005E-2</v>
      </c>
      <c r="FC37" s="1289">
        <v>7.3351E-2</v>
      </c>
      <c r="FD37" s="1289">
        <v>0.10326</v>
      </c>
      <c r="FE37" s="1290">
        <v>4.7829000000000003E-2</v>
      </c>
      <c r="FF37" s="747"/>
      <c r="FG37" s="1289"/>
      <c r="FH37" s="1289"/>
      <c r="FI37" s="1289"/>
      <c r="FJ37" s="1290"/>
    </row>
    <row r="38" spans="1:166" s="524" customFormat="1" ht="15.75" customHeight="1">
      <c r="A38" s="503"/>
      <c r="B38" s="525">
        <v>32</v>
      </c>
      <c r="C38" s="786" t="str">
        <f t="shared" si="15"/>
        <v>PR19SWB_PC F3</v>
      </c>
      <c r="D38" s="526" t="s">
        <v>2509</v>
      </c>
      <c r="E38" s="526" t="s">
        <v>56</v>
      </c>
      <c r="F38" s="517" t="s">
        <v>2516</v>
      </c>
      <c r="G38" s="527" t="s">
        <v>2517</v>
      </c>
      <c r="H38" s="527" t="s">
        <v>2518</v>
      </c>
      <c r="I38" s="528"/>
      <c r="J38" s="529"/>
      <c r="K38" s="529">
        <v>1</v>
      </c>
      <c r="L38" s="529"/>
      <c r="M38" s="529"/>
      <c r="N38" s="529"/>
      <c r="O38" s="529"/>
      <c r="P38" s="530"/>
      <c r="Q38" s="531">
        <f t="shared" si="16"/>
        <v>1</v>
      </c>
      <c r="R38" s="532" t="s">
        <v>30</v>
      </c>
      <c r="S38" s="526"/>
      <c r="T38" s="533"/>
      <c r="U38" s="526" t="s">
        <v>71</v>
      </c>
      <c r="V38" s="526" t="s">
        <v>2552</v>
      </c>
      <c r="W38" s="526" t="s">
        <v>2557</v>
      </c>
      <c r="X38" s="539"/>
      <c r="Y38" s="548" t="s">
        <v>40</v>
      </c>
      <c r="Z38" s="536"/>
      <c r="AA38" s="517"/>
      <c r="AB38" s="517"/>
      <c r="AC38" s="517"/>
      <c r="AD38" s="517"/>
      <c r="AE38" s="517"/>
      <c r="AF38" s="537" t="s">
        <v>2586</v>
      </c>
      <c r="AG38" s="538"/>
      <c r="AH38" s="539"/>
      <c r="AI38" s="539"/>
      <c r="AJ38" s="539"/>
      <c r="AK38" s="539"/>
      <c r="AL38" s="539">
        <v>4</v>
      </c>
      <c r="AM38" s="539">
        <v>4</v>
      </c>
      <c r="AN38" s="539">
        <v>1</v>
      </c>
      <c r="AO38" s="539">
        <v>3</v>
      </c>
      <c r="AP38" s="540">
        <v>3</v>
      </c>
      <c r="AQ38" s="539">
        <v>0</v>
      </c>
      <c r="AR38" s="539">
        <v>0</v>
      </c>
      <c r="AS38" s="539">
        <v>0</v>
      </c>
      <c r="AT38" s="539">
        <v>0</v>
      </c>
      <c r="AU38" s="539">
        <v>0</v>
      </c>
      <c r="AV38" s="538">
        <v>0</v>
      </c>
      <c r="AW38" s="539">
        <v>0</v>
      </c>
      <c r="AX38" s="539">
        <v>0</v>
      </c>
      <c r="AY38" s="539">
        <v>0</v>
      </c>
      <c r="AZ38" s="712">
        <v>0</v>
      </c>
      <c r="BA38" s="715">
        <v>0</v>
      </c>
      <c r="BB38" s="539">
        <v>0</v>
      </c>
      <c r="BC38" s="539">
        <v>0</v>
      </c>
      <c r="BD38" s="539">
        <v>0</v>
      </c>
      <c r="BE38" s="716">
        <v>0</v>
      </c>
      <c r="BF38" s="721">
        <v>0</v>
      </c>
      <c r="BG38" s="539">
        <v>0</v>
      </c>
      <c r="BH38" s="539">
        <v>0</v>
      </c>
      <c r="BI38" s="539">
        <v>0</v>
      </c>
      <c r="BJ38" s="722">
        <v>0</v>
      </c>
      <c r="BK38" s="540">
        <v>0</v>
      </c>
      <c r="BL38" s="532"/>
      <c r="BM38" s="517"/>
      <c r="BN38" s="517"/>
      <c r="BO38" s="517"/>
      <c r="BP38" s="533"/>
      <c r="BQ38" s="538"/>
      <c r="BR38" s="539"/>
      <c r="BS38" s="539"/>
      <c r="BT38" s="539"/>
      <c r="BU38" s="540"/>
      <c r="BV38" s="538"/>
      <c r="BW38" s="539"/>
      <c r="BX38" s="539"/>
      <c r="BY38" s="539"/>
      <c r="BZ38" s="540"/>
      <c r="CA38" s="538"/>
      <c r="CB38" s="539"/>
      <c r="CC38" s="539"/>
      <c r="CD38" s="539"/>
      <c r="CE38" s="540"/>
      <c r="CF38" s="538"/>
      <c r="CG38" s="539"/>
      <c r="CH38" s="539"/>
      <c r="CI38" s="539"/>
      <c r="CJ38" s="540"/>
      <c r="CK38" s="538"/>
      <c r="CL38" s="539"/>
      <c r="CM38" s="539"/>
      <c r="CN38" s="539"/>
      <c r="CO38" s="540"/>
      <c r="CP38" s="538"/>
      <c r="CQ38" s="539"/>
      <c r="CR38" s="539"/>
      <c r="CS38" s="539"/>
      <c r="CT38" s="540"/>
      <c r="CU38" s="1277"/>
      <c r="CV38" s="1278"/>
      <c r="CW38" s="1278"/>
      <c r="CX38" s="1279"/>
      <c r="CY38" s="1278"/>
      <c r="CZ38" s="1278"/>
      <c r="DA38" s="1278"/>
      <c r="DB38" s="1279"/>
      <c r="DC38" s="517"/>
      <c r="DD38" s="545">
        <v>1</v>
      </c>
      <c r="DE38" s="546"/>
      <c r="DF38" s="542" t="str">
        <f t="shared" si="17"/>
        <v/>
      </c>
      <c r="DG38" s="543" t="str">
        <f t="shared" si="18"/>
        <v/>
      </c>
      <c r="DH38" s="543" t="str">
        <f t="shared" si="19"/>
        <v/>
      </c>
      <c r="DI38" s="543" t="str">
        <f t="shared" si="20"/>
        <v/>
      </c>
      <c r="DJ38" s="543" t="str">
        <f t="shared" si="21"/>
        <v/>
      </c>
      <c r="DK38" s="544" t="str">
        <f t="shared" si="22"/>
        <v/>
      </c>
      <c r="DL38" s="542" t="str">
        <f t="shared" si="30"/>
        <v/>
      </c>
      <c r="DM38" s="543" t="str">
        <f t="shared" si="31"/>
        <v/>
      </c>
      <c r="DN38" s="543" t="str">
        <f t="shared" si="32"/>
        <v/>
      </c>
      <c r="DO38" s="543" t="str">
        <f t="shared" si="33"/>
        <v/>
      </c>
      <c r="DP38" s="543" t="str">
        <f t="shared" si="34"/>
        <v/>
      </c>
      <c r="DQ38" s="544" t="str">
        <f t="shared" si="35"/>
        <v/>
      </c>
      <c r="DR38" s="542" t="str">
        <f t="shared" si="36"/>
        <v/>
      </c>
      <c r="DS38" s="543" t="str">
        <f t="shared" si="37"/>
        <v/>
      </c>
      <c r="DT38" s="543" t="str">
        <f t="shared" si="38"/>
        <v/>
      </c>
      <c r="DU38" s="543" t="str">
        <f t="shared" si="39"/>
        <v/>
      </c>
      <c r="DV38" s="543" t="str">
        <f t="shared" si="40"/>
        <v/>
      </c>
      <c r="DW38" s="544" t="str">
        <f t="shared" si="41"/>
        <v/>
      </c>
      <c r="DX38" s="542" t="str">
        <f t="shared" si="24"/>
        <v/>
      </c>
      <c r="DY38" s="543" t="str">
        <f t="shared" si="25"/>
        <v/>
      </c>
      <c r="DZ38" s="543" t="str">
        <f t="shared" si="26"/>
        <v/>
      </c>
      <c r="EA38" s="543" t="str">
        <f t="shared" si="27"/>
        <v/>
      </c>
      <c r="EB38" s="543" t="str">
        <f t="shared" si="28"/>
        <v/>
      </c>
      <c r="EC38" s="544" t="str">
        <f t="shared" si="29"/>
        <v/>
      </c>
      <c r="ED38" s="542"/>
      <c r="EE38" s="543"/>
      <c r="EF38" s="543"/>
      <c r="EG38" s="543"/>
      <c r="EH38" s="543"/>
      <c r="EI38" s="544"/>
      <c r="EJ38" s="538"/>
      <c r="EK38" s="539"/>
      <c r="EL38" s="539"/>
      <c r="EM38" s="539"/>
      <c r="EN38" s="539"/>
      <c r="EO38" s="542"/>
      <c r="EP38" s="543"/>
      <c r="EQ38" s="543"/>
      <c r="ER38" s="543"/>
      <c r="ES38" s="543"/>
      <c r="ET38" s="543"/>
      <c r="EU38" s="538"/>
      <c r="EV38" s="539"/>
      <c r="EW38" s="539"/>
      <c r="EX38" s="539"/>
      <c r="EY38" s="539"/>
      <c r="EZ38" s="1285">
        <v>7.6636999999999997E-2</v>
      </c>
      <c r="FA38" s="747" t="s">
        <v>2641</v>
      </c>
      <c r="FB38" s="1289">
        <v>0.42841899999999999</v>
      </c>
      <c r="FC38" s="1289">
        <v>0.42493199999999998</v>
      </c>
      <c r="FD38" s="1289">
        <v>0.59819800000000001</v>
      </c>
      <c r="FE38" s="1290">
        <v>0.27708199999999999</v>
      </c>
      <c r="FF38" s="747"/>
      <c r="FG38" s="1289"/>
      <c r="FH38" s="1289"/>
      <c r="FI38" s="1289"/>
      <c r="FJ38" s="1290"/>
    </row>
    <row r="39" spans="1:166" s="524" customFormat="1" ht="15.75" customHeight="1">
      <c r="A39" s="503"/>
      <c r="B39" s="525">
        <v>33</v>
      </c>
      <c r="C39" s="786" t="str">
        <f t="shared" si="15"/>
        <v>PR19SWB_PC F4</v>
      </c>
      <c r="D39" s="526" t="s">
        <v>2509</v>
      </c>
      <c r="E39" s="526" t="s">
        <v>56</v>
      </c>
      <c r="F39" s="517" t="s">
        <v>2519</v>
      </c>
      <c r="G39" s="527" t="s">
        <v>2520</v>
      </c>
      <c r="H39" s="527" t="s">
        <v>2521</v>
      </c>
      <c r="I39" s="528">
        <v>0.65</v>
      </c>
      <c r="J39" s="529">
        <v>0.35</v>
      </c>
      <c r="K39" s="529"/>
      <c r="L39" s="529"/>
      <c r="M39" s="529"/>
      <c r="N39" s="529"/>
      <c r="O39" s="529"/>
      <c r="P39" s="530"/>
      <c r="Q39" s="531">
        <f t="shared" si="16"/>
        <v>1</v>
      </c>
      <c r="R39" s="532" t="s">
        <v>30</v>
      </c>
      <c r="S39" s="526"/>
      <c r="T39" s="533"/>
      <c r="U39" s="526" t="s">
        <v>71</v>
      </c>
      <c r="V39" s="526" t="s">
        <v>2552</v>
      </c>
      <c r="W39" s="526" t="s">
        <v>2557</v>
      </c>
      <c r="X39" s="539"/>
      <c r="Y39" s="548" t="s">
        <v>25</v>
      </c>
      <c r="Z39" s="536"/>
      <c r="AA39" s="517"/>
      <c r="AB39" s="517"/>
      <c r="AC39" s="517"/>
      <c r="AD39" s="517"/>
      <c r="AE39" s="517"/>
      <c r="AF39" s="537" t="s">
        <v>2586</v>
      </c>
      <c r="AG39" s="538"/>
      <c r="AH39" s="539"/>
      <c r="AI39" s="539"/>
      <c r="AJ39" s="539"/>
      <c r="AK39" s="539"/>
      <c r="AL39" s="539"/>
      <c r="AM39" s="539"/>
      <c r="AN39" s="539"/>
      <c r="AO39" s="539"/>
      <c r="AP39" s="540"/>
      <c r="AQ39" s="539">
        <v>21</v>
      </c>
      <c r="AR39" s="539">
        <v>44</v>
      </c>
      <c r="AS39" s="539">
        <v>67</v>
      </c>
      <c r="AT39" s="539">
        <v>90</v>
      </c>
      <c r="AU39" s="539">
        <v>112</v>
      </c>
      <c r="AV39" s="538">
        <v>134</v>
      </c>
      <c r="AW39" s="539">
        <v>156</v>
      </c>
      <c r="AX39" s="539">
        <v>178</v>
      </c>
      <c r="AY39" s="539">
        <v>200</v>
      </c>
      <c r="AZ39" s="712">
        <v>222</v>
      </c>
      <c r="BA39" s="715">
        <v>222</v>
      </c>
      <c r="BB39" s="539">
        <v>222</v>
      </c>
      <c r="BC39" s="539">
        <v>222</v>
      </c>
      <c r="BD39" s="539">
        <v>222</v>
      </c>
      <c r="BE39" s="716">
        <v>222</v>
      </c>
      <c r="BF39" s="721">
        <v>222</v>
      </c>
      <c r="BG39" s="539">
        <v>222</v>
      </c>
      <c r="BH39" s="539">
        <v>222</v>
      </c>
      <c r="BI39" s="539">
        <v>222</v>
      </c>
      <c r="BJ39" s="722">
        <v>222</v>
      </c>
      <c r="BK39" s="540">
        <v>222</v>
      </c>
      <c r="BL39" s="532"/>
      <c r="BM39" s="517"/>
      <c r="BN39" s="517"/>
      <c r="BO39" s="517"/>
      <c r="BP39" s="533"/>
      <c r="BQ39" s="538"/>
      <c r="BR39" s="539"/>
      <c r="BS39" s="539"/>
      <c r="BT39" s="539"/>
      <c r="BU39" s="540"/>
      <c r="BV39" s="538"/>
      <c r="BW39" s="539"/>
      <c r="BX39" s="539"/>
      <c r="BY39" s="539"/>
      <c r="BZ39" s="540"/>
      <c r="CA39" s="538"/>
      <c r="CB39" s="539"/>
      <c r="CC39" s="539"/>
      <c r="CD39" s="539"/>
      <c r="CE39" s="540"/>
      <c r="CF39" s="538"/>
      <c r="CG39" s="539"/>
      <c r="CH39" s="539"/>
      <c r="CI39" s="539"/>
      <c r="CJ39" s="540"/>
      <c r="CK39" s="538"/>
      <c r="CL39" s="539"/>
      <c r="CM39" s="539"/>
      <c r="CN39" s="539"/>
      <c r="CO39" s="540"/>
      <c r="CP39" s="538"/>
      <c r="CQ39" s="539"/>
      <c r="CR39" s="539"/>
      <c r="CS39" s="539"/>
      <c r="CT39" s="540"/>
      <c r="CU39" s="1277"/>
      <c r="CV39" s="1278"/>
      <c r="CW39" s="1278"/>
      <c r="CX39" s="1279"/>
      <c r="CY39" s="1278"/>
      <c r="CZ39" s="1278"/>
      <c r="DA39" s="1278"/>
      <c r="DB39" s="1279"/>
      <c r="DC39" s="517"/>
      <c r="DD39" s="545">
        <v>1</v>
      </c>
      <c r="DE39" s="546"/>
      <c r="DF39" s="542" t="str">
        <f t="shared" si="17"/>
        <v/>
      </c>
      <c r="DG39" s="543" t="str">
        <f t="shared" si="18"/>
        <v/>
      </c>
      <c r="DH39" s="543" t="str">
        <f t="shared" si="19"/>
        <v/>
      </c>
      <c r="DI39" s="543" t="str">
        <f t="shared" si="20"/>
        <v/>
      </c>
      <c r="DJ39" s="543" t="str">
        <f t="shared" si="21"/>
        <v/>
      </c>
      <c r="DK39" s="544" t="str">
        <f t="shared" si="22"/>
        <v/>
      </c>
      <c r="DL39" s="542" t="str">
        <f t="shared" si="30"/>
        <v/>
      </c>
      <c r="DM39" s="543" t="str">
        <f t="shared" si="31"/>
        <v/>
      </c>
      <c r="DN39" s="543" t="str">
        <f t="shared" si="32"/>
        <v/>
      </c>
      <c r="DO39" s="543" t="str">
        <f t="shared" si="33"/>
        <v/>
      </c>
      <c r="DP39" s="543" t="str">
        <f t="shared" si="34"/>
        <v/>
      </c>
      <c r="DQ39" s="544" t="str">
        <f t="shared" si="35"/>
        <v/>
      </c>
      <c r="DR39" s="542" t="str">
        <f t="shared" si="36"/>
        <v/>
      </c>
      <c r="DS39" s="543" t="str">
        <f t="shared" si="37"/>
        <v/>
      </c>
      <c r="DT39" s="543" t="str">
        <f t="shared" si="38"/>
        <v/>
      </c>
      <c r="DU39" s="543" t="str">
        <f t="shared" si="39"/>
        <v/>
      </c>
      <c r="DV39" s="543" t="str">
        <f t="shared" si="40"/>
        <v/>
      </c>
      <c r="DW39" s="544" t="str">
        <f t="shared" si="41"/>
        <v/>
      </c>
      <c r="DX39" s="542" t="str">
        <f t="shared" si="24"/>
        <v/>
      </c>
      <c r="DY39" s="543" t="str">
        <f t="shared" si="25"/>
        <v/>
      </c>
      <c r="DZ39" s="543" t="str">
        <f t="shared" si="26"/>
        <v/>
      </c>
      <c r="EA39" s="543" t="str">
        <f t="shared" si="27"/>
        <v/>
      </c>
      <c r="EB39" s="543" t="str">
        <f t="shared" si="28"/>
        <v/>
      </c>
      <c r="EC39" s="544" t="str">
        <f t="shared" si="29"/>
        <v/>
      </c>
      <c r="ED39" s="542"/>
      <c r="EE39" s="543"/>
      <c r="EF39" s="543"/>
      <c r="EG39" s="543"/>
      <c r="EH39" s="543"/>
      <c r="EI39" s="544"/>
      <c r="EJ39" s="538"/>
      <c r="EK39" s="539"/>
      <c r="EL39" s="539"/>
      <c r="EM39" s="539"/>
      <c r="EN39" s="539"/>
      <c r="EO39" s="542"/>
      <c r="EP39" s="543"/>
      <c r="EQ39" s="543"/>
      <c r="ER39" s="543"/>
      <c r="ES39" s="543"/>
      <c r="ET39" s="543"/>
      <c r="EU39" s="538"/>
      <c r="EV39" s="539"/>
      <c r="EW39" s="539"/>
      <c r="EX39" s="539"/>
      <c r="EY39" s="539"/>
      <c r="EZ39" s="1285">
        <v>2.8899999999999998E-4</v>
      </c>
      <c r="FA39" s="747" t="s">
        <v>2642</v>
      </c>
      <c r="FB39" s="1289">
        <v>5.0350000000000004E-3</v>
      </c>
      <c r="FC39" s="1289">
        <v>5.2820000000000002E-3</v>
      </c>
      <c r="FD39" s="1289">
        <v>1.5682999999999999E-2</v>
      </c>
      <c r="FE39" s="1290">
        <v>4.0299999999999997E-3</v>
      </c>
      <c r="FF39" s="747"/>
      <c r="FG39" s="1289"/>
      <c r="FH39" s="1289"/>
      <c r="FI39" s="1289"/>
      <c r="FJ39" s="1290"/>
    </row>
    <row r="40" spans="1:166" s="524" customFormat="1" ht="15.75" customHeight="1">
      <c r="A40" s="503"/>
      <c r="B40" s="525">
        <v>34</v>
      </c>
      <c r="C40" s="786" t="str">
        <f t="shared" si="15"/>
        <v>PR19SWB_PC F5</v>
      </c>
      <c r="D40" s="526" t="s">
        <v>2509</v>
      </c>
      <c r="E40" s="526" t="s">
        <v>56</v>
      </c>
      <c r="F40" s="517" t="s">
        <v>2522</v>
      </c>
      <c r="G40" s="527" t="s">
        <v>2523</v>
      </c>
      <c r="H40" s="527" t="s">
        <v>2524</v>
      </c>
      <c r="I40" s="528">
        <v>0.45</v>
      </c>
      <c r="J40" s="529">
        <v>0.55000000000000004</v>
      </c>
      <c r="K40" s="529"/>
      <c r="L40" s="529"/>
      <c r="M40" s="529"/>
      <c r="N40" s="529"/>
      <c r="O40" s="529"/>
      <c r="P40" s="530"/>
      <c r="Q40" s="531">
        <f t="shared" si="16"/>
        <v>1</v>
      </c>
      <c r="R40" s="532" t="s">
        <v>68</v>
      </c>
      <c r="S40" s="526" t="s">
        <v>47</v>
      </c>
      <c r="T40" s="533" t="s">
        <v>2556</v>
      </c>
      <c r="U40" s="526" t="s">
        <v>83</v>
      </c>
      <c r="V40" s="526" t="s">
        <v>2587</v>
      </c>
      <c r="W40" s="526" t="s">
        <v>2588</v>
      </c>
      <c r="X40" s="539"/>
      <c r="Y40" s="548" t="s">
        <v>25</v>
      </c>
      <c r="Z40" s="536"/>
      <c r="AA40" s="517"/>
      <c r="AB40" s="517"/>
      <c r="AC40" s="517"/>
      <c r="AD40" s="517"/>
      <c r="AE40" s="517"/>
      <c r="AF40" s="537" t="s">
        <v>2586</v>
      </c>
      <c r="AG40" s="538"/>
      <c r="AH40" s="539"/>
      <c r="AI40" s="539"/>
      <c r="AJ40" s="539"/>
      <c r="AK40" s="539"/>
      <c r="AL40" s="539">
        <v>5754</v>
      </c>
      <c r="AM40" s="539">
        <v>21347</v>
      </c>
      <c r="AN40" s="539">
        <v>37889</v>
      </c>
      <c r="AO40" s="539">
        <v>50549</v>
      </c>
      <c r="AP40" s="540">
        <v>63209</v>
      </c>
      <c r="AQ40" s="539">
        <v>73209</v>
      </c>
      <c r="AR40" s="539">
        <v>83209</v>
      </c>
      <c r="AS40" s="539">
        <v>93209</v>
      </c>
      <c r="AT40" s="539">
        <v>103209</v>
      </c>
      <c r="AU40" s="539">
        <v>113209</v>
      </c>
      <c r="AV40" s="538">
        <v>123209</v>
      </c>
      <c r="AW40" s="539">
        <v>133209</v>
      </c>
      <c r="AX40" s="539">
        <v>143209</v>
      </c>
      <c r="AY40" s="539">
        <v>153209</v>
      </c>
      <c r="AZ40" s="712">
        <v>163209</v>
      </c>
      <c r="BA40" s="715">
        <v>173209</v>
      </c>
      <c r="BB40" s="539">
        <v>183209</v>
      </c>
      <c r="BC40" s="539">
        <v>193209</v>
      </c>
      <c r="BD40" s="539">
        <v>203209</v>
      </c>
      <c r="BE40" s="716">
        <v>213209</v>
      </c>
      <c r="BF40" s="721">
        <v>223209</v>
      </c>
      <c r="BG40" s="539">
        <v>233209</v>
      </c>
      <c r="BH40" s="539">
        <v>243209</v>
      </c>
      <c r="BI40" s="539">
        <v>253209</v>
      </c>
      <c r="BJ40" s="722">
        <v>263209</v>
      </c>
      <c r="BK40" s="540">
        <v>313209</v>
      </c>
      <c r="BL40" s="532" t="s">
        <v>6</v>
      </c>
      <c r="BM40" s="517" t="s">
        <v>6</v>
      </c>
      <c r="BN40" s="517" t="s">
        <v>6</v>
      </c>
      <c r="BO40" s="517" t="s">
        <v>6</v>
      </c>
      <c r="BP40" s="533" t="s">
        <v>6</v>
      </c>
      <c r="BQ40" s="538"/>
      <c r="BR40" s="539"/>
      <c r="BS40" s="539"/>
      <c r="BT40" s="539"/>
      <c r="BU40" s="540"/>
      <c r="BV40" s="538">
        <v>69028</v>
      </c>
      <c r="BW40" s="539">
        <v>79028</v>
      </c>
      <c r="BX40" s="539">
        <v>89028</v>
      </c>
      <c r="BY40" s="539">
        <v>99028</v>
      </c>
      <c r="BZ40" s="540">
        <v>109028</v>
      </c>
      <c r="CA40" s="538"/>
      <c r="CB40" s="539"/>
      <c r="CC40" s="539"/>
      <c r="CD40" s="539"/>
      <c r="CE40" s="540"/>
      <c r="CF40" s="538"/>
      <c r="CG40" s="539"/>
      <c r="CH40" s="539"/>
      <c r="CI40" s="539"/>
      <c r="CJ40" s="540"/>
      <c r="CK40" s="538">
        <v>82209</v>
      </c>
      <c r="CL40" s="539">
        <v>92209</v>
      </c>
      <c r="CM40" s="539">
        <v>102209</v>
      </c>
      <c r="CN40" s="539">
        <v>112209</v>
      </c>
      <c r="CO40" s="540">
        <v>122209</v>
      </c>
      <c r="CP40" s="538"/>
      <c r="CQ40" s="539"/>
      <c r="CR40" s="539"/>
      <c r="CS40" s="539"/>
      <c r="CT40" s="540"/>
      <c r="CU40" s="1277">
        <v>-8.7600000000000004E-4</v>
      </c>
      <c r="CV40" s="1278"/>
      <c r="CW40" s="1278"/>
      <c r="CX40" s="1279"/>
      <c r="CY40" s="1278">
        <v>4.4700000000000002E-4</v>
      </c>
      <c r="CZ40" s="1278"/>
      <c r="DA40" s="1278"/>
      <c r="DB40" s="1279"/>
      <c r="DC40" s="517"/>
      <c r="DD40" s="545">
        <v>1</v>
      </c>
      <c r="DE40" s="546"/>
      <c r="DF40" s="542">
        <f t="shared" si="17"/>
        <v>0</v>
      </c>
      <c r="DG40" s="543">
        <f t="shared" si="18"/>
        <v>0</v>
      </c>
      <c r="DH40" s="543">
        <f t="shared" si="19"/>
        <v>0</v>
      </c>
      <c r="DI40" s="543">
        <f t="shared" si="20"/>
        <v>0</v>
      </c>
      <c r="DJ40" s="543">
        <f t="shared" si="21"/>
        <v>0</v>
      </c>
      <c r="DK40" s="544" t="str">
        <f t="shared" si="22"/>
        <v/>
      </c>
      <c r="DL40" s="542">
        <f t="shared" si="30"/>
        <v>-60.468528000000006</v>
      </c>
      <c r="DM40" s="543">
        <f t="shared" si="31"/>
        <v>-69.228527999999997</v>
      </c>
      <c r="DN40" s="543">
        <f t="shared" si="32"/>
        <v>-77.988528000000002</v>
      </c>
      <c r="DO40" s="543">
        <f t="shared" si="33"/>
        <v>-86.748528000000007</v>
      </c>
      <c r="DP40" s="543">
        <f t="shared" si="34"/>
        <v>-95.508527999999998</v>
      </c>
      <c r="DQ40" s="544">
        <f t="shared" si="35"/>
        <v>-389.94264000000004</v>
      </c>
      <c r="DR40" s="542">
        <f t="shared" si="36"/>
        <v>36.747423000000005</v>
      </c>
      <c r="DS40" s="543">
        <f t="shared" si="37"/>
        <v>41.217423000000004</v>
      </c>
      <c r="DT40" s="543">
        <f t="shared" si="38"/>
        <v>45.687423000000003</v>
      </c>
      <c r="DU40" s="543">
        <f t="shared" si="39"/>
        <v>50.157423000000001</v>
      </c>
      <c r="DV40" s="543">
        <f t="shared" si="40"/>
        <v>54.627423</v>
      </c>
      <c r="DW40" s="544">
        <f t="shared" si="41"/>
        <v>228.43711500000001</v>
      </c>
      <c r="DX40" s="542">
        <f t="shared" si="24"/>
        <v>0</v>
      </c>
      <c r="DY40" s="543">
        <f t="shared" si="25"/>
        <v>0</v>
      </c>
      <c r="DZ40" s="543">
        <f t="shared" si="26"/>
        <v>0</v>
      </c>
      <c r="EA40" s="543">
        <f t="shared" si="27"/>
        <v>0</v>
      </c>
      <c r="EB40" s="543">
        <f t="shared" si="28"/>
        <v>0</v>
      </c>
      <c r="EC40" s="544" t="str">
        <f t="shared" si="29"/>
        <v/>
      </c>
      <c r="ED40" s="542">
        <v>-3.6604999999999999</v>
      </c>
      <c r="EE40" s="543">
        <v>-3.6604999999999999</v>
      </c>
      <c r="EF40" s="543">
        <v>-3.6604999999999999</v>
      </c>
      <c r="EG40" s="543">
        <v>-3.6604999999999999</v>
      </c>
      <c r="EH40" s="543">
        <v>-3.6604999999999999</v>
      </c>
      <c r="EI40" s="544">
        <v>-18.302299999999999</v>
      </c>
      <c r="EJ40" s="538">
        <v>69028</v>
      </c>
      <c r="EK40" s="539">
        <v>79028</v>
      </c>
      <c r="EL40" s="539">
        <v>89028</v>
      </c>
      <c r="EM40" s="539">
        <v>99028</v>
      </c>
      <c r="EN40" s="539">
        <v>109028</v>
      </c>
      <c r="EO40" s="542">
        <v>4.0229999999999997</v>
      </c>
      <c r="EP40" s="543">
        <v>4.0229999999999997</v>
      </c>
      <c r="EQ40" s="543">
        <v>4.0229999999999997</v>
      </c>
      <c r="ER40" s="543">
        <v>4.0229999999999997</v>
      </c>
      <c r="ES40" s="543">
        <v>4.0229999999999997</v>
      </c>
      <c r="ET40" s="543">
        <v>20.114999999999998</v>
      </c>
      <c r="EU40" s="538">
        <v>82209</v>
      </c>
      <c r="EV40" s="539">
        <v>92209</v>
      </c>
      <c r="EW40" s="539">
        <v>102209</v>
      </c>
      <c r="EX40" s="539">
        <v>112209</v>
      </c>
      <c r="EY40" s="539">
        <v>122209</v>
      </c>
      <c r="EZ40" s="1285">
        <v>3.8000000000000002E-4</v>
      </c>
      <c r="FA40" s="747" t="s">
        <v>2643</v>
      </c>
      <c r="FB40" s="1289">
        <v>7.1500000000000003E-4</v>
      </c>
      <c r="FC40" s="1289">
        <v>7.9600000000000005E-4</v>
      </c>
      <c r="FD40" s="1289">
        <v>9.5799999999999998E-4</v>
      </c>
      <c r="FE40" s="1290">
        <v>6.7599999999999995E-4</v>
      </c>
      <c r="FF40" s="747"/>
      <c r="FG40" s="1289"/>
      <c r="FH40" s="1289"/>
      <c r="FI40" s="1289"/>
      <c r="FJ40" s="1290"/>
    </row>
    <row r="41" spans="1:166" s="524" customFormat="1" ht="15.75" customHeight="1">
      <c r="A41" s="503"/>
      <c r="B41" s="525">
        <v>35</v>
      </c>
      <c r="C41" s="786" t="str">
        <f t="shared" si="15"/>
        <v>PR19SWB_PC F6</v>
      </c>
      <c r="D41" s="526" t="s">
        <v>2509</v>
      </c>
      <c r="E41" s="526" t="s">
        <v>56</v>
      </c>
      <c r="F41" s="517" t="s">
        <v>2525</v>
      </c>
      <c r="G41" s="527" t="s">
        <v>2526</v>
      </c>
      <c r="H41" s="527" t="s">
        <v>2637</v>
      </c>
      <c r="I41" s="528">
        <v>0.15</v>
      </c>
      <c r="J41" s="529"/>
      <c r="K41" s="529">
        <v>0.85</v>
      </c>
      <c r="L41" s="529"/>
      <c r="M41" s="529"/>
      <c r="N41" s="529"/>
      <c r="O41" s="529"/>
      <c r="P41" s="530"/>
      <c r="Q41" s="531">
        <f t="shared" si="16"/>
        <v>1</v>
      </c>
      <c r="R41" s="532" t="s">
        <v>58</v>
      </c>
      <c r="S41" s="526" t="s">
        <v>2547</v>
      </c>
      <c r="T41" s="533" t="s">
        <v>32</v>
      </c>
      <c r="U41" s="526" t="s">
        <v>127</v>
      </c>
      <c r="V41" s="526" t="s">
        <v>2552</v>
      </c>
      <c r="W41" s="526" t="s">
        <v>2557</v>
      </c>
      <c r="X41" s="539"/>
      <c r="Y41" s="548" t="s">
        <v>25</v>
      </c>
      <c r="Z41" s="536"/>
      <c r="AA41" s="517"/>
      <c r="AB41" s="517"/>
      <c r="AC41" s="517"/>
      <c r="AD41" s="517"/>
      <c r="AE41" s="517"/>
      <c r="AF41" s="537" t="s">
        <v>2589</v>
      </c>
      <c r="AG41" s="538"/>
      <c r="AH41" s="539"/>
      <c r="AI41" s="539"/>
      <c r="AJ41" s="539"/>
      <c r="AK41" s="539"/>
      <c r="AL41" s="539"/>
      <c r="AM41" s="539"/>
      <c r="AN41" s="539"/>
      <c r="AO41" s="539">
        <v>2</v>
      </c>
      <c r="AP41" s="540">
        <v>2</v>
      </c>
      <c r="AQ41" s="539">
        <v>3</v>
      </c>
      <c r="AR41" s="539">
        <v>3</v>
      </c>
      <c r="AS41" s="539">
        <v>3</v>
      </c>
      <c r="AT41" s="539">
        <v>4</v>
      </c>
      <c r="AU41" s="539">
        <v>4</v>
      </c>
      <c r="AV41" s="538">
        <v>4</v>
      </c>
      <c r="AW41" s="539">
        <v>4</v>
      </c>
      <c r="AX41" s="539">
        <v>4</v>
      </c>
      <c r="AY41" s="539">
        <v>4</v>
      </c>
      <c r="AZ41" s="712">
        <v>4</v>
      </c>
      <c r="BA41" s="715">
        <v>4</v>
      </c>
      <c r="BB41" s="539">
        <v>4</v>
      </c>
      <c r="BC41" s="539">
        <v>4</v>
      </c>
      <c r="BD41" s="539">
        <v>4</v>
      </c>
      <c r="BE41" s="716">
        <v>4</v>
      </c>
      <c r="BF41" s="721">
        <v>4</v>
      </c>
      <c r="BG41" s="539">
        <v>4</v>
      </c>
      <c r="BH41" s="539">
        <v>4</v>
      </c>
      <c r="BI41" s="539">
        <v>4</v>
      </c>
      <c r="BJ41" s="722">
        <v>4</v>
      </c>
      <c r="BK41" s="540">
        <v>4</v>
      </c>
      <c r="BL41" s="532" t="s">
        <v>6</v>
      </c>
      <c r="BM41" s="517" t="s">
        <v>6</v>
      </c>
      <c r="BN41" s="517" t="s">
        <v>6</v>
      </c>
      <c r="BO41" s="517" t="s">
        <v>6</v>
      </c>
      <c r="BP41" s="533" t="s">
        <v>6</v>
      </c>
      <c r="BQ41" s="538"/>
      <c r="BR41" s="539"/>
      <c r="BS41" s="539"/>
      <c r="BT41" s="539"/>
      <c r="BU41" s="540"/>
      <c r="BV41" s="538"/>
      <c r="BW41" s="539"/>
      <c r="BX41" s="539"/>
      <c r="BY41" s="539"/>
      <c r="BZ41" s="540"/>
      <c r="CA41" s="538"/>
      <c r="CB41" s="539"/>
      <c r="CC41" s="539"/>
      <c r="CD41" s="539"/>
      <c r="CE41" s="539"/>
      <c r="CF41" s="538"/>
      <c r="CG41" s="539"/>
      <c r="CH41" s="539"/>
      <c r="CI41" s="539"/>
      <c r="CJ41" s="539"/>
      <c r="CK41" s="538"/>
      <c r="CL41" s="539"/>
      <c r="CM41" s="539"/>
      <c r="CN41" s="539"/>
      <c r="CO41" s="540"/>
      <c r="CP41" s="538"/>
      <c r="CQ41" s="539"/>
      <c r="CR41" s="539"/>
      <c r="CS41" s="539"/>
      <c r="CT41" s="540"/>
      <c r="CU41" s="1277">
        <v>-1</v>
      </c>
      <c r="CV41" s="1278"/>
      <c r="CW41" s="1278"/>
      <c r="CX41" s="1279"/>
      <c r="CY41" s="1278"/>
      <c r="CZ41" s="1278"/>
      <c r="DA41" s="1278"/>
      <c r="DB41" s="1279"/>
      <c r="DC41" s="517"/>
      <c r="DD41" s="545"/>
      <c r="DE41" s="546"/>
      <c r="DF41" s="542">
        <f t="shared" si="17"/>
        <v>0</v>
      </c>
      <c r="DG41" s="543">
        <f t="shared" si="18"/>
        <v>0</v>
      </c>
      <c r="DH41" s="543">
        <f t="shared" si="19"/>
        <v>0</v>
      </c>
      <c r="DI41" s="543">
        <f t="shared" si="20"/>
        <v>0</v>
      </c>
      <c r="DJ41" s="543">
        <f t="shared" si="21"/>
        <v>0</v>
      </c>
      <c r="DK41" s="544" t="str">
        <f t="shared" si="22"/>
        <v/>
      </c>
      <c r="DL41" s="542">
        <f t="shared" si="30"/>
        <v>0</v>
      </c>
      <c r="DM41" s="543">
        <f t="shared" si="31"/>
        <v>0</v>
      </c>
      <c r="DN41" s="543">
        <f t="shared" si="32"/>
        <v>0</v>
      </c>
      <c r="DO41" s="543">
        <f t="shared" si="33"/>
        <v>0</v>
      </c>
      <c r="DP41" s="543">
        <f t="shared" si="34"/>
        <v>0</v>
      </c>
      <c r="DQ41" s="544" t="str">
        <f t="shared" si="35"/>
        <v/>
      </c>
      <c r="DR41" s="542">
        <f t="shared" si="36"/>
        <v>0</v>
      </c>
      <c r="DS41" s="543">
        <f t="shared" si="37"/>
        <v>0</v>
      </c>
      <c r="DT41" s="543">
        <f t="shared" si="38"/>
        <v>0</v>
      </c>
      <c r="DU41" s="543">
        <f t="shared" si="39"/>
        <v>0</v>
      </c>
      <c r="DV41" s="543">
        <f t="shared" si="40"/>
        <v>0</v>
      </c>
      <c r="DW41" s="544" t="str">
        <f t="shared" si="41"/>
        <v/>
      </c>
      <c r="DX41" s="542">
        <f t="shared" si="24"/>
        <v>0</v>
      </c>
      <c r="DY41" s="543">
        <f t="shared" si="25"/>
        <v>0</v>
      </c>
      <c r="DZ41" s="543">
        <f t="shared" si="26"/>
        <v>0</v>
      </c>
      <c r="EA41" s="543">
        <f t="shared" si="27"/>
        <v>0</v>
      </c>
      <c r="EB41" s="543">
        <f t="shared" si="28"/>
        <v>0</v>
      </c>
      <c r="EC41" s="544" t="str">
        <f t="shared" si="29"/>
        <v/>
      </c>
      <c r="ED41" s="542">
        <v>-1</v>
      </c>
      <c r="EE41" s="542">
        <v>-1</v>
      </c>
      <c r="EF41" s="542">
        <v>-1</v>
      </c>
      <c r="EG41" s="542">
        <v>-2</v>
      </c>
      <c r="EH41" s="542">
        <v>-2</v>
      </c>
      <c r="EI41" s="542">
        <v>-7</v>
      </c>
      <c r="EJ41" s="538">
        <v>2</v>
      </c>
      <c r="EK41" s="539">
        <v>2</v>
      </c>
      <c r="EL41" s="539">
        <v>2</v>
      </c>
      <c r="EM41" s="539">
        <v>2</v>
      </c>
      <c r="EN41" s="539">
        <v>2</v>
      </c>
      <c r="EO41" s="542"/>
      <c r="EP41" s="543"/>
      <c r="EQ41" s="543"/>
      <c r="ER41" s="543"/>
      <c r="ES41" s="543"/>
      <c r="ET41" s="543"/>
      <c r="EU41" s="538"/>
      <c r="EV41" s="539"/>
      <c r="EW41" s="539"/>
      <c r="EX41" s="539"/>
      <c r="EY41" s="539"/>
      <c r="EZ41" s="1285"/>
      <c r="FA41" s="747" t="s">
        <v>2655</v>
      </c>
      <c r="FB41" s="1289"/>
      <c r="FC41" s="1289"/>
      <c r="FD41" s="1289"/>
      <c r="FE41" s="1290"/>
      <c r="FF41" s="747"/>
      <c r="FG41" s="1289"/>
      <c r="FH41" s="1289"/>
      <c r="FI41" s="1289"/>
      <c r="FJ41" s="1290"/>
    </row>
    <row r="42" spans="1:166" s="524" customFormat="1" ht="15.75" customHeight="1">
      <c r="A42" s="503"/>
      <c r="B42" s="525">
        <v>36</v>
      </c>
      <c r="C42" s="786" t="str">
        <f t="shared" si="15"/>
        <v>PR19SWB_PC H1</v>
      </c>
      <c r="D42" s="526" t="s">
        <v>2527</v>
      </c>
      <c r="E42" s="526" t="s">
        <v>27</v>
      </c>
      <c r="F42" s="517" t="s">
        <v>2528</v>
      </c>
      <c r="G42" s="527" t="s">
        <v>2529</v>
      </c>
      <c r="H42" s="527" t="s">
        <v>2530</v>
      </c>
      <c r="I42" s="528"/>
      <c r="J42" s="529"/>
      <c r="K42" s="529">
        <v>1</v>
      </c>
      <c r="L42" s="529"/>
      <c r="M42" s="529"/>
      <c r="N42" s="529"/>
      <c r="O42" s="529"/>
      <c r="P42" s="530"/>
      <c r="Q42" s="531">
        <f t="shared" si="16"/>
        <v>1</v>
      </c>
      <c r="R42" s="532" t="s">
        <v>68</v>
      </c>
      <c r="S42" s="526" t="s">
        <v>47</v>
      </c>
      <c r="T42" s="533" t="s">
        <v>2556</v>
      </c>
      <c r="U42" s="526" t="s">
        <v>127</v>
      </c>
      <c r="V42" s="526" t="s">
        <v>2552</v>
      </c>
      <c r="W42" s="526" t="s">
        <v>2557</v>
      </c>
      <c r="X42" s="539"/>
      <c r="Y42" s="548" t="s">
        <v>25</v>
      </c>
      <c r="Z42" s="536"/>
      <c r="AA42" s="517"/>
      <c r="AB42" s="517"/>
      <c r="AC42" s="517"/>
      <c r="AD42" s="517"/>
      <c r="AE42" s="517"/>
      <c r="AF42" s="537" t="s">
        <v>2590</v>
      </c>
      <c r="AG42" s="538"/>
      <c r="AH42" s="539"/>
      <c r="AI42" s="539"/>
      <c r="AJ42" s="539"/>
      <c r="AK42" s="539"/>
      <c r="AL42" s="539">
        <v>0</v>
      </c>
      <c r="AM42" s="539">
        <v>0</v>
      </c>
      <c r="AN42" s="539">
        <v>0</v>
      </c>
      <c r="AO42" s="539">
        <v>0</v>
      </c>
      <c r="AP42" s="540">
        <v>0</v>
      </c>
      <c r="AQ42" s="539">
        <v>-8</v>
      </c>
      <c r="AR42" s="539">
        <v>-6</v>
      </c>
      <c r="AS42" s="539">
        <v>-4</v>
      </c>
      <c r="AT42" s="539">
        <v>-2</v>
      </c>
      <c r="AU42" s="539">
        <v>0</v>
      </c>
      <c r="AV42" s="538">
        <v>0</v>
      </c>
      <c r="AW42" s="539">
        <v>0</v>
      </c>
      <c r="AX42" s="539">
        <v>0</v>
      </c>
      <c r="AY42" s="539">
        <v>0</v>
      </c>
      <c r="AZ42" s="712">
        <v>0</v>
      </c>
      <c r="BA42" s="715">
        <v>0</v>
      </c>
      <c r="BB42" s="539">
        <v>0</v>
      </c>
      <c r="BC42" s="539">
        <v>0</v>
      </c>
      <c r="BD42" s="539">
        <v>0</v>
      </c>
      <c r="BE42" s="716">
        <v>0</v>
      </c>
      <c r="BF42" s="721">
        <v>0</v>
      </c>
      <c r="BG42" s="539">
        <v>0</v>
      </c>
      <c r="BH42" s="539">
        <v>0</v>
      </c>
      <c r="BI42" s="539">
        <v>0</v>
      </c>
      <c r="BJ42" s="722">
        <v>0</v>
      </c>
      <c r="BK42" s="540">
        <v>0</v>
      </c>
      <c r="BL42" s="532" t="s">
        <v>6</v>
      </c>
      <c r="BM42" s="517" t="s">
        <v>6</v>
      </c>
      <c r="BN42" s="517" t="s">
        <v>6</v>
      </c>
      <c r="BO42" s="517" t="s">
        <v>6</v>
      </c>
      <c r="BP42" s="533" t="s">
        <v>6</v>
      </c>
      <c r="BQ42" s="538"/>
      <c r="BR42" s="539"/>
      <c r="BS42" s="539"/>
      <c r="BT42" s="539"/>
      <c r="BU42" s="540"/>
      <c r="BV42" s="538">
        <v>-14</v>
      </c>
      <c r="BW42" s="539">
        <v>-12</v>
      </c>
      <c r="BX42" s="539">
        <v>-10</v>
      </c>
      <c r="BY42" s="539">
        <v>-8</v>
      </c>
      <c r="BZ42" s="540">
        <v>-6</v>
      </c>
      <c r="CA42" s="538"/>
      <c r="CB42" s="539"/>
      <c r="CC42" s="539"/>
      <c r="CD42" s="539"/>
      <c r="CE42" s="540"/>
      <c r="CF42" s="538"/>
      <c r="CG42" s="539"/>
      <c r="CH42" s="539"/>
      <c r="CI42" s="539"/>
      <c r="CJ42" s="540"/>
      <c r="CK42" s="538">
        <v>2</v>
      </c>
      <c r="CL42" s="539">
        <v>4</v>
      </c>
      <c r="CM42" s="539">
        <v>6</v>
      </c>
      <c r="CN42" s="539">
        <v>8</v>
      </c>
      <c r="CO42" s="540">
        <v>10</v>
      </c>
      <c r="CP42" s="538"/>
      <c r="CQ42" s="539"/>
      <c r="CR42" s="539"/>
      <c r="CS42" s="539"/>
      <c r="CT42" s="540"/>
      <c r="CU42" s="1277">
        <v>-0.48508699999999999</v>
      </c>
      <c r="CV42" s="1278"/>
      <c r="CW42" s="1278"/>
      <c r="CX42" s="1279"/>
      <c r="CY42" s="1278">
        <v>0.27600000000000002</v>
      </c>
      <c r="CZ42" s="1278"/>
      <c r="DA42" s="1278"/>
      <c r="DB42" s="1279"/>
      <c r="DC42" s="517"/>
      <c r="DD42" s="545">
        <v>1</v>
      </c>
      <c r="DE42" s="546"/>
      <c r="DF42" s="542">
        <f t="shared" si="17"/>
        <v>0</v>
      </c>
      <c r="DG42" s="543">
        <f t="shared" si="18"/>
        <v>0</v>
      </c>
      <c r="DH42" s="543">
        <f t="shared" si="19"/>
        <v>0</v>
      </c>
      <c r="DI42" s="543">
        <f t="shared" si="20"/>
        <v>0</v>
      </c>
      <c r="DJ42" s="543">
        <f t="shared" si="21"/>
        <v>0</v>
      </c>
      <c r="DK42" s="544" t="str">
        <f t="shared" si="22"/>
        <v/>
      </c>
      <c r="DL42" s="542">
        <f t="shared" si="30"/>
        <v>-6.7912179999999998</v>
      </c>
      <c r="DM42" s="543">
        <f t="shared" si="31"/>
        <v>-5.8210439999999997</v>
      </c>
      <c r="DN42" s="543">
        <f t="shared" si="32"/>
        <v>-4.8508699999999996</v>
      </c>
      <c r="DO42" s="543">
        <f t="shared" si="33"/>
        <v>-3.8806959999999999</v>
      </c>
      <c r="DP42" s="543">
        <f t="shared" si="34"/>
        <v>-2.9105219999999998</v>
      </c>
      <c r="DQ42" s="544">
        <f t="shared" si="35"/>
        <v>-24.254349999999999</v>
      </c>
      <c r="DR42" s="542">
        <f t="shared" si="36"/>
        <v>0.55200000000000005</v>
      </c>
      <c r="DS42" s="543">
        <f t="shared" si="37"/>
        <v>1.1040000000000001</v>
      </c>
      <c r="DT42" s="543">
        <f t="shared" si="38"/>
        <v>1.6560000000000001</v>
      </c>
      <c r="DU42" s="543">
        <f t="shared" si="39"/>
        <v>2.2080000000000002</v>
      </c>
      <c r="DV42" s="543">
        <f t="shared" si="40"/>
        <v>2.7600000000000002</v>
      </c>
      <c r="DW42" s="544">
        <f t="shared" si="41"/>
        <v>8.2800000000000011</v>
      </c>
      <c r="DX42" s="542">
        <f t="shared" si="24"/>
        <v>0</v>
      </c>
      <c r="DY42" s="543">
        <f t="shared" si="25"/>
        <v>0</v>
      </c>
      <c r="DZ42" s="543">
        <f t="shared" si="26"/>
        <v>0</v>
      </c>
      <c r="EA42" s="543">
        <f t="shared" si="27"/>
        <v>0</v>
      </c>
      <c r="EB42" s="543">
        <f t="shared" si="28"/>
        <v>0</v>
      </c>
      <c r="EC42" s="544" t="str">
        <f t="shared" si="29"/>
        <v/>
      </c>
      <c r="ED42" s="542">
        <v>-2.9104999999999999</v>
      </c>
      <c r="EE42" s="543">
        <v>-2.9104999999999999</v>
      </c>
      <c r="EF42" s="543">
        <v>-2.9104999999999999</v>
      </c>
      <c r="EG42" s="543">
        <v>-2.9104999999999999</v>
      </c>
      <c r="EH42" s="543">
        <v>-2.9104999999999999</v>
      </c>
      <c r="EI42" s="544">
        <v>-14.5526</v>
      </c>
      <c r="EJ42" s="538">
        <v>-14</v>
      </c>
      <c r="EK42" s="539">
        <v>-12</v>
      </c>
      <c r="EL42" s="539">
        <v>-10</v>
      </c>
      <c r="EM42" s="539">
        <v>-8</v>
      </c>
      <c r="EN42" s="539">
        <v>-4</v>
      </c>
      <c r="EO42" s="542">
        <v>0.27600000000000002</v>
      </c>
      <c r="EP42" s="543">
        <v>0.27600000000000002</v>
      </c>
      <c r="EQ42" s="543">
        <v>0.27600000000000002</v>
      </c>
      <c r="ER42" s="543">
        <v>0.27600000000000002</v>
      </c>
      <c r="ES42" s="543">
        <v>0.27600000000000002</v>
      </c>
      <c r="ET42" s="543">
        <v>1.38</v>
      </c>
      <c r="EU42" s="538">
        <v>2</v>
      </c>
      <c r="EV42" s="539">
        <v>4</v>
      </c>
      <c r="EW42" s="539">
        <v>6</v>
      </c>
      <c r="EX42" s="539">
        <v>8</v>
      </c>
      <c r="EY42" s="539">
        <v>10</v>
      </c>
      <c r="EZ42" s="1285">
        <v>0.36860999999999999</v>
      </c>
      <c r="FA42" s="747" t="s">
        <v>2617</v>
      </c>
      <c r="FB42" s="1289">
        <v>0.60000699999999996</v>
      </c>
      <c r="FC42" s="1289">
        <v>0.55922400000000005</v>
      </c>
      <c r="FD42" s="1289">
        <v>0.72722699999999996</v>
      </c>
      <c r="FE42" s="1290">
        <v>0.364541</v>
      </c>
      <c r="FF42" s="747"/>
      <c r="FG42" s="1289"/>
      <c r="FH42" s="1289"/>
      <c r="FI42" s="1289"/>
      <c r="FJ42" s="1290"/>
    </row>
    <row r="43" spans="1:166" s="524" customFormat="1" ht="15.75" customHeight="1">
      <c r="A43" s="503"/>
      <c r="B43" s="525">
        <v>37</v>
      </c>
      <c r="C43" s="786" t="str">
        <f t="shared" si="15"/>
        <v>PR19SWB_PC H2</v>
      </c>
      <c r="D43" s="526" t="s">
        <v>2527</v>
      </c>
      <c r="E43" s="526" t="s">
        <v>56</v>
      </c>
      <c r="F43" s="517" t="s">
        <v>2531</v>
      </c>
      <c r="G43" s="527" t="s">
        <v>2532</v>
      </c>
      <c r="H43" s="527" t="s">
        <v>2533</v>
      </c>
      <c r="I43" s="528">
        <v>1</v>
      </c>
      <c r="J43" s="529"/>
      <c r="K43" s="529"/>
      <c r="L43" s="529"/>
      <c r="M43" s="529"/>
      <c r="N43" s="529"/>
      <c r="O43" s="529"/>
      <c r="P43" s="530"/>
      <c r="Q43" s="531">
        <f t="shared" si="16"/>
        <v>1</v>
      </c>
      <c r="R43" s="532" t="s">
        <v>68</v>
      </c>
      <c r="S43" s="526" t="s">
        <v>2547</v>
      </c>
      <c r="T43" s="533" t="s">
        <v>32</v>
      </c>
      <c r="U43" s="526" t="s">
        <v>148</v>
      </c>
      <c r="V43" s="526" t="s">
        <v>2552</v>
      </c>
      <c r="W43" s="526" t="s">
        <v>2591</v>
      </c>
      <c r="X43" s="539">
        <v>1</v>
      </c>
      <c r="Y43" s="548" t="s">
        <v>25</v>
      </c>
      <c r="Z43" s="536"/>
      <c r="AA43" s="517"/>
      <c r="AB43" s="517"/>
      <c r="AC43" s="517"/>
      <c r="AD43" s="517"/>
      <c r="AE43" s="517" t="s">
        <v>6</v>
      </c>
      <c r="AF43" s="537" t="s">
        <v>2592</v>
      </c>
      <c r="AG43" s="538"/>
      <c r="AH43" s="539"/>
      <c r="AI43" s="539"/>
      <c r="AJ43" s="539"/>
      <c r="AK43" s="539"/>
      <c r="AL43" s="539"/>
      <c r="AM43" s="539"/>
      <c r="AN43" s="539"/>
      <c r="AO43" s="539"/>
      <c r="AP43" s="540"/>
      <c r="AQ43" s="539">
        <v>365</v>
      </c>
      <c r="AR43" s="539">
        <v>365</v>
      </c>
      <c r="AS43" s="539">
        <v>365</v>
      </c>
      <c r="AT43" s="539">
        <v>365</v>
      </c>
      <c r="AU43" s="539">
        <v>365</v>
      </c>
      <c r="AV43" s="538"/>
      <c r="AW43" s="539"/>
      <c r="AX43" s="539"/>
      <c r="AY43" s="539"/>
      <c r="AZ43" s="712"/>
      <c r="BA43" s="715"/>
      <c r="BB43" s="539"/>
      <c r="BC43" s="539"/>
      <c r="BD43" s="539"/>
      <c r="BE43" s="716"/>
      <c r="BF43" s="721"/>
      <c r="BG43" s="539"/>
      <c r="BH43" s="539"/>
      <c r="BI43" s="539"/>
      <c r="BJ43" s="722"/>
      <c r="BK43" s="540"/>
      <c r="BL43" s="532" t="s">
        <v>6</v>
      </c>
      <c r="BM43" s="517" t="s">
        <v>6</v>
      </c>
      <c r="BN43" s="517" t="s">
        <v>6</v>
      </c>
      <c r="BO43" s="517" t="s">
        <v>6</v>
      </c>
      <c r="BP43" s="533" t="s">
        <v>6</v>
      </c>
      <c r="BQ43" s="538"/>
      <c r="BR43" s="539"/>
      <c r="BS43" s="539"/>
      <c r="BT43" s="539"/>
      <c r="BU43" s="540"/>
      <c r="BV43" s="538"/>
      <c r="BW43" s="539"/>
      <c r="BX43" s="539"/>
      <c r="BY43" s="539"/>
      <c r="BZ43" s="540"/>
      <c r="CA43" s="538"/>
      <c r="CB43" s="539"/>
      <c r="CC43" s="539"/>
      <c r="CD43" s="539"/>
      <c r="CE43" s="540"/>
      <c r="CF43" s="538"/>
      <c r="CG43" s="539"/>
      <c r="CH43" s="539"/>
      <c r="CI43" s="539"/>
      <c r="CJ43" s="540"/>
      <c r="CK43" s="538"/>
      <c r="CL43" s="539"/>
      <c r="CM43" s="539"/>
      <c r="CN43" s="539"/>
      <c r="CO43" s="540"/>
      <c r="CP43" s="538"/>
      <c r="CQ43" s="539"/>
      <c r="CR43" s="539"/>
      <c r="CS43" s="539"/>
      <c r="CT43" s="540"/>
      <c r="CU43" s="1277"/>
      <c r="CV43" s="1278"/>
      <c r="CW43" s="1278"/>
      <c r="CX43" s="1279"/>
      <c r="CY43" s="1278"/>
      <c r="CZ43" s="1278"/>
      <c r="DA43" s="1278"/>
      <c r="DB43" s="1279"/>
      <c r="DC43" s="517" t="s">
        <v>7</v>
      </c>
      <c r="DD43" s="545">
        <v>1</v>
      </c>
      <c r="DE43" s="546"/>
      <c r="DF43" s="542" t="str">
        <f t="shared" si="17"/>
        <v/>
      </c>
      <c r="DG43" s="543" t="str">
        <f t="shared" si="18"/>
        <v/>
      </c>
      <c r="DH43" s="543" t="str">
        <f t="shared" si="19"/>
        <v/>
      </c>
      <c r="DI43" s="543" t="str">
        <f t="shared" si="20"/>
        <v/>
      </c>
      <c r="DJ43" s="543" t="str">
        <f t="shared" si="21"/>
        <v/>
      </c>
      <c r="DK43" s="544" t="str">
        <f t="shared" si="22"/>
        <v/>
      </c>
      <c r="DL43" s="542" t="str">
        <f t="shared" si="30"/>
        <v/>
      </c>
      <c r="DM43" s="543" t="str">
        <f t="shared" si="31"/>
        <v/>
      </c>
      <c r="DN43" s="543" t="str">
        <f t="shared" si="32"/>
        <v/>
      </c>
      <c r="DO43" s="543" t="str">
        <f t="shared" si="33"/>
        <v/>
      </c>
      <c r="DP43" s="543" t="str">
        <f t="shared" si="34"/>
        <v/>
      </c>
      <c r="DQ43" s="544" t="str">
        <f t="shared" si="35"/>
        <v/>
      </c>
      <c r="DR43" s="542" t="str">
        <f t="shared" si="36"/>
        <v/>
      </c>
      <c r="DS43" s="543" t="str">
        <f t="shared" si="37"/>
        <v/>
      </c>
      <c r="DT43" s="543" t="str">
        <f t="shared" si="38"/>
        <v/>
      </c>
      <c r="DU43" s="543" t="str">
        <f t="shared" si="39"/>
        <v/>
      </c>
      <c r="DV43" s="543" t="str">
        <f t="shared" si="40"/>
        <v/>
      </c>
      <c r="DW43" s="544" t="str">
        <f t="shared" si="41"/>
        <v/>
      </c>
      <c r="DX43" s="542" t="str">
        <f t="shared" si="24"/>
        <v/>
      </c>
      <c r="DY43" s="543" t="str">
        <f t="shared" si="25"/>
        <v/>
      </c>
      <c r="DZ43" s="543" t="str">
        <f t="shared" si="26"/>
        <v/>
      </c>
      <c r="EA43" s="543" t="str">
        <f t="shared" si="27"/>
        <v/>
      </c>
      <c r="EB43" s="543" t="str">
        <f t="shared" si="28"/>
        <v/>
      </c>
      <c r="EC43" s="544" t="str">
        <f t="shared" si="29"/>
        <v/>
      </c>
      <c r="ED43" s="539">
        <v>-0.1439</v>
      </c>
      <c r="EE43" s="539">
        <v>-0.1439</v>
      </c>
      <c r="EF43" s="539">
        <v>-0.1439</v>
      </c>
      <c r="EG43" s="539">
        <v>-0.1439</v>
      </c>
      <c r="EH43" s="539">
        <v>-0.1439</v>
      </c>
      <c r="EI43" s="539">
        <v>-0.1439</v>
      </c>
      <c r="EJ43" s="539">
        <v>0</v>
      </c>
      <c r="EK43" s="539">
        <v>0</v>
      </c>
      <c r="EL43" s="539">
        <v>0</v>
      </c>
      <c r="EM43" s="539">
        <v>0</v>
      </c>
      <c r="EN43" s="539">
        <v>0</v>
      </c>
      <c r="EO43" s="542">
        <v>0.15390000000000001</v>
      </c>
      <c r="EP43" s="543">
        <v>0.15390000000000001</v>
      </c>
      <c r="EQ43" s="543">
        <v>0.15390000000000001</v>
      </c>
      <c r="ER43" s="543">
        <v>0.15390000000000001</v>
      </c>
      <c r="ES43" s="543">
        <v>0.15390000000000001</v>
      </c>
      <c r="ET43" s="543">
        <v>0.76949999999999996</v>
      </c>
      <c r="EU43" s="538">
        <v>1095</v>
      </c>
      <c r="EV43" s="539">
        <v>1095</v>
      </c>
      <c r="EW43" s="539">
        <v>1095</v>
      </c>
      <c r="EX43" s="539">
        <v>1095</v>
      </c>
      <c r="EY43" s="539">
        <v>1095</v>
      </c>
      <c r="EZ43" s="1285"/>
      <c r="FA43" s="747" t="s">
        <v>2644</v>
      </c>
      <c r="FB43" s="1289"/>
      <c r="FC43" s="1289"/>
      <c r="FD43" s="1289"/>
      <c r="FE43" s="1290"/>
      <c r="FF43" s="747"/>
      <c r="FG43" s="1289"/>
      <c r="FH43" s="1289"/>
      <c r="FI43" s="1289"/>
      <c r="FJ43" s="1290"/>
    </row>
    <row r="44" spans="1:166" s="524" customFormat="1" ht="15.75" customHeight="1">
      <c r="A44" s="503"/>
      <c r="B44" s="525">
        <v>38</v>
      </c>
      <c r="C44" s="786" t="str">
        <f t="shared" si="15"/>
        <v>PR19SWB_PC G1</v>
      </c>
      <c r="D44" s="526" t="s">
        <v>2534</v>
      </c>
      <c r="E44" s="526" t="s">
        <v>56</v>
      </c>
      <c r="F44" s="517" t="s">
        <v>2535</v>
      </c>
      <c r="G44" s="527" t="s">
        <v>2536</v>
      </c>
      <c r="H44" s="527" t="s">
        <v>2537</v>
      </c>
      <c r="I44" s="528"/>
      <c r="J44" s="529"/>
      <c r="K44" s="529"/>
      <c r="L44" s="529"/>
      <c r="M44" s="529">
        <v>1</v>
      </c>
      <c r="N44" s="529"/>
      <c r="O44" s="529"/>
      <c r="P44" s="530"/>
      <c r="Q44" s="531">
        <f t="shared" si="16"/>
        <v>1</v>
      </c>
      <c r="R44" s="532" t="s">
        <v>30</v>
      </c>
      <c r="S44" s="526"/>
      <c r="T44" s="533"/>
      <c r="U44" s="526" t="s">
        <v>132</v>
      </c>
      <c r="V44" s="526" t="s">
        <v>2552</v>
      </c>
      <c r="W44" s="526" t="s">
        <v>2557</v>
      </c>
      <c r="X44" s="539"/>
      <c r="Y44" s="548" t="s">
        <v>25</v>
      </c>
      <c r="Z44" s="536"/>
      <c r="AA44" s="517"/>
      <c r="AB44" s="517"/>
      <c r="AC44" s="517"/>
      <c r="AD44" s="517"/>
      <c r="AE44" s="517"/>
      <c r="AF44" s="537" t="s">
        <v>2562</v>
      </c>
      <c r="AG44" s="538">
        <v>40</v>
      </c>
      <c r="AH44" s="539">
        <v>50</v>
      </c>
      <c r="AI44" s="539">
        <v>54</v>
      </c>
      <c r="AJ44" s="539">
        <v>234</v>
      </c>
      <c r="AK44" s="539">
        <v>1297</v>
      </c>
      <c r="AL44" s="539">
        <v>30201</v>
      </c>
      <c r="AM44" s="539">
        <v>94409</v>
      </c>
      <c r="AN44" s="539">
        <v>122491</v>
      </c>
      <c r="AO44" s="539">
        <v>130939</v>
      </c>
      <c r="AP44" s="540">
        <v>138800</v>
      </c>
      <c r="AQ44" s="539">
        <v>161332</v>
      </c>
      <c r="AR44" s="539">
        <v>183364</v>
      </c>
      <c r="AS44" s="539">
        <v>204655</v>
      </c>
      <c r="AT44" s="539">
        <v>225705</v>
      </c>
      <c r="AU44" s="539">
        <v>245964</v>
      </c>
      <c r="AV44" s="538">
        <v>256045</v>
      </c>
      <c r="AW44" s="539">
        <v>266043</v>
      </c>
      <c r="AX44" s="539">
        <v>275672</v>
      </c>
      <c r="AY44" s="539">
        <v>285448</v>
      </c>
      <c r="AZ44" s="712">
        <v>295087</v>
      </c>
      <c r="BA44" s="715">
        <v>304303</v>
      </c>
      <c r="BB44" s="539">
        <v>313223</v>
      </c>
      <c r="BC44" s="539">
        <v>321907</v>
      </c>
      <c r="BD44" s="539">
        <v>330531</v>
      </c>
      <c r="BE44" s="716">
        <v>338700</v>
      </c>
      <c r="BF44" s="721">
        <v>346482</v>
      </c>
      <c r="BG44" s="539">
        <v>353946</v>
      </c>
      <c r="BH44" s="539">
        <v>361176</v>
      </c>
      <c r="BI44" s="539">
        <v>368532</v>
      </c>
      <c r="BJ44" s="722">
        <v>375857</v>
      </c>
      <c r="BK44" s="540">
        <v>412287</v>
      </c>
      <c r="BL44" s="554"/>
      <c r="BM44" s="555"/>
      <c r="BN44" s="555"/>
      <c r="BO44" s="555"/>
      <c r="BP44" s="556"/>
      <c r="BQ44" s="538"/>
      <c r="BR44" s="539"/>
      <c r="BS44" s="539"/>
      <c r="BT44" s="539"/>
      <c r="BU44" s="540"/>
      <c r="BV44" s="538"/>
      <c r="BW44" s="539"/>
      <c r="BX44" s="539"/>
      <c r="BY44" s="539"/>
      <c r="BZ44" s="540"/>
      <c r="CA44" s="538"/>
      <c r="CB44" s="539"/>
      <c r="CC44" s="539"/>
      <c r="CD44" s="539"/>
      <c r="CE44" s="540"/>
      <c r="CF44" s="538"/>
      <c r="CG44" s="539"/>
      <c r="CH44" s="539"/>
      <c r="CI44" s="539"/>
      <c r="CJ44" s="540"/>
      <c r="CK44" s="538"/>
      <c r="CL44" s="539"/>
      <c r="CM44" s="539"/>
      <c r="CN44" s="539"/>
      <c r="CO44" s="540"/>
      <c r="CP44" s="538"/>
      <c r="CQ44" s="539"/>
      <c r="CR44" s="539"/>
      <c r="CS44" s="539"/>
      <c r="CT44" s="540"/>
      <c r="CU44" s="1277"/>
      <c r="CV44" s="1278"/>
      <c r="CW44" s="1278"/>
      <c r="CX44" s="1279"/>
      <c r="CY44" s="1278"/>
      <c r="CZ44" s="1278"/>
      <c r="DA44" s="1278"/>
      <c r="DB44" s="1279"/>
      <c r="DC44" s="517"/>
      <c r="DD44" s="545">
        <v>1</v>
      </c>
      <c r="DE44" s="546"/>
      <c r="DF44" s="542" t="str">
        <f t="shared" si="17"/>
        <v/>
      </c>
      <c r="DG44" s="543" t="str">
        <f t="shared" si="18"/>
        <v/>
      </c>
      <c r="DH44" s="543" t="str">
        <f t="shared" si="19"/>
        <v/>
      </c>
      <c r="DI44" s="543" t="str">
        <f t="shared" si="20"/>
        <v/>
      </c>
      <c r="DJ44" s="543" t="str">
        <f t="shared" si="21"/>
        <v/>
      </c>
      <c r="DK44" s="544" t="str">
        <f t="shared" si="22"/>
        <v/>
      </c>
      <c r="DL44" s="542" t="str">
        <f t="shared" si="30"/>
        <v/>
      </c>
      <c r="DM44" s="543" t="str">
        <f t="shared" si="31"/>
        <v/>
      </c>
      <c r="DN44" s="543" t="str">
        <f t="shared" si="32"/>
        <v/>
      </c>
      <c r="DO44" s="543" t="str">
        <f t="shared" si="33"/>
        <v/>
      </c>
      <c r="DP44" s="543" t="str">
        <f t="shared" si="34"/>
        <v/>
      </c>
      <c r="DQ44" s="544" t="str">
        <f t="shared" si="35"/>
        <v/>
      </c>
      <c r="DR44" s="542" t="str">
        <f t="shared" si="36"/>
        <v/>
      </c>
      <c r="DS44" s="543" t="str">
        <f t="shared" si="37"/>
        <v/>
      </c>
      <c r="DT44" s="543" t="str">
        <f t="shared" si="38"/>
        <v/>
      </c>
      <c r="DU44" s="543" t="str">
        <f t="shared" si="39"/>
        <v/>
      </c>
      <c r="DV44" s="543" t="str">
        <f t="shared" si="40"/>
        <v/>
      </c>
      <c r="DW44" s="544" t="str">
        <f t="shared" si="41"/>
        <v/>
      </c>
      <c r="DX44" s="542" t="str">
        <f t="shared" si="24"/>
        <v/>
      </c>
      <c r="DY44" s="543" t="str">
        <f t="shared" si="25"/>
        <v/>
      </c>
      <c r="DZ44" s="543" t="str">
        <f t="shared" si="26"/>
        <v/>
      </c>
      <c r="EA44" s="543" t="str">
        <f t="shared" si="27"/>
        <v/>
      </c>
      <c r="EB44" s="543" t="str">
        <f t="shared" si="28"/>
        <v/>
      </c>
      <c r="EC44" s="544" t="str">
        <f t="shared" si="29"/>
        <v/>
      </c>
      <c r="ED44" s="542"/>
      <c r="EE44" s="543"/>
      <c r="EF44" s="543"/>
      <c r="EG44" s="543"/>
      <c r="EH44" s="543"/>
      <c r="EI44" s="544"/>
      <c r="EJ44" s="538"/>
      <c r="EK44" s="539"/>
      <c r="EL44" s="539"/>
      <c r="EM44" s="539"/>
      <c r="EN44" s="539"/>
      <c r="EO44" s="542"/>
      <c r="EP44" s="543"/>
      <c r="EQ44" s="543"/>
      <c r="ER44" s="543"/>
      <c r="ES44" s="543"/>
      <c r="ET44" s="543"/>
      <c r="EU44" s="538"/>
      <c r="EV44" s="539"/>
      <c r="EW44" s="539"/>
      <c r="EX44" s="539"/>
      <c r="EY44" s="539"/>
      <c r="EZ44" s="1285">
        <v>6.0000000000000002E-6</v>
      </c>
      <c r="FA44" s="747" t="s">
        <v>2618</v>
      </c>
      <c r="FB44" s="1289">
        <v>1.2999999999999999E-5</v>
      </c>
      <c r="FC44" s="1289">
        <v>1.4E-5</v>
      </c>
      <c r="FD44" s="1289">
        <v>1.7E-5</v>
      </c>
      <c r="FE44" s="1290">
        <v>1.2E-5</v>
      </c>
      <c r="FF44" s="747"/>
      <c r="FG44" s="1289"/>
      <c r="FH44" s="1289"/>
      <c r="FI44" s="1289"/>
      <c r="FJ44" s="1290"/>
    </row>
    <row r="45" spans="1:166" s="524" customFormat="1" ht="15.75" customHeight="1">
      <c r="A45" s="503"/>
      <c r="B45" s="525">
        <v>39</v>
      </c>
      <c r="C45" s="786" t="str">
        <f t="shared" si="15"/>
        <v>PR19SWB_PC G2</v>
      </c>
      <c r="D45" s="526" t="s">
        <v>2534</v>
      </c>
      <c r="E45" s="526" t="s">
        <v>42</v>
      </c>
      <c r="F45" s="517" t="s">
        <v>2538</v>
      </c>
      <c r="G45" s="527" t="s">
        <v>2539</v>
      </c>
      <c r="H45" s="527" t="s">
        <v>2540</v>
      </c>
      <c r="I45" s="528"/>
      <c r="J45" s="529"/>
      <c r="K45" s="529"/>
      <c r="L45" s="529"/>
      <c r="M45" s="529">
        <v>1</v>
      </c>
      <c r="N45" s="529"/>
      <c r="O45" s="529"/>
      <c r="P45" s="530"/>
      <c r="Q45" s="531">
        <f t="shared" si="16"/>
        <v>1</v>
      </c>
      <c r="R45" s="532" t="s">
        <v>30</v>
      </c>
      <c r="S45" s="526"/>
      <c r="T45" s="533"/>
      <c r="U45" s="526" t="s">
        <v>2581</v>
      </c>
      <c r="V45" s="526" t="s">
        <v>2552</v>
      </c>
      <c r="W45" s="526" t="s">
        <v>2557</v>
      </c>
      <c r="X45" s="539"/>
      <c r="Y45" s="548" t="s">
        <v>25</v>
      </c>
      <c r="Z45" s="536"/>
      <c r="AA45" s="517"/>
      <c r="AB45" s="517"/>
      <c r="AC45" s="517"/>
      <c r="AD45" s="517"/>
      <c r="AE45" s="517"/>
      <c r="AF45" s="537" t="s">
        <v>2593</v>
      </c>
      <c r="AG45" s="538">
        <v>10407</v>
      </c>
      <c r="AH45" s="539">
        <v>11298</v>
      </c>
      <c r="AI45" s="539">
        <v>12962</v>
      </c>
      <c r="AJ45" s="539">
        <v>14753</v>
      </c>
      <c r="AK45" s="539">
        <v>16113</v>
      </c>
      <c r="AL45" s="539">
        <v>16995</v>
      </c>
      <c r="AM45" s="539">
        <v>18919</v>
      </c>
      <c r="AN45" s="539">
        <v>21648</v>
      </c>
      <c r="AO45" s="539">
        <v>23371</v>
      </c>
      <c r="AP45" s="540">
        <v>25094</v>
      </c>
      <c r="AQ45" s="539">
        <v>27000</v>
      </c>
      <c r="AR45" s="539">
        <v>30000</v>
      </c>
      <c r="AS45" s="539">
        <v>33000</v>
      </c>
      <c r="AT45" s="539">
        <v>40000</v>
      </c>
      <c r="AU45" s="539">
        <v>50000</v>
      </c>
      <c r="AV45" s="538">
        <v>51500</v>
      </c>
      <c r="AW45" s="539">
        <v>53000</v>
      </c>
      <c r="AX45" s="539">
        <v>54500</v>
      </c>
      <c r="AY45" s="539">
        <v>56000</v>
      </c>
      <c r="AZ45" s="712">
        <v>57500</v>
      </c>
      <c r="BA45" s="715">
        <v>59000</v>
      </c>
      <c r="BB45" s="539">
        <v>60500</v>
      </c>
      <c r="BC45" s="539">
        <v>62000</v>
      </c>
      <c r="BD45" s="539">
        <v>63500</v>
      </c>
      <c r="BE45" s="716">
        <v>65000</v>
      </c>
      <c r="BF45" s="721">
        <v>66500</v>
      </c>
      <c r="BG45" s="539">
        <v>68000</v>
      </c>
      <c r="BH45" s="539">
        <v>69500</v>
      </c>
      <c r="BI45" s="539">
        <v>71000</v>
      </c>
      <c r="BJ45" s="722">
        <v>72500</v>
      </c>
      <c r="BK45" s="540">
        <v>80000</v>
      </c>
      <c r="BL45" s="532"/>
      <c r="BM45" s="517"/>
      <c r="BN45" s="517"/>
      <c r="BO45" s="517"/>
      <c r="BP45" s="533"/>
      <c r="BQ45" s="538"/>
      <c r="BR45" s="539"/>
      <c r="BS45" s="539"/>
      <c r="BT45" s="539"/>
      <c r="BU45" s="540"/>
      <c r="BV45" s="538"/>
      <c r="BW45" s="539"/>
      <c r="BX45" s="539"/>
      <c r="BY45" s="539"/>
      <c r="BZ45" s="540"/>
      <c r="CA45" s="538"/>
      <c r="CB45" s="539"/>
      <c r="CC45" s="539"/>
      <c r="CD45" s="539"/>
      <c r="CE45" s="540"/>
      <c r="CF45" s="538"/>
      <c r="CG45" s="539"/>
      <c r="CH45" s="539"/>
      <c r="CI45" s="539"/>
      <c r="CJ45" s="540"/>
      <c r="CK45" s="538"/>
      <c r="CL45" s="539"/>
      <c r="CM45" s="539"/>
      <c r="CN45" s="539"/>
      <c r="CO45" s="540"/>
      <c r="CP45" s="538"/>
      <c r="CQ45" s="539"/>
      <c r="CR45" s="539"/>
      <c r="CS45" s="539"/>
      <c r="CT45" s="540"/>
      <c r="CU45" s="1277"/>
      <c r="CV45" s="1278"/>
      <c r="CW45" s="1278"/>
      <c r="CX45" s="1279"/>
      <c r="CY45" s="1278"/>
      <c r="CZ45" s="1278"/>
      <c r="DA45" s="1278"/>
      <c r="DB45" s="1279"/>
      <c r="DC45" s="517"/>
      <c r="DD45" s="545">
        <v>1</v>
      </c>
      <c r="DE45" s="546"/>
      <c r="DF45" s="542" t="str">
        <f t="shared" si="17"/>
        <v/>
      </c>
      <c r="DG45" s="543" t="str">
        <f t="shared" si="18"/>
        <v/>
      </c>
      <c r="DH45" s="543" t="str">
        <f t="shared" si="19"/>
        <v/>
      </c>
      <c r="DI45" s="543" t="str">
        <f t="shared" si="20"/>
        <v/>
      </c>
      <c r="DJ45" s="543" t="str">
        <f t="shared" si="21"/>
        <v/>
      </c>
      <c r="DK45" s="544" t="str">
        <f t="shared" si="22"/>
        <v/>
      </c>
      <c r="DL45" s="542" t="str">
        <f t="shared" si="30"/>
        <v/>
      </c>
      <c r="DM45" s="543" t="str">
        <f t="shared" si="31"/>
        <v/>
      </c>
      <c r="DN45" s="543" t="str">
        <f t="shared" si="32"/>
        <v/>
      </c>
      <c r="DO45" s="543" t="str">
        <f t="shared" si="33"/>
        <v/>
      </c>
      <c r="DP45" s="543" t="str">
        <f t="shared" si="34"/>
        <v/>
      </c>
      <c r="DQ45" s="544" t="str">
        <f t="shared" si="35"/>
        <v/>
      </c>
      <c r="DR45" s="542" t="str">
        <f t="shared" si="36"/>
        <v/>
      </c>
      <c r="DS45" s="543" t="str">
        <f t="shared" si="37"/>
        <v/>
      </c>
      <c r="DT45" s="543" t="str">
        <f t="shared" si="38"/>
        <v/>
      </c>
      <c r="DU45" s="543" t="str">
        <f t="shared" si="39"/>
        <v/>
      </c>
      <c r="DV45" s="543" t="str">
        <f t="shared" si="40"/>
        <v/>
      </c>
      <c r="DW45" s="544" t="str">
        <f t="shared" si="41"/>
        <v/>
      </c>
      <c r="DX45" s="542" t="str">
        <f t="shared" si="24"/>
        <v/>
      </c>
      <c r="DY45" s="543" t="str">
        <f t="shared" si="25"/>
        <v/>
      </c>
      <c r="DZ45" s="543" t="str">
        <f t="shared" si="26"/>
        <v/>
      </c>
      <c r="EA45" s="543" t="str">
        <f t="shared" si="27"/>
        <v/>
      </c>
      <c r="EB45" s="543" t="str">
        <f t="shared" si="28"/>
        <v/>
      </c>
      <c r="EC45" s="544" t="str">
        <f t="shared" si="29"/>
        <v/>
      </c>
      <c r="ED45" s="542"/>
      <c r="EE45" s="543"/>
      <c r="EF45" s="543"/>
      <c r="EG45" s="543"/>
      <c r="EH45" s="543"/>
      <c r="EI45" s="544"/>
      <c r="EJ45" s="538"/>
      <c r="EK45" s="539"/>
      <c r="EL45" s="539"/>
      <c r="EM45" s="539"/>
      <c r="EN45" s="539"/>
      <c r="EO45" s="542"/>
      <c r="EP45" s="543"/>
      <c r="EQ45" s="543"/>
      <c r="ER45" s="543"/>
      <c r="ES45" s="543"/>
      <c r="ET45" s="543"/>
      <c r="EU45" s="538"/>
      <c r="EV45" s="539"/>
      <c r="EW45" s="539"/>
      <c r="EX45" s="539"/>
      <c r="EY45" s="539"/>
      <c r="EZ45" s="1285">
        <v>2.6600000000000001E-4</v>
      </c>
      <c r="FA45" s="747" t="s">
        <v>2619</v>
      </c>
      <c r="FB45" s="1289"/>
      <c r="FC45" s="1289">
        <v>3.0800000000000001E-4</v>
      </c>
      <c r="FD45" s="1289"/>
      <c r="FE45" s="1290"/>
      <c r="FF45" s="747"/>
      <c r="FG45" s="1289"/>
      <c r="FH45" s="1289"/>
      <c r="FI45" s="1289"/>
      <c r="FJ45" s="1290"/>
    </row>
    <row r="46" spans="1:166" s="524" customFormat="1" ht="15.75" customHeight="1">
      <c r="A46" s="503"/>
      <c r="B46" s="525">
        <v>40</v>
      </c>
      <c r="C46" s="786" t="str">
        <f t="shared" si="15"/>
        <v>PR19SWB_PC G3</v>
      </c>
      <c r="D46" s="526" t="s">
        <v>2534</v>
      </c>
      <c r="E46" s="526" t="s">
        <v>56</v>
      </c>
      <c r="F46" s="517" t="s">
        <v>2541</v>
      </c>
      <c r="G46" s="527" t="s">
        <v>2542</v>
      </c>
      <c r="H46" s="527" t="s">
        <v>2543</v>
      </c>
      <c r="I46" s="528"/>
      <c r="J46" s="529"/>
      <c r="K46" s="529"/>
      <c r="L46" s="529"/>
      <c r="M46" s="529">
        <v>1</v>
      </c>
      <c r="N46" s="529"/>
      <c r="O46" s="529"/>
      <c r="P46" s="530"/>
      <c r="Q46" s="531">
        <f t="shared" si="16"/>
        <v>1</v>
      </c>
      <c r="R46" s="532" t="s">
        <v>30</v>
      </c>
      <c r="S46" s="526"/>
      <c r="T46" s="533"/>
      <c r="U46" s="526" t="s">
        <v>2581</v>
      </c>
      <c r="V46" s="526" t="s">
        <v>28</v>
      </c>
      <c r="W46" s="526" t="s">
        <v>2554</v>
      </c>
      <c r="X46" s="539">
        <v>2</v>
      </c>
      <c r="Y46" s="548" t="s">
        <v>40</v>
      </c>
      <c r="Z46" s="536"/>
      <c r="AA46" s="517"/>
      <c r="AB46" s="517"/>
      <c r="AC46" s="517"/>
      <c r="AD46" s="517"/>
      <c r="AE46" s="517"/>
      <c r="AF46" s="537" t="s">
        <v>2593</v>
      </c>
      <c r="AG46" s="538"/>
      <c r="AH46" s="539"/>
      <c r="AI46" s="539">
        <v>1.36</v>
      </c>
      <c r="AJ46" s="539">
        <v>1.21</v>
      </c>
      <c r="AK46" s="539">
        <v>1.34</v>
      </c>
      <c r="AL46" s="539">
        <v>1.5</v>
      </c>
      <c r="AM46" s="539">
        <v>1.5</v>
      </c>
      <c r="AN46" s="539">
        <v>0.98</v>
      </c>
      <c r="AO46" s="539">
        <v>0.95</v>
      </c>
      <c r="AP46" s="540">
        <v>0.93</v>
      </c>
      <c r="AQ46" s="539">
        <v>0.91</v>
      </c>
      <c r="AR46" s="539">
        <v>0.89</v>
      </c>
      <c r="AS46" s="539">
        <v>0.87</v>
      </c>
      <c r="AT46" s="539">
        <v>0.85</v>
      </c>
      <c r="AU46" s="539">
        <v>0.84</v>
      </c>
      <c r="AV46" s="538">
        <v>0.84</v>
      </c>
      <c r="AW46" s="539">
        <v>0.84</v>
      </c>
      <c r="AX46" s="539">
        <v>0.84</v>
      </c>
      <c r="AY46" s="539">
        <v>0.84</v>
      </c>
      <c r="AZ46" s="712">
        <v>0.84</v>
      </c>
      <c r="BA46" s="715">
        <v>0.84</v>
      </c>
      <c r="BB46" s="539">
        <v>0.84</v>
      </c>
      <c r="BC46" s="539">
        <v>0.84</v>
      </c>
      <c r="BD46" s="539">
        <v>0.84</v>
      </c>
      <c r="BE46" s="716">
        <v>0.84</v>
      </c>
      <c r="BF46" s="721">
        <v>0.84</v>
      </c>
      <c r="BG46" s="539">
        <v>0.84</v>
      </c>
      <c r="BH46" s="539">
        <v>0.84</v>
      </c>
      <c r="BI46" s="539">
        <v>0.84</v>
      </c>
      <c r="BJ46" s="722">
        <v>0.84</v>
      </c>
      <c r="BK46" s="540">
        <v>0.84</v>
      </c>
      <c r="BL46" s="532"/>
      <c r="BM46" s="517"/>
      <c r="BN46" s="517"/>
      <c r="BO46" s="517"/>
      <c r="BP46" s="533"/>
      <c r="BQ46" s="538"/>
      <c r="BR46" s="539"/>
      <c r="BS46" s="539"/>
      <c r="BT46" s="539"/>
      <c r="BU46" s="540"/>
      <c r="BV46" s="538"/>
      <c r="BW46" s="539"/>
      <c r="BX46" s="539"/>
      <c r="BY46" s="539"/>
      <c r="BZ46" s="540"/>
      <c r="CA46" s="538"/>
      <c r="CB46" s="539"/>
      <c r="CC46" s="539"/>
      <c r="CD46" s="539"/>
      <c r="CE46" s="540"/>
      <c r="CF46" s="538"/>
      <c r="CG46" s="539"/>
      <c r="CH46" s="539"/>
      <c r="CI46" s="539"/>
      <c r="CJ46" s="540"/>
      <c r="CK46" s="538"/>
      <c r="CL46" s="539"/>
      <c r="CM46" s="539"/>
      <c r="CN46" s="539"/>
      <c r="CO46" s="540"/>
      <c r="CP46" s="538"/>
      <c r="CQ46" s="539"/>
      <c r="CR46" s="539"/>
      <c r="CS46" s="539"/>
      <c r="CT46" s="540"/>
      <c r="CU46" s="1277"/>
      <c r="CV46" s="1278"/>
      <c r="CW46" s="1278"/>
      <c r="CX46" s="1279"/>
      <c r="CY46" s="1278"/>
      <c r="CZ46" s="1278"/>
      <c r="DA46" s="1278"/>
      <c r="DB46" s="1279"/>
      <c r="DC46" s="517"/>
      <c r="DD46" s="545">
        <v>1</v>
      </c>
      <c r="DE46" s="546"/>
      <c r="DF46" s="542" t="str">
        <f t="shared" si="17"/>
        <v/>
      </c>
      <c r="DG46" s="543" t="str">
        <f t="shared" si="18"/>
        <v/>
      </c>
      <c r="DH46" s="543" t="str">
        <f t="shared" si="19"/>
        <v/>
      </c>
      <c r="DI46" s="543" t="str">
        <f t="shared" si="20"/>
        <v/>
      </c>
      <c r="DJ46" s="543" t="str">
        <f t="shared" si="21"/>
        <v/>
      </c>
      <c r="DK46" s="544" t="str">
        <f t="shared" si="22"/>
        <v/>
      </c>
      <c r="DL46" s="542" t="str">
        <f t="shared" si="30"/>
        <v/>
      </c>
      <c r="DM46" s="543" t="str">
        <f t="shared" si="31"/>
        <v/>
      </c>
      <c r="DN46" s="543" t="str">
        <f t="shared" si="32"/>
        <v/>
      </c>
      <c r="DO46" s="543" t="str">
        <f t="shared" si="33"/>
        <v/>
      </c>
      <c r="DP46" s="543" t="str">
        <f t="shared" si="34"/>
        <v/>
      </c>
      <c r="DQ46" s="544" t="str">
        <f t="shared" si="35"/>
        <v/>
      </c>
      <c r="DR46" s="542" t="str">
        <f t="shared" si="36"/>
        <v/>
      </c>
      <c r="DS46" s="543" t="str">
        <f t="shared" si="37"/>
        <v/>
      </c>
      <c r="DT46" s="543" t="str">
        <f t="shared" si="38"/>
        <v/>
      </c>
      <c r="DU46" s="543" t="str">
        <f t="shared" si="39"/>
        <v/>
      </c>
      <c r="DV46" s="543" t="str">
        <f t="shared" si="40"/>
        <v/>
      </c>
      <c r="DW46" s="544" t="str">
        <f t="shared" si="41"/>
        <v/>
      </c>
      <c r="DX46" s="542" t="str">
        <f t="shared" si="24"/>
        <v/>
      </c>
      <c r="DY46" s="543" t="str">
        <f t="shared" si="25"/>
        <v/>
      </c>
      <c r="DZ46" s="543" t="str">
        <f t="shared" si="26"/>
        <v/>
      </c>
      <c r="EA46" s="543" t="str">
        <f t="shared" si="27"/>
        <v/>
      </c>
      <c r="EB46" s="543" t="str">
        <f t="shared" si="28"/>
        <v/>
      </c>
      <c r="EC46" s="544" t="str">
        <f t="shared" si="29"/>
        <v/>
      </c>
      <c r="ED46" s="542"/>
      <c r="EE46" s="543"/>
      <c r="EF46" s="543"/>
      <c r="EG46" s="543"/>
      <c r="EH46" s="543"/>
      <c r="EI46" s="544"/>
      <c r="EJ46" s="538"/>
      <c r="EK46" s="539"/>
      <c r="EL46" s="539"/>
      <c r="EM46" s="539"/>
      <c r="EN46" s="539"/>
      <c r="EO46" s="542"/>
      <c r="EP46" s="543"/>
      <c r="EQ46" s="543"/>
      <c r="ER46" s="543"/>
      <c r="ES46" s="543"/>
      <c r="ET46" s="543"/>
      <c r="EU46" s="538"/>
      <c r="EV46" s="539"/>
      <c r="EW46" s="539"/>
      <c r="EX46" s="539"/>
      <c r="EY46" s="539"/>
      <c r="EZ46" s="1285">
        <v>4.6999999999999997E-5</v>
      </c>
      <c r="FA46" s="747" t="s">
        <v>2620</v>
      </c>
      <c r="FB46" s="1289">
        <v>4.3864E-2</v>
      </c>
      <c r="FC46" s="1289">
        <v>4.3864E-2</v>
      </c>
      <c r="FD46" s="1289">
        <v>5.7435E-2</v>
      </c>
      <c r="FE46" s="1290">
        <v>2.4337999999999999E-2</v>
      </c>
      <c r="FF46" s="747"/>
      <c r="FG46" s="1289"/>
      <c r="FH46" s="1289"/>
      <c r="FI46" s="1289"/>
      <c r="FJ46" s="1290"/>
    </row>
    <row r="47" spans="1:166" s="524" customFormat="1" ht="15.75" customHeight="1">
      <c r="A47" s="503"/>
      <c r="B47" s="525">
        <v>41</v>
      </c>
      <c r="C47" s="786" t="str">
        <f t="shared" si="15"/>
        <v>PR19SWB_PC G4</v>
      </c>
      <c r="D47" s="526" t="s">
        <v>2534</v>
      </c>
      <c r="E47" s="526" t="s">
        <v>56</v>
      </c>
      <c r="F47" s="517" t="s">
        <v>2544</v>
      </c>
      <c r="G47" s="527" t="s">
        <v>2545</v>
      </c>
      <c r="H47" s="527" t="s">
        <v>2546</v>
      </c>
      <c r="I47" s="528"/>
      <c r="J47" s="529"/>
      <c r="K47" s="529"/>
      <c r="L47" s="529"/>
      <c r="M47" s="529">
        <v>1</v>
      </c>
      <c r="N47" s="529"/>
      <c r="O47" s="529"/>
      <c r="P47" s="530"/>
      <c r="Q47" s="531">
        <f t="shared" si="16"/>
        <v>1</v>
      </c>
      <c r="R47" s="532" t="s">
        <v>30</v>
      </c>
      <c r="S47" s="526"/>
      <c r="T47" s="533"/>
      <c r="U47" s="526" t="s">
        <v>2581</v>
      </c>
      <c r="V47" s="526" t="s">
        <v>28</v>
      </c>
      <c r="W47" s="526" t="s">
        <v>2554</v>
      </c>
      <c r="X47" s="539">
        <v>1</v>
      </c>
      <c r="Y47" s="548" t="s">
        <v>25</v>
      </c>
      <c r="Z47" s="536"/>
      <c r="AA47" s="517"/>
      <c r="AB47" s="517"/>
      <c r="AC47" s="517"/>
      <c r="AD47" s="517"/>
      <c r="AE47" s="517"/>
      <c r="AF47" s="537" t="s">
        <v>2593</v>
      </c>
      <c r="AG47" s="538"/>
      <c r="AH47" s="539"/>
      <c r="AI47" s="539"/>
      <c r="AJ47" s="539"/>
      <c r="AK47" s="539"/>
      <c r="AL47" s="539"/>
      <c r="AM47" s="539"/>
      <c r="AN47" s="539"/>
      <c r="AO47" s="539">
        <v>85.6</v>
      </c>
      <c r="AP47" s="540">
        <v>86.5</v>
      </c>
      <c r="AQ47" s="539">
        <v>89</v>
      </c>
      <c r="AR47" s="539">
        <v>92.8</v>
      </c>
      <c r="AS47" s="539">
        <v>95.2</v>
      </c>
      <c r="AT47" s="539">
        <v>97.6</v>
      </c>
      <c r="AU47" s="539">
        <v>100</v>
      </c>
      <c r="AV47" s="538">
        <v>100</v>
      </c>
      <c r="AW47" s="539">
        <v>100</v>
      </c>
      <c r="AX47" s="539">
        <v>100</v>
      </c>
      <c r="AY47" s="539">
        <v>100</v>
      </c>
      <c r="AZ47" s="712">
        <v>100</v>
      </c>
      <c r="BA47" s="715">
        <v>100</v>
      </c>
      <c r="BB47" s="539">
        <v>100</v>
      </c>
      <c r="BC47" s="539">
        <v>100</v>
      </c>
      <c r="BD47" s="539">
        <v>100</v>
      </c>
      <c r="BE47" s="716">
        <v>100</v>
      </c>
      <c r="BF47" s="721">
        <v>100</v>
      </c>
      <c r="BG47" s="539">
        <v>100</v>
      </c>
      <c r="BH47" s="539">
        <v>100</v>
      </c>
      <c r="BI47" s="539">
        <v>100</v>
      </c>
      <c r="BJ47" s="722">
        <v>100</v>
      </c>
      <c r="BK47" s="540">
        <v>100</v>
      </c>
      <c r="BL47" s="532"/>
      <c r="BM47" s="517"/>
      <c r="BN47" s="517"/>
      <c r="BO47" s="517"/>
      <c r="BP47" s="533"/>
      <c r="BQ47" s="538"/>
      <c r="BR47" s="539"/>
      <c r="BS47" s="539"/>
      <c r="BT47" s="539"/>
      <c r="BU47" s="540"/>
      <c r="BV47" s="538"/>
      <c r="BW47" s="539"/>
      <c r="BX47" s="539"/>
      <c r="BY47" s="539"/>
      <c r="BZ47" s="540"/>
      <c r="CA47" s="538"/>
      <c r="CB47" s="539"/>
      <c r="CC47" s="539"/>
      <c r="CD47" s="539"/>
      <c r="CE47" s="540"/>
      <c r="CF47" s="538"/>
      <c r="CG47" s="539"/>
      <c r="CH47" s="539"/>
      <c r="CI47" s="539"/>
      <c r="CJ47" s="540"/>
      <c r="CK47" s="538"/>
      <c r="CL47" s="539"/>
      <c r="CM47" s="539"/>
      <c r="CN47" s="539"/>
      <c r="CO47" s="540"/>
      <c r="CP47" s="538"/>
      <c r="CQ47" s="539"/>
      <c r="CR47" s="539"/>
      <c r="CS47" s="539"/>
      <c r="CT47" s="540"/>
      <c r="CU47" s="1277"/>
      <c r="CV47" s="1278"/>
      <c r="CW47" s="1278"/>
      <c r="CX47" s="1279"/>
      <c r="CY47" s="1278"/>
      <c r="CZ47" s="1278"/>
      <c r="DA47" s="1278"/>
      <c r="DB47" s="1279"/>
      <c r="DC47" s="517"/>
      <c r="DD47" s="545">
        <v>1</v>
      </c>
      <c r="DE47" s="546"/>
      <c r="DF47" s="542" t="str">
        <f t="shared" si="17"/>
        <v/>
      </c>
      <c r="DG47" s="543" t="str">
        <f t="shared" si="18"/>
        <v/>
      </c>
      <c r="DH47" s="543" t="str">
        <f t="shared" si="19"/>
        <v/>
      </c>
      <c r="DI47" s="543" t="str">
        <f t="shared" si="20"/>
        <v/>
      </c>
      <c r="DJ47" s="543" t="str">
        <f t="shared" si="21"/>
        <v/>
      </c>
      <c r="DK47" s="544" t="str">
        <f t="shared" si="22"/>
        <v/>
      </c>
      <c r="DL47" s="542" t="str">
        <f t="shared" si="30"/>
        <v/>
      </c>
      <c r="DM47" s="543" t="str">
        <f t="shared" si="31"/>
        <v/>
      </c>
      <c r="DN47" s="543" t="str">
        <f t="shared" si="32"/>
        <v/>
      </c>
      <c r="DO47" s="543" t="str">
        <f t="shared" si="33"/>
        <v/>
      </c>
      <c r="DP47" s="543" t="str">
        <f t="shared" si="34"/>
        <v/>
      </c>
      <c r="DQ47" s="544" t="str">
        <f t="shared" si="35"/>
        <v/>
      </c>
      <c r="DR47" s="542" t="str">
        <f t="shared" si="36"/>
        <v/>
      </c>
      <c r="DS47" s="543" t="str">
        <f t="shared" si="37"/>
        <v/>
      </c>
      <c r="DT47" s="543" t="str">
        <f t="shared" si="38"/>
        <v/>
      </c>
      <c r="DU47" s="543" t="str">
        <f t="shared" si="39"/>
        <v/>
      </c>
      <c r="DV47" s="543" t="str">
        <f t="shared" si="40"/>
        <v/>
      </c>
      <c r="DW47" s="544" t="str">
        <f t="shared" si="41"/>
        <v/>
      </c>
      <c r="DX47" s="542" t="str">
        <f t="shared" si="24"/>
        <v/>
      </c>
      <c r="DY47" s="543" t="str">
        <f t="shared" si="25"/>
        <v/>
      </c>
      <c r="DZ47" s="543" t="str">
        <f t="shared" si="26"/>
        <v/>
      </c>
      <c r="EA47" s="543" t="str">
        <f t="shared" si="27"/>
        <v/>
      </c>
      <c r="EB47" s="543" t="str">
        <f t="shared" si="28"/>
        <v/>
      </c>
      <c r="EC47" s="544" t="str">
        <f t="shared" si="29"/>
        <v/>
      </c>
      <c r="ED47" s="542"/>
      <c r="EE47" s="543"/>
      <c r="EF47" s="543"/>
      <c r="EG47" s="543"/>
      <c r="EH47" s="543"/>
      <c r="EI47" s="544"/>
      <c r="EJ47" s="538"/>
      <c r="EK47" s="539"/>
      <c r="EL47" s="539"/>
      <c r="EM47" s="539"/>
      <c r="EN47" s="539"/>
      <c r="EO47" s="542"/>
      <c r="EP47" s="543"/>
      <c r="EQ47" s="543"/>
      <c r="ER47" s="543"/>
      <c r="ES47" s="543"/>
      <c r="ET47" s="543"/>
      <c r="EU47" s="538"/>
      <c r="EV47" s="539"/>
      <c r="EW47" s="539"/>
      <c r="EX47" s="539"/>
      <c r="EY47" s="539"/>
      <c r="EZ47" s="1285"/>
      <c r="FA47" s="747" t="s">
        <v>2613</v>
      </c>
      <c r="FB47" s="1289"/>
      <c r="FC47" s="1289"/>
      <c r="FD47" s="1289"/>
      <c r="FE47" s="1290"/>
      <c r="FF47" s="747"/>
      <c r="FG47" s="1289"/>
      <c r="FH47" s="1289"/>
      <c r="FI47" s="1289"/>
      <c r="FJ47" s="1290"/>
    </row>
    <row r="48" spans="1:166" s="524" customFormat="1" ht="15.75" customHeight="1">
      <c r="A48" s="503"/>
      <c r="B48" s="525">
        <v>42</v>
      </c>
      <c r="C48" s="786" t="str">
        <f t="shared" si="15"/>
        <v>PR19SWB_PCA6</v>
      </c>
      <c r="D48" s="526" t="str">
        <f>D7</f>
        <v>Clean, Safe and Reliable Supply of Drinking Water</v>
      </c>
      <c r="E48" s="526" t="s">
        <v>56</v>
      </c>
      <c r="F48" s="517" t="s">
        <v>2638</v>
      </c>
      <c r="G48" s="527" t="s">
        <v>2665</v>
      </c>
      <c r="H48" s="527" t="s">
        <v>2647</v>
      </c>
      <c r="I48" s="528"/>
      <c r="J48" s="529">
        <v>1</v>
      </c>
      <c r="K48" s="529"/>
      <c r="L48" s="529"/>
      <c r="M48" s="529"/>
      <c r="N48" s="529"/>
      <c r="O48" s="529"/>
      <c r="P48" s="530"/>
      <c r="Q48" s="531">
        <f t="shared" si="16"/>
        <v>1</v>
      </c>
      <c r="R48" s="532" t="s">
        <v>58</v>
      </c>
      <c r="S48" s="526" t="s">
        <v>33</v>
      </c>
      <c r="T48" s="533" t="s">
        <v>46</v>
      </c>
      <c r="U48" s="526" t="s">
        <v>147</v>
      </c>
      <c r="V48" s="526" t="s">
        <v>98</v>
      </c>
      <c r="W48" s="526" t="s">
        <v>2647</v>
      </c>
      <c r="X48" s="534"/>
      <c r="Y48" s="548"/>
      <c r="Z48" s="536"/>
      <c r="AA48" s="517" t="s">
        <v>41</v>
      </c>
      <c r="AB48" s="517" t="s">
        <v>26</v>
      </c>
      <c r="AC48" s="517"/>
      <c r="AD48" s="517"/>
      <c r="AE48" s="517"/>
      <c r="AF48" s="537" t="s">
        <v>2549</v>
      </c>
      <c r="AG48" s="538"/>
      <c r="AH48" s="539"/>
      <c r="AI48" s="539"/>
      <c r="AJ48" s="539"/>
      <c r="AK48" s="539"/>
      <c r="AL48" s="539"/>
      <c r="AM48" s="539"/>
      <c r="AN48" s="539"/>
      <c r="AO48" s="539"/>
      <c r="AP48" s="540"/>
      <c r="AQ48" s="539" t="s">
        <v>2648</v>
      </c>
      <c r="AR48" s="539" t="s">
        <v>2648</v>
      </c>
      <c r="AS48" s="539" t="s">
        <v>2648</v>
      </c>
      <c r="AT48" s="539" t="s">
        <v>2648</v>
      </c>
      <c r="AU48" s="539" t="s">
        <v>2649</v>
      </c>
      <c r="AV48" s="538" t="s">
        <v>2649</v>
      </c>
      <c r="AW48" s="539" t="s">
        <v>2649</v>
      </c>
      <c r="AX48" s="539" t="s">
        <v>2649</v>
      </c>
      <c r="AY48" s="539" t="s">
        <v>2649</v>
      </c>
      <c r="AZ48" s="712" t="s">
        <v>2649</v>
      </c>
      <c r="BA48" s="715" t="s">
        <v>2649</v>
      </c>
      <c r="BB48" s="539" t="s">
        <v>2649</v>
      </c>
      <c r="BC48" s="539" t="s">
        <v>2649</v>
      </c>
      <c r="BD48" s="539" t="s">
        <v>2649</v>
      </c>
      <c r="BE48" s="716" t="s">
        <v>2649</v>
      </c>
      <c r="BF48" s="721" t="s">
        <v>2649</v>
      </c>
      <c r="BG48" s="539" t="s">
        <v>2649</v>
      </c>
      <c r="BH48" s="539" t="s">
        <v>2649</v>
      </c>
      <c r="BI48" s="539" t="s">
        <v>2649</v>
      </c>
      <c r="BJ48" s="722" t="s">
        <v>2649</v>
      </c>
      <c r="BK48" s="540" t="s">
        <v>2649</v>
      </c>
      <c r="BL48" s="532" t="s">
        <v>6</v>
      </c>
      <c r="BM48" s="517" t="s">
        <v>6</v>
      </c>
      <c r="BN48" s="517" t="s">
        <v>6</v>
      </c>
      <c r="BO48" s="517" t="s">
        <v>6</v>
      </c>
      <c r="BP48" s="533" t="s">
        <v>6</v>
      </c>
      <c r="BQ48" s="538"/>
      <c r="BR48" s="539"/>
      <c r="BS48" s="539"/>
      <c r="BT48" s="539"/>
      <c r="BU48" s="540"/>
      <c r="BV48" s="538"/>
      <c r="BW48" s="539"/>
      <c r="BX48" s="539"/>
      <c r="BY48" s="539"/>
      <c r="BZ48" s="540"/>
      <c r="CA48" s="538"/>
      <c r="CB48" s="539"/>
      <c r="CC48" s="539"/>
      <c r="CD48" s="539"/>
      <c r="CE48" s="540"/>
      <c r="CF48" s="538"/>
      <c r="CG48" s="539"/>
      <c r="CH48" s="539"/>
      <c r="CI48" s="539"/>
      <c r="CJ48" s="540"/>
      <c r="CK48" s="538"/>
      <c r="CL48" s="539"/>
      <c r="CM48" s="539"/>
      <c r="CN48" s="539"/>
      <c r="CO48" s="540"/>
      <c r="CP48" s="538"/>
      <c r="CQ48" s="539"/>
      <c r="CR48" s="539"/>
      <c r="CS48" s="539"/>
      <c r="CT48" s="540"/>
      <c r="CU48" s="1277"/>
      <c r="CV48" s="1278"/>
      <c r="CW48" s="1278"/>
      <c r="CX48" s="1279"/>
      <c r="CY48" s="1278"/>
      <c r="CZ48" s="1278"/>
      <c r="DA48" s="1278"/>
      <c r="DB48" s="1279"/>
      <c r="DC48" s="517" t="s">
        <v>7</v>
      </c>
      <c r="DD48" s="545">
        <v>1</v>
      </c>
      <c r="DE48" s="546"/>
      <c r="DF48" s="542" t="str">
        <f t="shared" si="17"/>
        <v/>
      </c>
      <c r="DG48" s="543" t="str">
        <f t="shared" si="18"/>
        <v/>
      </c>
      <c r="DH48" s="543" t="str">
        <f t="shared" si="19"/>
        <v/>
      </c>
      <c r="DI48" s="543" t="str">
        <f t="shared" si="20"/>
        <v/>
      </c>
      <c r="DJ48" s="543" t="str">
        <f t="shared" si="21"/>
        <v/>
      </c>
      <c r="DK48" s="544" t="str">
        <f t="shared" si="22"/>
        <v/>
      </c>
      <c r="DL48" s="542" t="str">
        <f t="shared" si="30"/>
        <v/>
      </c>
      <c r="DM48" s="543" t="str">
        <f t="shared" si="31"/>
        <v/>
      </c>
      <c r="DN48" s="543" t="str">
        <f t="shared" si="32"/>
        <v/>
      </c>
      <c r="DO48" s="543" t="str">
        <f t="shared" si="33"/>
        <v/>
      </c>
      <c r="DP48" s="543" t="str">
        <f t="shared" si="34"/>
        <v/>
      </c>
      <c r="DQ48" s="544" t="str">
        <f t="shared" si="35"/>
        <v/>
      </c>
      <c r="DR48" s="542" t="str">
        <f t="shared" si="36"/>
        <v/>
      </c>
      <c r="DS48" s="543" t="str">
        <f t="shared" si="37"/>
        <v/>
      </c>
      <c r="DT48" s="543" t="str">
        <f t="shared" si="38"/>
        <v/>
      </c>
      <c r="DU48" s="543" t="str">
        <f t="shared" si="39"/>
        <v/>
      </c>
      <c r="DV48" s="543" t="str">
        <f t="shared" si="40"/>
        <v/>
      </c>
      <c r="DW48" s="544" t="str">
        <f t="shared" si="41"/>
        <v/>
      </c>
      <c r="DX48" s="542" t="str">
        <f t="shared" si="24"/>
        <v/>
      </c>
      <c r="DY48" s="543" t="str">
        <f t="shared" si="25"/>
        <v/>
      </c>
      <c r="DZ48" s="543" t="str">
        <f t="shared" si="26"/>
        <v/>
      </c>
      <c r="EA48" s="543" t="str">
        <f t="shared" si="27"/>
        <v/>
      </c>
      <c r="EB48" s="543" t="str">
        <f t="shared" si="28"/>
        <v/>
      </c>
      <c r="EC48" s="544" t="str">
        <f t="shared" si="29"/>
        <v/>
      </c>
      <c r="ED48" s="542"/>
      <c r="EE48" s="543"/>
      <c r="EF48" s="543"/>
      <c r="EG48" s="543"/>
      <c r="EH48" s="543"/>
      <c r="EI48" s="544"/>
      <c r="EJ48" s="538" t="s">
        <v>2621</v>
      </c>
      <c r="EK48" s="539" t="s">
        <v>2621</v>
      </c>
      <c r="EL48" s="539" t="s">
        <v>2621</v>
      </c>
      <c r="EM48" s="539" t="s">
        <v>2621</v>
      </c>
      <c r="EN48" s="539" t="s">
        <v>2621</v>
      </c>
      <c r="EO48" s="542"/>
      <c r="EP48" s="543"/>
      <c r="EQ48" s="543"/>
      <c r="ER48" s="543"/>
      <c r="ES48" s="543"/>
      <c r="ET48" s="543"/>
      <c r="EU48" s="538"/>
      <c r="EV48" s="539"/>
      <c r="EW48" s="539"/>
      <c r="EX48" s="539"/>
      <c r="EY48" s="539"/>
      <c r="EZ48" s="1285" t="s">
        <v>2621</v>
      </c>
      <c r="FA48" s="747" t="s">
        <v>2652</v>
      </c>
      <c r="FB48" s="1289"/>
      <c r="FC48" s="1289"/>
      <c r="FD48" s="1289"/>
      <c r="FE48" s="1290"/>
      <c r="FF48" s="747"/>
      <c r="FG48" s="1289"/>
      <c r="FH48" s="1289"/>
      <c r="FI48" s="1289"/>
      <c r="FJ48" s="1290"/>
    </row>
    <row r="49" spans="1:166" s="524" customFormat="1" ht="15.75" customHeight="1">
      <c r="A49" s="503"/>
      <c r="B49" s="525">
        <v>43</v>
      </c>
      <c r="C49" s="786" t="str">
        <f t="shared" si="15"/>
        <v>PR19SWB_PCA7</v>
      </c>
      <c r="D49" s="526" t="str">
        <f>D48</f>
        <v>Clean, Safe and Reliable Supply of Drinking Water</v>
      </c>
      <c r="E49" s="526" t="s">
        <v>56</v>
      </c>
      <c r="F49" s="517" t="s">
        <v>2639</v>
      </c>
      <c r="G49" s="527" t="s">
        <v>2666</v>
      </c>
      <c r="H49" s="527" t="s">
        <v>2668</v>
      </c>
      <c r="I49" s="528"/>
      <c r="J49" s="529">
        <v>1</v>
      </c>
      <c r="K49" s="529"/>
      <c r="L49" s="529"/>
      <c r="M49" s="529"/>
      <c r="N49" s="529"/>
      <c r="O49" s="529"/>
      <c r="P49" s="530"/>
      <c r="Q49" s="531">
        <f t="shared" si="16"/>
        <v>1</v>
      </c>
      <c r="R49" s="532" t="s">
        <v>58</v>
      </c>
      <c r="S49" s="526" t="s">
        <v>33</v>
      </c>
      <c r="T49" s="533" t="s">
        <v>46</v>
      </c>
      <c r="U49" s="526" t="s">
        <v>147</v>
      </c>
      <c r="V49" s="526" t="s">
        <v>98</v>
      </c>
      <c r="W49" s="526" t="s">
        <v>2668</v>
      </c>
      <c r="X49" s="534"/>
      <c r="Y49" s="547"/>
      <c r="Z49" s="536"/>
      <c r="AA49" s="517" t="s">
        <v>41</v>
      </c>
      <c r="AB49" s="517" t="s">
        <v>26</v>
      </c>
      <c r="AC49" s="517"/>
      <c r="AD49" s="517"/>
      <c r="AE49" s="517"/>
      <c r="AF49" s="537" t="s">
        <v>2549</v>
      </c>
      <c r="AG49" s="538"/>
      <c r="AH49" s="539"/>
      <c r="AI49" s="539"/>
      <c r="AJ49" s="539"/>
      <c r="AK49" s="539"/>
      <c r="AL49" s="539"/>
      <c r="AM49" s="539"/>
      <c r="AN49" s="539"/>
      <c r="AO49" s="539"/>
      <c r="AP49" s="540"/>
      <c r="AQ49" s="539" t="s">
        <v>2648</v>
      </c>
      <c r="AR49" s="539" t="s">
        <v>2648</v>
      </c>
      <c r="AS49" s="539" t="s">
        <v>2648</v>
      </c>
      <c r="AT49" s="539" t="s">
        <v>2648</v>
      </c>
      <c r="AU49" s="539" t="s">
        <v>2648</v>
      </c>
      <c r="AV49" s="538" t="s">
        <v>2648</v>
      </c>
      <c r="AW49" s="539" t="s">
        <v>2648</v>
      </c>
      <c r="AX49" s="539" t="s">
        <v>2649</v>
      </c>
      <c r="AY49" s="539" t="s">
        <v>2649</v>
      </c>
      <c r="AZ49" s="712" t="s">
        <v>2649</v>
      </c>
      <c r="BA49" s="715" t="s">
        <v>2649</v>
      </c>
      <c r="BB49" s="539" t="s">
        <v>2649</v>
      </c>
      <c r="BC49" s="539" t="s">
        <v>2649</v>
      </c>
      <c r="BD49" s="539" t="s">
        <v>2649</v>
      </c>
      <c r="BE49" s="716" t="s">
        <v>2649</v>
      </c>
      <c r="BF49" s="721" t="s">
        <v>2649</v>
      </c>
      <c r="BG49" s="539" t="s">
        <v>2649</v>
      </c>
      <c r="BH49" s="539" t="s">
        <v>2649</v>
      </c>
      <c r="BI49" s="539" t="s">
        <v>2649</v>
      </c>
      <c r="BJ49" s="722" t="s">
        <v>2649</v>
      </c>
      <c r="BK49" s="540" t="s">
        <v>2649</v>
      </c>
      <c r="BL49" s="532" t="s">
        <v>6</v>
      </c>
      <c r="BM49" s="517" t="s">
        <v>6</v>
      </c>
      <c r="BN49" s="517" t="s">
        <v>6</v>
      </c>
      <c r="BO49" s="517" t="s">
        <v>6</v>
      </c>
      <c r="BP49" s="533" t="s">
        <v>6</v>
      </c>
      <c r="BQ49" s="538"/>
      <c r="BR49" s="539"/>
      <c r="BS49" s="539"/>
      <c r="BT49" s="539"/>
      <c r="BU49" s="540"/>
      <c r="BV49" s="538"/>
      <c r="BW49" s="539"/>
      <c r="BX49" s="539"/>
      <c r="BY49" s="539"/>
      <c r="BZ49" s="540"/>
      <c r="CA49" s="538"/>
      <c r="CB49" s="539"/>
      <c r="CC49" s="539"/>
      <c r="CD49" s="539"/>
      <c r="CE49" s="540"/>
      <c r="CF49" s="538"/>
      <c r="CG49" s="539"/>
      <c r="CH49" s="539"/>
      <c r="CI49" s="539"/>
      <c r="CJ49" s="540"/>
      <c r="CK49" s="538"/>
      <c r="CL49" s="539"/>
      <c r="CM49" s="539"/>
      <c r="CN49" s="539"/>
      <c r="CO49" s="540"/>
      <c r="CP49" s="538"/>
      <c r="CQ49" s="539"/>
      <c r="CR49" s="539"/>
      <c r="CS49" s="539"/>
      <c r="CT49" s="540"/>
      <c r="CU49" s="1277"/>
      <c r="CV49" s="1278"/>
      <c r="CW49" s="1278"/>
      <c r="CX49" s="1279"/>
      <c r="CY49" s="1278"/>
      <c r="CZ49" s="1278"/>
      <c r="DA49" s="1278"/>
      <c r="DB49" s="1279"/>
      <c r="DC49" s="517" t="s">
        <v>7</v>
      </c>
      <c r="DD49" s="545">
        <v>1</v>
      </c>
      <c r="DE49" s="546"/>
      <c r="DF49" s="542" t="str">
        <f t="shared" si="17"/>
        <v/>
      </c>
      <c r="DG49" s="543" t="str">
        <f t="shared" si="18"/>
        <v/>
      </c>
      <c r="DH49" s="543" t="str">
        <f t="shared" si="19"/>
        <v/>
      </c>
      <c r="DI49" s="543" t="str">
        <f t="shared" si="20"/>
        <v/>
      </c>
      <c r="DJ49" s="543" t="str">
        <f t="shared" si="21"/>
        <v/>
      </c>
      <c r="DK49" s="544" t="str">
        <f t="shared" si="22"/>
        <v/>
      </c>
      <c r="DL49" s="542" t="str">
        <f t="shared" si="30"/>
        <v/>
      </c>
      <c r="DM49" s="543" t="str">
        <f t="shared" si="31"/>
        <v/>
      </c>
      <c r="DN49" s="543" t="str">
        <f t="shared" si="32"/>
        <v/>
      </c>
      <c r="DO49" s="543" t="str">
        <f t="shared" si="33"/>
        <v/>
      </c>
      <c r="DP49" s="543" t="str">
        <f t="shared" si="34"/>
        <v/>
      </c>
      <c r="DQ49" s="544" t="str">
        <f t="shared" si="35"/>
        <v/>
      </c>
      <c r="DR49" s="542" t="str">
        <f t="shared" si="36"/>
        <v/>
      </c>
      <c r="DS49" s="543" t="str">
        <f t="shared" si="37"/>
        <v/>
      </c>
      <c r="DT49" s="543" t="str">
        <f t="shared" si="38"/>
        <v/>
      </c>
      <c r="DU49" s="543" t="str">
        <f t="shared" si="39"/>
        <v/>
      </c>
      <c r="DV49" s="543" t="str">
        <f t="shared" si="40"/>
        <v/>
      </c>
      <c r="DW49" s="544" t="str">
        <f t="shared" si="41"/>
        <v/>
      </c>
      <c r="DX49" s="542" t="str">
        <f t="shared" si="24"/>
        <v/>
      </c>
      <c r="DY49" s="543" t="str">
        <f t="shared" si="25"/>
        <v/>
      </c>
      <c r="DZ49" s="543" t="str">
        <f t="shared" si="26"/>
        <v/>
      </c>
      <c r="EA49" s="543" t="str">
        <f t="shared" si="27"/>
        <v/>
      </c>
      <c r="EB49" s="543" t="str">
        <f t="shared" si="28"/>
        <v/>
      </c>
      <c r="EC49" s="544" t="str">
        <f t="shared" si="29"/>
        <v/>
      </c>
      <c r="ED49" s="542"/>
      <c r="EE49" s="543"/>
      <c r="EF49" s="543"/>
      <c r="EG49" s="543"/>
      <c r="EH49" s="543"/>
      <c r="EI49" s="544"/>
      <c r="EJ49" s="538" t="s">
        <v>2621</v>
      </c>
      <c r="EK49" s="539" t="s">
        <v>2621</v>
      </c>
      <c r="EL49" s="539" t="s">
        <v>2621</v>
      </c>
      <c r="EM49" s="539" t="s">
        <v>2621</v>
      </c>
      <c r="EN49" s="539" t="s">
        <v>2621</v>
      </c>
      <c r="EO49" s="542"/>
      <c r="EP49" s="543"/>
      <c r="EQ49" s="543"/>
      <c r="ER49" s="543"/>
      <c r="ES49" s="543"/>
      <c r="ET49" s="543"/>
      <c r="EU49" s="538"/>
      <c r="EV49" s="539"/>
      <c r="EW49" s="539"/>
      <c r="EX49" s="539"/>
      <c r="EY49" s="539"/>
      <c r="EZ49" s="1285" t="s">
        <v>2621</v>
      </c>
      <c r="FA49" s="747" t="s">
        <v>2652</v>
      </c>
      <c r="FB49" s="1289"/>
      <c r="FC49" s="1289"/>
      <c r="FD49" s="1289"/>
      <c r="FE49" s="1290"/>
      <c r="FF49" s="747"/>
      <c r="FG49" s="1289"/>
      <c r="FH49" s="1289"/>
      <c r="FI49" s="1289"/>
      <c r="FJ49" s="1290"/>
    </row>
    <row r="50" spans="1:166" s="524" customFormat="1" ht="15.75" customHeight="1">
      <c r="A50" s="503"/>
      <c r="B50" s="525">
        <v>44</v>
      </c>
      <c r="C50" s="786" t="str">
        <f t="shared" si="15"/>
        <v>PR19SWB_PCD5</v>
      </c>
      <c r="D50" s="526" t="str">
        <f>D24</f>
        <v>Resilience</v>
      </c>
      <c r="E50" s="526" t="s">
        <v>56</v>
      </c>
      <c r="F50" s="517" t="s">
        <v>2640</v>
      </c>
      <c r="G50" s="527" t="s">
        <v>2667</v>
      </c>
      <c r="H50" s="527" t="s">
        <v>2669</v>
      </c>
      <c r="I50" s="528"/>
      <c r="J50" s="529">
        <v>0.7</v>
      </c>
      <c r="K50" s="529">
        <v>0.3</v>
      </c>
      <c r="L50" s="529"/>
      <c r="M50" s="529"/>
      <c r="N50" s="529"/>
      <c r="O50" s="529"/>
      <c r="P50" s="530"/>
      <c r="Q50" s="531">
        <f t="shared" si="16"/>
        <v>1</v>
      </c>
      <c r="R50" s="532" t="s">
        <v>58</v>
      </c>
      <c r="S50" s="526" t="s">
        <v>33</v>
      </c>
      <c r="T50" s="533" t="s">
        <v>32</v>
      </c>
      <c r="U50" s="526" t="s">
        <v>135</v>
      </c>
      <c r="V50" s="526" t="s">
        <v>98</v>
      </c>
      <c r="W50" s="526" t="s">
        <v>2669</v>
      </c>
      <c r="X50" s="534"/>
      <c r="Y50" s="547"/>
      <c r="Z50" s="536"/>
      <c r="AA50" s="517" t="s">
        <v>41</v>
      </c>
      <c r="AB50" s="517" t="s">
        <v>26</v>
      </c>
      <c r="AC50" s="517"/>
      <c r="AD50" s="517"/>
      <c r="AE50" s="517"/>
      <c r="AF50" s="537" t="s">
        <v>2651</v>
      </c>
      <c r="AG50" s="538"/>
      <c r="AH50" s="539"/>
      <c r="AI50" s="539"/>
      <c r="AJ50" s="539"/>
      <c r="AK50" s="539"/>
      <c r="AL50" s="539"/>
      <c r="AM50" s="539"/>
      <c r="AN50" s="539"/>
      <c r="AO50" s="539"/>
      <c r="AP50" s="540"/>
      <c r="AQ50" s="539" t="s">
        <v>2650</v>
      </c>
      <c r="AR50" s="539" t="s">
        <v>2650</v>
      </c>
      <c r="AS50" s="539" t="s">
        <v>2650</v>
      </c>
      <c r="AT50" s="539" t="s">
        <v>2650</v>
      </c>
      <c r="AU50" s="539" t="s">
        <v>2650</v>
      </c>
      <c r="AV50" s="538" t="s">
        <v>2650</v>
      </c>
      <c r="AW50" s="539" t="s">
        <v>2650</v>
      </c>
      <c r="AX50" s="539" t="s">
        <v>2650</v>
      </c>
      <c r="AY50" s="539" t="s">
        <v>2650</v>
      </c>
      <c r="AZ50" s="712" t="s">
        <v>2650</v>
      </c>
      <c r="BA50" s="715" t="s">
        <v>2650</v>
      </c>
      <c r="BB50" s="539" t="s">
        <v>2650</v>
      </c>
      <c r="BC50" s="539" t="s">
        <v>2650</v>
      </c>
      <c r="BD50" s="539" t="s">
        <v>2650</v>
      </c>
      <c r="BE50" s="716" t="s">
        <v>2650</v>
      </c>
      <c r="BF50" s="721" t="s">
        <v>2650</v>
      </c>
      <c r="BG50" s="539" t="s">
        <v>2650</v>
      </c>
      <c r="BH50" s="539" t="s">
        <v>2650</v>
      </c>
      <c r="BI50" s="539" t="s">
        <v>2650</v>
      </c>
      <c r="BJ50" s="722" t="s">
        <v>2650</v>
      </c>
      <c r="BK50" s="540" t="s">
        <v>2650</v>
      </c>
      <c r="BL50" s="532" t="s">
        <v>6</v>
      </c>
      <c r="BM50" s="517" t="s">
        <v>6</v>
      </c>
      <c r="BN50" s="517" t="s">
        <v>6</v>
      </c>
      <c r="BO50" s="517" t="s">
        <v>6</v>
      </c>
      <c r="BP50" s="533" t="s">
        <v>6</v>
      </c>
      <c r="BQ50" s="538"/>
      <c r="BR50" s="539"/>
      <c r="BS50" s="539"/>
      <c r="BT50" s="539"/>
      <c r="BU50" s="540"/>
      <c r="BV50" s="538"/>
      <c r="BW50" s="539"/>
      <c r="BX50" s="539"/>
      <c r="BY50" s="539"/>
      <c r="BZ50" s="540"/>
      <c r="CA50" s="538"/>
      <c r="CB50" s="539"/>
      <c r="CC50" s="539"/>
      <c r="CD50" s="539"/>
      <c r="CE50" s="540"/>
      <c r="CF50" s="538"/>
      <c r="CG50" s="539"/>
      <c r="CH50" s="539"/>
      <c r="CI50" s="539"/>
      <c r="CJ50" s="540"/>
      <c r="CK50" s="538"/>
      <c r="CL50" s="539"/>
      <c r="CM50" s="539"/>
      <c r="CN50" s="539"/>
      <c r="CO50" s="540"/>
      <c r="CP50" s="538"/>
      <c r="CQ50" s="539"/>
      <c r="CR50" s="539"/>
      <c r="CS50" s="539"/>
      <c r="CT50" s="540"/>
      <c r="CU50" s="1277">
        <v>-3.66</v>
      </c>
      <c r="CV50" s="1278"/>
      <c r="CW50" s="1278"/>
      <c r="CX50" s="1279"/>
      <c r="CY50" s="1278"/>
      <c r="CZ50" s="1278"/>
      <c r="DA50" s="1278"/>
      <c r="DB50" s="1279"/>
      <c r="DC50" s="517" t="s">
        <v>7</v>
      </c>
      <c r="DD50" s="545">
        <v>1</v>
      </c>
      <c r="DE50" s="546"/>
      <c r="DF50" s="542" t="str">
        <f t="shared" si="17"/>
        <v/>
      </c>
      <c r="DG50" s="543" t="str">
        <f t="shared" si="18"/>
        <v/>
      </c>
      <c r="DH50" s="543" t="str">
        <f t="shared" si="19"/>
        <v/>
      </c>
      <c r="DI50" s="543" t="str">
        <f t="shared" si="20"/>
        <v/>
      </c>
      <c r="DJ50" s="543" t="str">
        <f t="shared" si="21"/>
        <v/>
      </c>
      <c r="DK50" s="544" t="str">
        <f t="shared" si="22"/>
        <v/>
      </c>
      <c r="DL50" s="542" t="str">
        <f t="shared" si="30"/>
        <v/>
      </c>
      <c r="DM50" s="543" t="str">
        <f t="shared" si="31"/>
        <v/>
      </c>
      <c r="DN50" s="543" t="str">
        <f t="shared" si="32"/>
        <v/>
      </c>
      <c r="DO50" s="543" t="str">
        <f t="shared" si="33"/>
        <v/>
      </c>
      <c r="DP50" s="543" t="str">
        <f t="shared" si="34"/>
        <v/>
      </c>
      <c r="DQ50" s="544" t="str">
        <f t="shared" si="35"/>
        <v/>
      </c>
      <c r="DR50" s="542" t="str">
        <f t="shared" si="36"/>
        <v/>
      </c>
      <c r="DS50" s="543" t="str">
        <f t="shared" si="37"/>
        <v/>
      </c>
      <c r="DT50" s="543" t="str">
        <f t="shared" si="38"/>
        <v/>
      </c>
      <c r="DU50" s="543" t="str">
        <f t="shared" si="39"/>
        <v/>
      </c>
      <c r="DV50" s="543" t="str">
        <f t="shared" si="40"/>
        <v/>
      </c>
      <c r="DW50" s="544" t="str">
        <f t="shared" si="41"/>
        <v/>
      </c>
      <c r="DX50" s="542" t="str">
        <f t="shared" si="24"/>
        <v/>
      </c>
      <c r="DY50" s="543" t="str">
        <f t="shared" si="25"/>
        <v/>
      </c>
      <c r="DZ50" s="543" t="str">
        <f t="shared" si="26"/>
        <v/>
      </c>
      <c r="EA50" s="543" t="str">
        <f t="shared" si="27"/>
        <v/>
      </c>
      <c r="EB50" s="543" t="str">
        <f t="shared" si="28"/>
        <v/>
      </c>
      <c r="EC50" s="544" t="str">
        <f t="shared" si="29"/>
        <v/>
      </c>
      <c r="ED50" s="543"/>
      <c r="EE50" s="543"/>
      <c r="EF50" s="543"/>
      <c r="EG50" s="543"/>
      <c r="EH50" s="543"/>
      <c r="EI50" s="544"/>
      <c r="EJ50" s="538" t="s">
        <v>2621</v>
      </c>
      <c r="EK50" s="539" t="s">
        <v>2621</v>
      </c>
      <c r="EL50" s="539" t="s">
        <v>2621</v>
      </c>
      <c r="EM50" s="539" t="s">
        <v>2621</v>
      </c>
      <c r="EN50" s="539" t="s">
        <v>2621</v>
      </c>
      <c r="EO50" s="542"/>
      <c r="EP50" s="543"/>
      <c r="EQ50" s="543"/>
      <c r="ER50" s="543"/>
      <c r="ES50" s="543"/>
      <c r="ET50" s="543"/>
      <c r="EU50" s="538"/>
      <c r="EV50" s="539"/>
      <c r="EW50" s="539"/>
      <c r="EX50" s="539"/>
      <c r="EY50" s="539"/>
      <c r="EZ50" s="1285" t="s">
        <v>2621</v>
      </c>
      <c r="FA50" s="747" t="s">
        <v>2652</v>
      </c>
      <c r="FB50" s="1289"/>
      <c r="FC50" s="1289"/>
      <c r="FD50" s="1289"/>
      <c r="FE50" s="1290"/>
      <c r="FF50" s="747"/>
      <c r="FG50" s="1289"/>
      <c r="FH50" s="1289"/>
      <c r="FI50" s="1289"/>
      <c r="FJ50" s="1290"/>
    </row>
    <row r="51" spans="1:166" s="524" customFormat="1" ht="15.75" customHeight="1">
      <c r="A51" s="503"/>
      <c r="B51" s="525">
        <v>45</v>
      </c>
      <c r="C51" s="786" t="str">
        <f t="shared" si="15"/>
        <v/>
      </c>
      <c r="D51" s="526"/>
      <c r="E51" s="526"/>
      <c r="F51" s="517"/>
      <c r="G51" s="527"/>
      <c r="H51" s="527"/>
      <c r="I51" s="528"/>
      <c r="J51" s="529"/>
      <c r="K51" s="529"/>
      <c r="L51" s="529"/>
      <c r="M51" s="529"/>
      <c r="N51" s="529"/>
      <c r="O51" s="529"/>
      <c r="P51" s="530"/>
      <c r="Q51" s="531">
        <f t="shared" si="16"/>
        <v>0</v>
      </c>
      <c r="R51" s="532"/>
      <c r="S51" s="526"/>
      <c r="T51" s="533"/>
      <c r="U51" s="526"/>
      <c r="V51" s="526"/>
      <c r="W51" s="526"/>
      <c r="X51" s="534"/>
      <c r="Y51" s="547"/>
      <c r="Z51" s="536"/>
      <c r="AA51" s="517"/>
      <c r="AB51" s="517"/>
      <c r="AC51" s="517"/>
      <c r="AD51" s="517"/>
      <c r="AE51" s="517"/>
      <c r="AF51" s="537"/>
      <c r="AG51" s="538"/>
      <c r="AH51" s="539"/>
      <c r="AI51" s="539"/>
      <c r="AJ51" s="539"/>
      <c r="AK51" s="539"/>
      <c r="AL51" s="539"/>
      <c r="AM51" s="539"/>
      <c r="AN51" s="539"/>
      <c r="AO51" s="539"/>
      <c r="AP51" s="540"/>
      <c r="AQ51" s="539"/>
      <c r="AR51" s="539"/>
      <c r="AS51" s="539"/>
      <c r="AT51" s="539"/>
      <c r="AU51" s="539"/>
      <c r="AV51" s="538"/>
      <c r="AW51" s="539"/>
      <c r="AX51" s="539"/>
      <c r="AY51" s="539"/>
      <c r="AZ51" s="712"/>
      <c r="BA51" s="715"/>
      <c r="BB51" s="539"/>
      <c r="BC51" s="539"/>
      <c r="BD51" s="539"/>
      <c r="BE51" s="716"/>
      <c r="BF51" s="721"/>
      <c r="BG51" s="539"/>
      <c r="BH51" s="539"/>
      <c r="BI51" s="539"/>
      <c r="BJ51" s="722"/>
      <c r="BK51" s="540"/>
      <c r="BL51" s="532"/>
      <c r="BM51" s="517"/>
      <c r="BN51" s="517"/>
      <c r="BO51" s="517"/>
      <c r="BP51" s="533"/>
      <c r="BQ51" s="538"/>
      <c r="BR51" s="539"/>
      <c r="BS51" s="539"/>
      <c r="BT51" s="539"/>
      <c r="BU51" s="540"/>
      <c r="BV51" s="538"/>
      <c r="BW51" s="539"/>
      <c r="BX51" s="539"/>
      <c r="BY51" s="539"/>
      <c r="BZ51" s="540"/>
      <c r="CA51" s="538"/>
      <c r="CB51" s="539"/>
      <c r="CC51" s="539"/>
      <c r="CD51" s="539"/>
      <c r="CE51" s="540"/>
      <c r="CF51" s="538"/>
      <c r="CG51" s="539"/>
      <c r="CH51" s="539"/>
      <c r="CI51" s="539"/>
      <c r="CJ51" s="540"/>
      <c r="CK51" s="538"/>
      <c r="CL51" s="539"/>
      <c r="CM51" s="539"/>
      <c r="CN51" s="539"/>
      <c r="CO51" s="540"/>
      <c r="CP51" s="538"/>
      <c r="CQ51" s="539"/>
      <c r="CR51" s="539"/>
      <c r="CS51" s="539"/>
      <c r="CT51" s="540"/>
      <c r="CU51" s="1277"/>
      <c r="CV51" s="1278"/>
      <c r="CW51" s="1278"/>
      <c r="CX51" s="1279"/>
      <c r="CY51" s="1278"/>
      <c r="CZ51" s="1278"/>
      <c r="DA51" s="1278"/>
      <c r="DB51" s="1279"/>
      <c r="DC51" s="517"/>
      <c r="DD51" s="545">
        <v>1</v>
      </c>
      <c r="DE51" s="546"/>
      <c r="DF51" s="542" t="str">
        <f t="shared" si="17"/>
        <v/>
      </c>
      <c r="DG51" s="543" t="str">
        <f t="shared" si="18"/>
        <v/>
      </c>
      <c r="DH51" s="543" t="str">
        <f t="shared" si="19"/>
        <v/>
      </c>
      <c r="DI51" s="543" t="str">
        <f t="shared" si="20"/>
        <v/>
      </c>
      <c r="DJ51" s="543" t="str">
        <f t="shared" si="21"/>
        <v/>
      </c>
      <c r="DK51" s="544" t="str">
        <f t="shared" si="22"/>
        <v/>
      </c>
      <c r="DL51" s="542" t="str">
        <f t="shared" si="30"/>
        <v/>
      </c>
      <c r="DM51" s="543" t="str">
        <f t="shared" si="31"/>
        <v/>
      </c>
      <c r="DN51" s="543" t="str">
        <f t="shared" si="32"/>
        <v/>
      </c>
      <c r="DO51" s="543" t="str">
        <f t="shared" si="33"/>
        <v/>
      </c>
      <c r="DP51" s="543" t="str">
        <f t="shared" si="34"/>
        <v/>
      </c>
      <c r="DQ51" s="544" t="str">
        <f t="shared" si="35"/>
        <v/>
      </c>
      <c r="DR51" s="542" t="str">
        <f t="shared" si="36"/>
        <v/>
      </c>
      <c r="DS51" s="543" t="str">
        <f t="shared" si="37"/>
        <v/>
      </c>
      <c r="DT51" s="543" t="str">
        <f t="shared" si="38"/>
        <v/>
      </c>
      <c r="DU51" s="543" t="str">
        <f t="shared" si="39"/>
        <v/>
      </c>
      <c r="DV51" s="543" t="str">
        <f t="shared" si="40"/>
        <v/>
      </c>
      <c r="DW51" s="544" t="str">
        <f t="shared" si="41"/>
        <v/>
      </c>
      <c r="DX51" s="542" t="str">
        <f t="shared" si="24"/>
        <v/>
      </c>
      <c r="DY51" s="543" t="str">
        <f t="shared" si="25"/>
        <v/>
      </c>
      <c r="DZ51" s="543" t="str">
        <f t="shared" si="26"/>
        <v/>
      </c>
      <c r="EA51" s="543" t="str">
        <f t="shared" si="27"/>
        <v/>
      </c>
      <c r="EB51" s="543" t="str">
        <f t="shared" si="28"/>
        <v/>
      </c>
      <c r="EC51" s="544" t="str">
        <f t="shared" si="29"/>
        <v/>
      </c>
      <c r="ED51" s="542"/>
      <c r="EE51" s="543"/>
      <c r="EF51" s="543"/>
      <c r="EG51" s="543"/>
      <c r="EH51" s="543"/>
      <c r="EI51" s="544"/>
      <c r="EJ51" s="538"/>
      <c r="EK51" s="539"/>
      <c r="EL51" s="539"/>
      <c r="EM51" s="539"/>
      <c r="EN51" s="539"/>
      <c r="EO51" s="542"/>
      <c r="EP51" s="543"/>
      <c r="EQ51" s="543"/>
      <c r="ER51" s="543"/>
      <c r="ES51" s="543"/>
      <c r="ET51" s="543"/>
      <c r="EU51" s="538"/>
      <c r="EV51" s="539"/>
      <c r="EW51" s="539"/>
      <c r="EX51" s="539"/>
      <c r="EY51" s="539"/>
      <c r="EZ51" s="1285"/>
      <c r="FA51" s="747"/>
      <c r="FB51" s="1289"/>
      <c r="FC51" s="1289"/>
      <c r="FD51" s="1289"/>
      <c r="FE51" s="1290"/>
      <c r="FF51" s="747"/>
      <c r="FG51" s="1289"/>
      <c r="FH51" s="1289"/>
      <c r="FI51" s="1289"/>
      <c r="FJ51" s="1290"/>
    </row>
    <row r="52" spans="1:166" s="524" customFormat="1" ht="15.75" customHeight="1">
      <c r="A52" s="503"/>
      <c r="B52" s="525">
        <v>46</v>
      </c>
      <c r="C52" s="786" t="str">
        <f t="shared" si="15"/>
        <v/>
      </c>
      <c r="D52" s="526"/>
      <c r="E52" s="526"/>
      <c r="F52" s="517"/>
      <c r="G52" s="527"/>
      <c r="H52" s="527"/>
      <c r="I52" s="528"/>
      <c r="J52" s="529"/>
      <c r="K52" s="529"/>
      <c r="L52" s="529"/>
      <c r="M52" s="529"/>
      <c r="N52" s="529"/>
      <c r="O52" s="529"/>
      <c r="P52" s="530"/>
      <c r="Q52" s="531">
        <f t="shared" si="16"/>
        <v>0</v>
      </c>
      <c r="R52" s="532"/>
      <c r="S52" s="526"/>
      <c r="T52" s="533"/>
      <c r="U52" s="526"/>
      <c r="V52" s="526"/>
      <c r="W52" s="526"/>
      <c r="X52" s="539"/>
      <c r="Y52" s="548"/>
      <c r="Z52" s="536"/>
      <c r="AA52" s="517"/>
      <c r="AB52" s="517"/>
      <c r="AC52" s="517"/>
      <c r="AD52" s="517"/>
      <c r="AE52" s="517"/>
      <c r="AF52" s="537"/>
      <c r="AG52" s="538"/>
      <c r="AH52" s="539"/>
      <c r="AI52" s="539"/>
      <c r="AJ52" s="539"/>
      <c r="AK52" s="539"/>
      <c r="AL52" s="539"/>
      <c r="AM52" s="539"/>
      <c r="AN52" s="539"/>
      <c r="AO52" s="539"/>
      <c r="AP52" s="540"/>
      <c r="AQ52" s="539"/>
      <c r="AR52" s="539"/>
      <c r="AS52" s="539"/>
      <c r="AT52" s="539"/>
      <c r="AU52" s="539"/>
      <c r="AV52" s="538"/>
      <c r="AW52" s="539"/>
      <c r="AX52" s="539"/>
      <c r="AY52" s="539"/>
      <c r="AZ52" s="712"/>
      <c r="BA52" s="715"/>
      <c r="BB52" s="539"/>
      <c r="BC52" s="539"/>
      <c r="BD52" s="539"/>
      <c r="BE52" s="716"/>
      <c r="BF52" s="721"/>
      <c r="BG52" s="539"/>
      <c r="BH52" s="539"/>
      <c r="BI52" s="539"/>
      <c r="BJ52" s="722"/>
      <c r="BK52" s="540"/>
      <c r="BL52" s="532"/>
      <c r="BM52" s="517"/>
      <c r="BN52" s="517"/>
      <c r="BO52" s="517"/>
      <c r="BP52" s="533"/>
      <c r="BQ52" s="538"/>
      <c r="BR52" s="539"/>
      <c r="BS52" s="539"/>
      <c r="BT52" s="539"/>
      <c r="BU52" s="540"/>
      <c r="BV52" s="538"/>
      <c r="BW52" s="539"/>
      <c r="BX52" s="539"/>
      <c r="BY52" s="539"/>
      <c r="BZ52" s="540"/>
      <c r="CA52" s="538"/>
      <c r="CB52" s="539"/>
      <c r="CC52" s="539"/>
      <c r="CD52" s="539"/>
      <c r="CE52" s="540"/>
      <c r="CF52" s="538"/>
      <c r="CG52" s="539"/>
      <c r="CH52" s="539"/>
      <c r="CI52" s="539"/>
      <c r="CJ52" s="540"/>
      <c r="CK52" s="538"/>
      <c r="CL52" s="539"/>
      <c r="CM52" s="539"/>
      <c r="CN52" s="539"/>
      <c r="CO52" s="540"/>
      <c r="CP52" s="538"/>
      <c r="CQ52" s="539"/>
      <c r="CR52" s="539"/>
      <c r="CS52" s="539"/>
      <c r="CT52" s="540"/>
      <c r="CU52" s="1277"/>
      <c r="CV52" s="1278"/>
      <c r="CW52" s="1278"/>
      <c r="CX52" s="1279"/>
      <c r="CY52" s="1278"/>
      <c r="CZ52" s="1278"/>
      <c r="DA52" s="1278"/>
      <c r="DB52" s="1279"/>
      <c r="DC52" s="517"/>
      <c r="DD52" s="545">
        <v>1</v>
      </c>
      <c r="DE52" s="546"/>
      <c r="DF52" s="542" t="str">
        <f t="shared" si="17"/>
        <v/>
      </c>
      <c r="DG52" s="543" t="str">
        <f t="shared" si="18"/>
        <v/>
      </c>
      <c r="DH52" s="543" t="str">
        <f t="shared" si="19"/>
        <v/>
      </c>
      <c r="DI52" s="543" t="str">
        <f t="shared" si="20"/>
        <v/>
      </c>
      <c r="DJ52" s="543" t="str">
        <f t="shared" si="21"/>
        <v/>
      </c>
      <c r="DK52" s="544" t="str">
        <f t="shared" si="22"/>
        <v/>
      </c>
      <c r="DL52" s="542" t="str">
        <f t="shared" si="30"/>
        <v/>
      </c>
      <c r="DM52" s="543" t="str">
        <f t="shared" si="31"/>
        <v/>
      </c>
      <c r="DN52" s="543" t="str">
        <f t="shared" si="32"/>
        <v/>
      </c>
      <c r="DO52" s="543" t="str">
        <f t="shared" si="33"/>
        <v/>
      </c>
      <c r="DP52" s="543" t="str">
        <f t="shared" si="34"/>
        <v/>
      </c>
      <c r="DQ52" s="544" t="str">
        <f t="shared" si="35"/>
        <v/>
      </c>
      <c r="DR52" s="542" t="str">
        <f t="shared" si="36"/>
        <v/>
      </c>
      <c r="DS52" s="543" t="str">
        <f t="shared" si="37"/>
        <v/>
      </c>
      <c r="DT52" s="543" t="str">
        <f t="shared" si="38"/>
        <v/>
      </c>
      <c r="DU52" s="543" t="str">
        <f t="shared" si="39"/>
        <v/>
      </c>
      <c r="DV52" s="543" t="str">
        <f t="shared" si="40"/>
        <v/>
      </c>
      <c r="DW52" s="544" t="str">
        <f t="shared" si="41"/>
        <v/>
      </c>
      <c r="DX52" s="542" t="str">
        <f t="shared" si="24"/>
        <v/>
      </c>
      <c r="DY52" s="543" t="str">
        <f t="shared" si="25"/>
        <v/>
      </c>
      <c r="DZ52" s="543" t="str">
        <f t="shared" si="26"/>
        <v/>
      </c>
      <c r="EA52" s="543" t="str">
        <f t="shared" si="27"/>
        <v/>
      </c>
      <c r="EB52" s="543" t="str">
        <f t="shared" si="28"/>
        <v/>
      </c>
      <c r="EC52" s="544" t="str">
        <f t="shared" si="29"/>
        <v/>
      </c>
      <c r="ED52" s="542"/>
      <c r="EE52" s="543"/>
      <c r="EF52" s="543"/>
      <c r="EG52" s="543"/>
      <c r="EH52" s="543"/>
      <c r="EI52" s="544"/>
      <c r="EJ52" s="538"/>
      <c r="EK52" s="539"/>
      <c r="EL52" s="539"/>
      <c r="EM52" s="539"/>
      <c r="EN52" s="539"/>
      <c r="EO52" s="542"/>
      <c r="EP52" s="543"/>
      <c r="EQ52" s="543"/>
      <c r="ER52" s="543"/>
      <c r="ES52" s="543"/>
      <c r="ET52" s="543"/>
      <c r="EU52" s="538"/>
      <c r="EV52" s="539"/>
      <c r="EW52" s="539"/>
      <c r="EX52" s="539"/>
      <c r="EY52" s="539"/>
      <c r="EZ52" s="1285"/>
      <c r="FA52" s="747"/>
      <c r="FB52" s="1289"/>
      <c r="FC52" s="1289"/>
      <c r="FD52" s="1289"/>
      <c r="FE52" s="1290"/>
      <c r="FF52" s="747"/>
      <c r="FG52" s="1289"/>
      <c r="FH52" s="1289"/>
      <c r="FI52" s="1289"/>
      <c r="FJ52" s="1290"/>
    </row>
    <row r="53" spans="1:166" s="524" customFormat="1" ht="15.75" customHeight="1">
      <c r="A53" s="503"/>
      <c r="B53" s="525">
        <v>47</v>
      </c>
      <c r="C53" s="786" t="str">
        <f t="shared" si="15"/>
        <v/>
      </c>
      <c r="D53" s="526"/>
      <c r="E53" s="526"/>
      <c r="F53" s="517"/>
      <c r="G53" s="527"/>
      <c r="H53" s="527"/>
      <c r="I53" s="528"/>
      <c r="J53" s="529"/>
      <c r="K53" s="529"/>
      <c r="L53" s="529"/>
      <c r="M53" s="529"/>
      <c r="N53" s="529"/>
      <c r="O53" s="529"/>
      <c r="P53" s="530"/>
      <c r="Q53" s="531">
        <f t="shared" si="16"/>
        <v>0</v>
      </c>
      <c r="R53" s="532"/>
      <c r="S53" s="526"/>
      <c r="T53" s="533"/>
      <c r="U53" s="526"/>
      <c r="V53" s="526"/>
      <c r="W53" s="526"/>
      <c r="X53" s="534"/>
      <c r="Y53" s="547"/>
      <c r="Z53" s="536"/>
      <c r="AA53" s="517"/>
      <c r="AB53" s="517"/>
      <c r="AC53" s="517"/>
      <c r="AD53" s="517"/>
      <c r="AE53" s="517"/>
      <c r="AF53" s="537"/>
      <c r="AG53" s="538"/>
      <c r="AH53" s="539"/>
      <c r="AI53" s="539"/>
      <c r="AJ53" s="539"/>
      <c r="AK53" s="539"/>
      <c r="AL53" s="539"/>
      <c r="AM53" s="539"/>
      <c r="AN53" s="539"/>
      <c r="AO53" s="539"/>
      <c r="AP53" s="540"/>
      <c r="AQ53" s="539"/>
      <c r="AR53" s="539"/>
      <c r="AS53" s="539"/>
      <c r="AT53" s="539"/>
      <c r="AU53" s="539"/>
      <c r="AV53" s="538"/>
      <c r="AW53" s="539"/>
      <c r="AX53" s="539"/>
      <c r="AY53" s="539"/>
      <c r="AZ53" s="712"/>
      <c r="BA53" s="715"/>
      <c r="BB53" s="539"/>
      <c r="BC53" s="539"/>
      <c r="BD53" s="539"/>
      <c r="BE53" s="716"/>
      <c r="BF53" s="721"/>
      <c r="BG53" s="539"/>
      <c r="BH53" s="539"/>
      <c r="BI53" s="539"/>
      <c r="BJ53" s="722"/>
      <c r="BK53" s="540"/>
      <c r="BL53" s="532"/>
      <c r="BM53" s="517"/>
      <c r="BN53" s="517"/>
      <c r="BO53" s="517"/>
      <c r="BP53" s="533"/>
      <c r="BQ53" s="538"/>
      <c r="BR53" s="539"/>
      <c r="BS53" s="539"/>
      <c r="BT53" s="539"/>
      <c r="BU53" s="540"/>
      <c r="BV53" s="538"/>
      <c r="BW53" s="539"/>
      <c r="BX53" s="539"/>
      <c r="BY53" s="539"/>
      <c r="BZ53" s="540"/>
      <c r="CA53" s="538"/>
      <c r="CB53" s="539"/>
      <c r="CC53" s="539"/>
      <c r="CD53" s="539"/>
      <c r="CE53" s="540"/>
      <c r="CF53" s="538"/>
      <c r="CG53" s="539"/>
      <c r="CH53" s="539"/>
      <c r="CI53" s="539"/>
      <c r="CJ53" s="540"/>
      <c r="CK53" s="538"/>
      <c r="CL53" s="539"/>
      <c r="CM53" s="539"/>
      <c r="CN53" s="539"/>
      <c r="CO53" s="540"/>
      <c r="CP53" s="538"/>
      <c r="CQ53" s="539"/>
      <c r="CR53" s="539"/>
      <c r="CS53" s="539"/>
      <c r="CT53" s="540"/>
      <c r="CU53" s="1277"/>
      <c r="CV53" s="1278"/>
      <c r="CW53" s="1278"/>
      <c r="CX53" s="1279"/>
      <c r="CY53" s="1278"/>
      <c r="CZ53" s="1278"/>
      <c r="DA53" s="1278"/>
      <c r="DB53" s="1279"/>
      <c r="DC53" s="517"/>
      <c r="DD53" s="545">
        <v>1</v>
      </c>
      <c r="DE53" s="546"/>
      <c r="DF53" s="542" t="str">
        <f t="shared" si="17"/>
        <v/>
      </c>
      <c r="DG53" s="543" t="str">
        <f t="shared" si="18"/>
        <v/>
      </c>
      <c r="DH53" s="543" t="str">
        <f t="shared" si="19"/>
        <v/>
      </c>
      <c r="DI53" s="543" t="str">
        <f t="shared" si="20"/>
        <v/>
      </c>
      <c r="DJ53" s="543" t="str">
        <f t="shared" si="21"/>
        <v/>
      </c>
      <c r="DK53" s="544" t="str">
        <f t="shared" si="22"/>
        <v/>
      </c>
      <c r="DL53" s="542" t="str">
        <f t="shared" si="30"/>
        <v/>
      </c>
      <c r="DM53" s="543" t="str">
        <f t="shared" si="31"/>
        <v/>
      </c>
      <c r="DN53" s="543" t="str">
        <f t="shared" si="32"/>
        <v/>
      </c>
      <c r="DO53" s="543" t="str">
        <f t="shared" si="33"/>
        <v/>
      </c>
      <c r="DP53" s="543" t="str">
        <f t="shared" si="34"/>
        <v/>
      </c>
      <c r="DQ53" s="544" t="str">
        <f t="shared" si="35"/>
        <v/>
      </c>
      <c r="DR53" s="542" t="str">
        <f t="shared" si="36"/>
        <v/>
      </c>
      <c r="DS53" s="543" t="str">
        <f t="shared" si="37"/>
        <v/>
      </c>
      <c r="DT53" s="543" t="str">
        <f t="shared" si="38"/>
        <v/>
      </c>
      <c r="DU53" s="543" t="str">
        <f t="shared" si="39"/>
        <v/>
      </c>
      <c r="DV53" s="543" t="str">
        <f t="shared" si="40"/>
        <v/>
      </c>
      <c r="DW53" s="544" t="str">
        <f t="shared" si="41"/>
        <v/>
      </c>
      <c r="DX53" s="542" t="str">
        <f t="shared" si="24"/>
        <v/>
      </c>
      <c r="DY53" s="543" t="str">
        <f t="shared" si="25"/>
        <v/>
      </c>
      <c r="DZ53" s="543" t="str">
        <f t="shared" si="26"/>
        <v/>
      </c>
      <c r="EA53" s="543" t="str">
        <f t="shared" si="27"/>
        <v/>
      </c>
      <c r="EB53" s="543" t="str">
        <f t="shared" si="28"/>
        <v/>
      </c>
      <c r="EC53" s="544" t="str">
        <f t="shared" si="29"/>
        <v/>
      </c>
      <c r="ED53" s="542"/>
      <c r="EE53" s="543"/>
      <c r="EF53" s="543"/>
      <c r="EG53" s="543"/>
      <c r="EH53" s="543"/>
      <c r="EI53" s="544"/>
      <c r="EJ53" s="538"/>
      <c r="EK53" s="539"/>
      <c r="EL53" s="539"/>
      <c r="EM53" s="539"/>
      <c r="EN53" s="539"/>
      <c r="EO53" s="542"/>
      <c r="EP53" s="543"/>
      <c r="EQ53" s="543"/>
      <c r="ER53" s="543"/>
      <c r="ES53" s="543"/>
      <c r="ET53" s="543"/>
      <c r="EU53" s="538"/>
      <c r="EV53" s="539"/>
      <c r="EW53" s="539"/>
      <c r="EX53" s="539"/>
      <c r="EY53" s="539"/>
      <c r="EZ53" s="1285"/>
      <c r="FA53" s="747"/>
      <c r="FB53" s="1289"/>
      <c r="FC53" s="1289"/>
      <c r="FD53" s="1289"/>
      <c r="FE53" s="1290"/>
      <c r="FF53" s="747"/>
      <c r="FG53" s="1289"/>
      <c r="FH53" s="1289"/>
      <c r="FI53" s="1289"/>
      <c r="FJ53" s="1290"/>
    </row>
    <row r="54" spans="1:166" s="524" customFormat="1" ht="15.75" customHeight="1">
      <c r="A54" s="503"/>
      <c r="B54" s="525">
        <v>48</v>
      </c>
      <c r="C54" s="786" t="str">
        <f t="shared" si="15"/>
        <v/>
      </c>
      <c r="D54" s="526"/>
      <c r="E54" s="526"/>
      <c r="F54" s="517"/>
      <c r="G54" s="527"/>
      <c r="H54" s="527"/>
      <c r="I54" s="528"/>
      <c r="J54" s="529"/>
      <c r="K54" s="529"/>
      <c r="L54" s="529"/>
      <c r="M54" s="529"/>
      <c r="N54" s="529"/>
      <c r="O54" s="529"/>
      <c r="P54" s="530"/>
      <c r="Q54" s="531">
        <f t="shared" si="16"/>
        <v>0</v>
      </c>
      <c r="R54" s="532"/>
      <c r="S54" s="526"/>
      <c r="T54" s="533"/>
      <c r="U54" s="526"/>
      <c r="V54" s="526"/>
      <c r="W54" s="526"/>
      <c r="X54" s="539"/>
      <c r="Y54" s="548"/>
      <c r="Z54" s="536"/>
      <c r="AA54" s="517"/>
      <c r="AB54" s="517"/>
      <c r="AC54" s="517"/>
      <c r="AD54" s="517"/>
      <c r="AE54" s="517"/>
      <c r="AF54" s="537"/>
      <c r="AG54" s="538"/>
      <c r="AH54" s="539"/>
      <c r="AI54" s="539"/>
      <c r="AJ54" s="539"/>
      <c r="AK54" s="539"/>
      <c r="AL54" s="539"/>
      <c r="AM54" s="539"/>
      <c r="AN54" s="539"/>
      <c r="AO54" s="539"/>
      <c r="AP54" s="540"/>
      <c r="AQ54" s="539"/>
      <c r="AR54" s="539"/>
      <c r="AS54" s="539"/>
      <c r="AT54" s="539"/>
      <c r="AU54" s="539"/>
      <c r="AV54" s="538"/>
      <c r="AW54" s="539"/>
      <c r="AX54" s="539"/>
      <c r="AY54" s="539"/>
      <c r="AZ54" s="712"/>
      <c r="BA54" s="715"/>
      <c r="BB54" s="539"/>
      <c r="BC54" s="539"/>
      <c r="BD54" s="539"/>
      <c r="BE54" s="716"/>
      <c r="BF54" s="721"/>
      <c r="BG54" s="539"/>
      <c r="BH54" s="539"/>
      <c r="BI54" s="539"/>
      <c r="BJ54" s="722"/>
      <c r="BK54" s="540"/>
      <c r="BL54" s="532"/>
      <c r="BM54" s="517"/>
      <c r="BN54" s="517"/>
      <c r="BO54" s="517"/>
      <c r="BP54" s="533"/>
      <c r="BQ54" s="538"/>
      <c r="BR54" s="539"/>
      <c r="BS54" s="539"/>
      <c r="BT54" s="539"/>
      <c r="BU54" s="540"/>
      <c r="BV54" s="538"/>
      <c r="BW54" s="539"/>
      <c r="BX54" s="539"/>
      <c r="BY54" s="539"/>
      <c r="BZ54" s="540"/>
      <c r="CA54" s="538"/>
      <c r="CB54" s="539"/>
      <c r="CC54" s="539"/>
      <c r="CD54" s="539"/>
      <c r="CE54" s="539"/>
      <c r="CF54" s="538"/>
      <c r="CG54" s="539"/>
      <c r="CH54" s="539"/>
      <c r="CI54" s="539"/>
      <c r="CJ54" s="539"/>
      <c r="CK54" s="538"/>
      <c r="CL54" s="539"/>
      <c r="CM54" s="539"/>
      <c r="CN54" s="539"/>
      <c r="CO54" s="540"/>
      <c r="CP54" s="538"/>
      <c r="CQ54" s="539"/>
      <c r="CR54" s="539"/>
      <c r="CS54" s="539"/>
      <c r="CT54" s="540"/>
      <c r="CU54" s="1277"/>
      <c r="CV54" s="1278"/>
      <c r="CW54" s="1278"/>
      <c r="CX54" s="1279"/>
      <c r="CY54" s="1278"/>
      <c r="CZ54" s="1278"/>
      <c r="DA54" s="1278"/>
      <c r="DB54" s="1279"/>
      <c r="DC54" s="517"/>
      <c r="DD54" s="545">
        <v>1</v>
      </c>
      <c r="DE54" s="546"/>
      <c r="DF54" s="542" t="str">
        <f t="shared" si="17"/>
        <v/>
      </c>
      <c r="DG54" s="543" t="str">
        <f t="shared" si="18"/>
        <v/>
      </c>
      <c r="DH54" s="543" t="str">
        <f t="shared" si="19"/>
        <v/>
      </c>
      <c r="DI54" s="543" t="str">
        <f t="shared" si="20"/>
        <v/>
      </c>
      <c r="DJ54" s="543" t="str">
        <f t="shared" si="21"/>
        <v/>
      </c>
      <c r="DK54" s="544" t="str">
        <f t="shared" si="22"/>
        <v/>
      </c>
      <c r="DL54" s="542" t="str">
        <f t="shared" si="30"/>
        <v/>
      </c>
      <c r="DM54" s="543" t="str">
        <f t="shared" si="31"/>
        <v/>
      </c>
      <c r="DN54" s="543" t="str">
        <f t="shared" si="32"/>
        <v/>
      </c>
      <c r="DO54" s="543" t="str">
        <f t="shared" si="33"/>
        <v/>
      </c>
      <c r="DP54" s="543" t="str">
        <f t="shared" si="34"/>
        <v/>
      </c>
      <c r="DQ54" s="544" t="str">
        <f t="shared" si="35"/>
        <v/>
      </c>
      <c r="DR54" s="542" t="str">
        <f t="shared" si="36"/>
        <v/>
      </c>
      <c r="DS54" s="543" t="str">
        <f t="shared" si="37"/>
        <v/>
      </c>
      <c r="DT54" s="543" t="str">
        <f t="shared" si="38"/>
        <v/>
      </c>
      <c r="DU54" s="543" t="str">
        <f t="shared" si="39"/>
        <v/>
      </c>
      <c r="DV54" s="543" t="str">
        <f t="shared" si="40"/>
        <v/>
      </c>
      <c r="DW54" s="544" t="str">
        <f t="shared" si="41"/>
        <v/>
      </c>
      <c r="DX54" s="542" t="str">
        <f t="shared" si="24"/>
        <v/>
      </c>
      <c r="DY54" s="543" t="str">
        <f t="shared" si="25"/>
        <v/>
      </c>
      <c r="DZ54" s="543" t="str">
        <f t="shared" si="26"/>
        <v/>
      </c>
      <c r="EA54" s="543" t="str">
        <f t="shared" si="27"/>
        <v/>
      </c>
      <c r="EB54" s="543" t="str">
        <f t="shared" si="28"/>
        <v/>
      </c>
      <c r="EC54" s="544" t="str">
        <f t="shared" si="29"/>
        <v/>
      </c>
      <c r="ED54" s="542"/>
      <c r="EE54" s="543"/>
      <c r="EF54" s="543"/>
      <c r="EG54" s="543"/>
      <c r="EH54" s="543"/>
      <c r="EI54" s="544"/>
      <c r="EJ54" s="538"/>
      <c r="EK54" s="539"/>
      <c r="EL54" s="539"/>
      <c r="EM54" s="539"/>
      <c r="EN54" s="539"/>
      <c r="EO54" s="542"/>
      <c r="EP54" s="543"/>
      <c r="EQ54" s="543"/>
      <c r="ER54" s="543"/>
      <c r="ES54" s="543"/>
      <c r="ET54" s="543"/>
      <c r="EU54" s="538"/>
      <c r="EV54" s="539"/>
      <c r="EW54" s="539"/>
      <c r="EX54" s="539"/>
      <c r="EY54" s="539"/>
      <c r="EZ54" s="1285"/>
      <c r="FA54" s="747"/>
      <c r="FB54" s="1289"/>
      <c r="FC54" s="1289"/>
      <c r="FD54" s="1289"/>
      <c r="FE54" s="1290"/>
      <c r="FF54" s="747"/>
      <c r="FG54" s="1289"/>
      <c r="FH54" s="1289"/>
      <c r="FI54" s="1289"/>
      <c r="FJ54" s="1290"/>
    </row>
    <row r="55" spans="1:166" s="524" customFormat="1" ht="15.75" customHeight="1">
      <c r="A55" s="503"/>
      <c r="B55" s="525">
        <v>49</v>
      </c>
      <c r="C55" s="786" t="str">
        <f t="shared" si="15"/>
        <v/>
      </c>
      <c r="D55" s="526"/>
      <c r="E55" s="526"/>
      <c r="F55" s="517"/>
      <c r="G55" s="527"/>
      <c r="H55" s="527"/>
      <c r="I55" s="528"/>
      <c r="J55" s="529"/>
      <c r="K55" s="529"/>
      <c r="L55" s="529"/>
      <c r="M55" s="529"/>
      <c r="N55" s="529"/>
      <c r="O55" s="529"/>
      <c r="P55" s="530"/>
      <c r="Q55" s="531">
        <f t="shared" si="16"/>
        <v>0</v>
      </c>
      <c r="R55" s="532"/>
      <c r="S55" s="526"/>
      <c r="T55" s="533"/>
      <c r="U55" s="526"/>
      <c r="V55" s="526"/>
      <c r="W55" s="526"/>
      <c r="X55" s="539"/>
      <c r="Y55" s="548"/>
      <c r="Z55" s="536"/>
      <c r="AA55" s="517"/>
      <c r="AB55" s="517"/>
      <c r="AC55" s="517"/>
      <c r="AD55" s="517"/>
      <c r="AE55" s="517"/>
      <c r="AF55" s="537"/>
      <c r="AG55" s="538"/>
      <c r="AH55" s="539"/>
      <c r="AI55" s="539"/>
      <c r="AJ55" s="539"/>
      <c r="AK55" s="539"/>
      <c r="AL55" s="539"/>
      <c r="AM55" s="539"/>
      <c r="AN55" s="539"/>
      <c r="AO55" s="539"/>
      <c r="AP55" s="540"/>
      <c r="AQ55" s="539"/>
      <c r="AR55" s="539"/>
      <c r="AS55" s="539"/>
      <c r="AT55" s="539"/>
      <c r="AU55" s="539"/>
      <c r="AV55" s="538"/>
      <c r="AW55" s="539"/>
      <c r="AX55" s="539"/>
      <c r="AY55" s="539"/>
      <c r="AZ55" s="712"/>
      <c r="BA55" s="715"/>
      <c r="BB55" s="539"/>
      <c r="BC55" s="539"/>
      <c r="BD55" s="539"/>
      <c r="BE55" s="716"/>
      <c r="BF55" s="721"/>
      <c r="BG55" s="539"/>
      <c r="BH55" s="539"/>
      <c r="BI55" s="539"/>
      <c r="BJ55" s="722"/>
      <c r="BK55" s="540"/>
      <c r="BL55" s="532"/>
      <c r="BM55" s="517"/>
      <c r="BN55" s="517"/>
      <c r="BO55" s="517"/>
      <c r="BP55" s="533"/>
      <c r="BQ55" s="538"/>
      <c r="BR55" s="539"/>
      <c r="BS55" s="539"/>
      <c r="BT55" s="539"/>
      <c r="BU55" s="540"/>
      <c r="BV55" s="538"/>
      <c r="BW55" s="539"/>
      <c r="BX55" s="539"/>
      <c r="BY55" s="539"/>
      <c r="BZ55" s="540"/>
      <c r="CA55" s="538"/>
      <c r="CB55" s="539"/>
      <c r="CC55" s="539"/>
      <c r="CD55" s="539"/>
      <c r="CE55" s="539"/>
      <c r="CF55" s="538"/>
      <c r="CG55" s="539"/>
      <c r="CH55" s="539"/>
      <c r="CI55" s="539"/>
      <c r="CJ55" s="539"/>
      <c r="CK55" s="538"/>
      <c r="CL55" s="539"/>
      <c r="CM55" s="539"/>
      <c r="CN55" s="539"/>
      <c r="CO55" s="540"/>
      <c r="CP55" s="538"/>
      <c r="CQ55" s="539"/>
      <c r="CR55" s="539"/>
      <c r="CS55" s="539"/>
      <c r="CT55" s="540"/>
      <c r="CU55" s="1277"/>
      <c r="CV55" s="1278"/>
      <c r="CW55" s="1278"/>
      <c r="CX55" s="1279"/>
      <c r="CY55" s="1278"/>
      <c r="CZ55" s="1278"/>
      <c r="DA55" s="1278"/>
      <c r="DB55" s="1279"/>
      <c r="DC55" s="517"/>
      <c r="DD55" s="545">
        <v>1</v>
      </c>
      <c r="DE55" s="546"/>
      <c r="DF55" s="542" t="str">
        <f t="shared" si="17"/>
        <v/>
      </c>
      <c r="DG55" s="543" t="str">
        <f t="shared" si="18"/>
        <v/>
      </c>
      <c r="DH55" s="543" t="str">
        <f t="shared" si="19"/>
        <v/>
      </c>
      <c r="DI55" s="543" t="str">
        <f t="shared" si="20"/>
        <v/>
      </c>
      <c r="DJ55" s="543" t="str">
        <f t="shared" si="21"/>
        <v/>
      </c>
      <c r="DK55" s="544" t="str">
        <f t="shared" si="22"/>
        <v/>
      </c>
      <c r="DL55" s="542" t="str">
        <f t="shared" si="30"/>
        <v/>
      </c>
      <c r="DM55" s="543" t="str">
        <f t="shared" si="31"/>
        <v/>
      </c>
      <c r="DN55" s="543" t="str">
        <f t="shared" si="32"/>
        <v/>
      </c>
      <c r="DO55" s="543" t="str">
        <f t="shared" si="33"/>
        <v/>
      </c>
      <c r="DP55" s="543" t="str">
        <f t="shared" si="34"/>
        <v/>
      </c>
      <c r="DQ55" s="544" t="str">
        <f t="shared" si="35"/>
        <v/>
      </c>
      <c r="DR55" s="542" t="str">
        <f t="shared" si="36"/>
        <v/>
      </c>
      <c r="DS55" s="543" t="str">
        <f t="shared" si="37"/>
        <v/>
      </c>
      <c r="DT55" s="543" t="str">
        <f t="shared" si="38"/>
        <v/>
      </c>
      <c r="DU55" s="543" t="str">
        <f t="shared" si="39"/>
        <v/>
      </c>
      <c r="DV55" s="543" t="str">
        <f t="shared" si="40"/>
        <v/>
      </c>
      <c r="DW55" s="544" t="str">
        <f t="shared" si="41"/>
        <v/>
      </c>
      <c r="DX55" s="542" t="str">
        <f t="shared" si="24"/>
        <v/>
      </c>
      <c r="DY55" s="543" t="str">
        <f t="shared" si="25"/>
        <v/>
      </c>
      <c r="DZ55" s="543" t="str">
        <f t="shared" si="26"/>
        <v/>
      </c>
      <c r="EA55" s="543" t="str">
        <f t="shared" si="27"/>
        <v/>
      </c>
      <c r="EB55" s="543" t="str">
        <f t="shared" si="28"/>
        <v/>
      </c>
      <c r="EC55" s="544" t="str">
        <f t="shared" si="29"/>
        <v/>
      </c>
      <c r="ED55" s="542"/>
      <c r="EE55" s="543"/>
      <c r="EF55" s="543"/>
      <c r="EG55" s="543"/>
      <c r="EH55" s="543"/>
      <c r="EI55" s="544"/>
      <c r="EJ55" s="538"/>
      <c r="EK55" s="539"/>
      <c r="EL55" s="539"/>
      <c r="EM55" s="539"/>
      <c r="EN55" s="539"/>
      <c r="EO55" s="542"/>
      <c r="EP55" s="543"/>
      <c r="EQ55" s="543"/>
      <c r="ER55" s="543"/>
      <c r="ES55" s="543"/>
      <c r="ET55" s="543"/>
      <c r="EU55" s="538"/>
      <c r="EV55" s="539"/>
      <c r="EW55" s="539"/>
      <c r="EX55" s="539"/>
      <c r="EY55" s="539"/>
      <c r="EZ55" s="1285"/>
      <c r="FA55" s="747"/>
      <c r="FB55" s="1289"/>
      <c r="FC55" s="1289"/>
      <c r="FD55" s="1289"/>
      <c r="FE55" s="1290"/>
      <c r="FF55" s="747"/>
      <c r="FG55" s="1289"/>
      <c r="FH55" s="1289"/>
      <c r="FI55" s="1289"/>
      <c r="FJ55" s="1290"/>
    </row>
    <row r="56" spans="1:166" s="524" customFormat="1" ht="15.75" customHeight="1">
      <c r="A56" s="503"/>
      <c r="B56" s="525">
        <v>50</v>
      </c>
      <c r="C56" s="786" t="str">
        <f t="shared" si="15"/>
        <v/>
      </c>
      <c r="D56" s="526"/>
      <c r="E56" s="526"/>
      <c r="F56" s="517"/>
      <c r="G56" s="527"/>
      <c r="H56" s="527"/>
      <c r="I56" s="528"/>
      <c r="J56" s="529"/>
      <c r="K56" s="529"/>
      <c r="L56" s="529"/>
      <c r="M56" s="529"/>
      <c r="N56" s="529"/>
      <c r="O56" s="529"/>
      <c r="P56" s="530"/>
      <c r="Q56" s="531">
        <f t="shared" si="16"/>
        <v>0</v>
      </c>
      <c r="R56" s="532"/>
      <c r="S56" s="526"/>
      <c r="T56" s="533"/>
      <c r="U56" s="526"/>
      <c r="V56" s="526"/>
      <c r="W56" s="526"/>
      <c r="X56" s="539"/>
      <c r="Y56" s="548"/>
      <c r="Z56" s="536"/>
      <c r="AA56" s="517"/>
      <c r="AB56" s="517"/>
      <c r="AC56" s="517"/>
      <c r="AD56" s="517"/>
      <c r="AE56" s="517"/>
      <c r="AF56" s="537"/>
      <c r="AG56" s="538"/>
      <c r="AH56" s="539"/>
      <c r="AI56" s="539"/>
      <c r="AJ56" s="539"/>
      <c r="AK56" s="539"/>
      <c r="AL56" s="539"/>
      <c r="AM56" s="539"/>
      <c r="AN56" s="539"/>
      <c r="AO56" s="539"/>
      <c r="AP56" s="540"/>
      <c r="AQ56" s="539"/>
      <c r="AR56" s="539"/>
      <c r="AS56" s="539"/>
      <c r="AT56" s="539"/>
      <c r="AU56" s="539"/>
      <c r="AV56" s="538"/>
      <c r="AW56" s="539"/>
      <c r="AX56" s="539"/>
      <c r="AY56" s="539"/>
      <c r="AZ56" s="712"/>
      <c r="BA56" s="715"/>
      <c r="BB56" s="539"/>
      <c r="BC56" s="539"/>
      <c r="BD56" s="539"/>
      <c r="BE56" s="716"/>
      <c r="BF56" s="721"/>
      <c r="BG56" s="539"/>
      <c r="BH56" s="539"/>
      <c r="BI56" s="539"/>
      <c r="BJ56" s="722"/>
      <c r="BK56" s="540"/>
      <c r="BL56" s="532"/>
      <c r="BM56" s="517"/>
      <c r="BN56" s="517"/>
      <c r="BO56" s="517"/>
      <c r="BP56" s="533"/>
      <c r="BQ56" s="538"/>
      <c r="BR56" s="539"/>
      <c r="BS56" s="539"/>
      <c r="BT56" s="539"/>
      <c r="BU56" s="540"/>
      <c r="BV56" s="538"/>
      <c r="BW56" s="539"/>
      <c r="BX56" s="539"/>
      <c r="BY56" s="539"/>
      <c r="BZ56" s="540"/>
      <c r="CA56" s="538"/>
      <c r="CB56" s="539"/>
      <c r="CC56" s="539"/>
      <c r="CD56" s="539"/>
      <c r="CE56" s="540"/>
      <c r="CF56" s="538"/>
      <c r="CG56" s="539"/>
      <c r="CH56" s="539"/>
      <c r="CI56" s="539"/>
      <c r="CJ56" s="540"/>
      <c r="CK56" s="538"/>
      <c r="CL56" s="539"/>
      <c r="CM56" s="539"/>
      <c r="CN56" s="539"/>
      <c r="CO56" s="540"/>
      <c r="CP56" s="538"/>
      <c r="CQ56" s="539"/>
      <c r="CR56" s="539"/>
      <c r="CS56" s="539"/>
      <c r="CT56" s="540"/>
      <c r="CU56" s="1277"/>
      <c r="CV56" s="1278"/>
      <c r="CW56" s="1278"/>
      <c r="CX56" s="1279"/>
      <c r="CY56" s="1278"/>
      <c r="CZ56" s="1278"/>
      <c r="DA56" s="1278"/>
      <c r="DB56" s="1279"/>
      <c r="DC56" s="517"/>
      <c r="DD56" s="545">
        <v>1</v>
      </c>
      <c r="DE56" s="546"/>
      <c r="DF56" s="542" t="str">
        <f t="shared" si="17"/>
        <v/>
      </c>
      <c r="DG56" s="543" t="str">
        <f t="shared" si="18"/>
        <v/>
      </c>
      <c r="DH56" s="543" t="str">
        <f t="shared" si="19"/>
        <v/>
      </c>
      <c r="DI56" s="543" t="str">
        <f t="shared" si="20"/>
        <v/>
      </c>
      <c r="DJ56" s="543" t="str">
        <f t="shared" si="21"/>
        <v/>
      </c>
      <c r="DK56" s="544" t="str">
        <f t="shared" si="22"/>
        <v/>
      </c>
      <c r="DL56" s="542" t="str">
        <f t="shared" si="30"/>
        <v/>
      </c>
      <c r="DM56" s="543" t="str">
        <f t="shared" si="31"/>
        <v/>
      </c>
      <c r="DN56" s="543" t="str">
        <f t="shared" si="32"/>
        <v/>
      </c>
      <c r="DO56" s="543" t="str">
        <f t="shared" si="33"/>
        <v/>
      </c>
      <c r="DP56" s="543" t="str">
        <f t="shared" si="34"/>
        <v/>
      </c>
      <c r="DQ56" s="544" t="str">
        <f t="shared" si="35"/>
        <v/>
      </c>
      <c r="DR56" s="542" t="str">
        <f t="shared" si="36"/>
        <v/>
      </c>
      <c r="DS56" s="543" t="str">
        <f t="shared" si="37"/>
        <v/>
      </c>
      <c r="DT56" s="543" t="str">
        <f t="shared" si="38"/>
        <v/>
      </c>
      <c r="DU56" s="543" t="str">
        <f t="shared" si="39"/>
        <v/>
      </c>
      <c r="DV56" s="543" t="str">
        <f t="shared" si="40"/>
        <v/>
      </c>
      <c r="DW56" s="544" t="str">
        <f t="shared" si="41"/>
        <v/>
      </c>
      <c r="DX56" s="542" t="str">
        <f t="shared" si="24"/>
        <v/>
      </c>
      <c r="DY56" s="543" t="str">
        <f t="shared" si="25"/>
        <v/>
      </c>
      <c r="DZ56" s="543" t="str">
        <f t="shared" si="26"/>
        <v/>
      </c>
      <c r="EA56" s="543" t="str">
        <f t="shared" si="27"/>
        <v/>
      </c>
      <c r="EB56" s="543" t="str">
        <f t="shared" si="28"/>
        <v/>
      </c>
      <c r="EC56" s="544" t="str">
        <f t="shared" si="29"/>
        <v/>
      </c>
      <c r="ED56" s="542"/>
      <c r="EE56" s="543"/>
      <c r="EF56" s="543"/>
      <c r="EG56" s="543"/>
      <c r="EH56" s="543"/>
      <c r="EI56" s="544"/>
      <c r="EJ56" s="538"/>
      <c r="EK56" s="539"/>
      <c r="EL56" s="539"/>
      <c r="EM56" s="539"/>
      <c r="EN56" s="539"/>
      <c r="EO56" s="542"/>
      <c r="EP56" s="543"/>
      <c r="EQ56" s="543"/>
      <c r="ER56" s="543"/>
      <c r="ES56" s="543"/>
      <c r="ET56" s="543"/>
      <c r="EU56" s="538"/>
      <c r="EV56" s="539"/>
      <c r="EW56" s="539"/>
      <c r="EX56" s="539"/>
      <c r="EY56" s="539"/>
      <c r="EZ56" s="1285"/>
      <c r="FA56" s="747"/>
      <c r="FB56" s="1289"/>
      <c r="FC56" s="1289"/>
      <c r="FD56" s="1289"/>
      <c r="FE56" s="1290"/>
      <c r="FF56" s="747"/>
      <c r="FG56" s="1289"/>
      <c r="FH56" s="1289"/>
      <c r="FI56" s="1289"/>
      <c r="FJ56" s="1290"/>
    </row>
    <row r="57" spans="1:166" s="524" customFormat="1" ht="15.75" customHeight="1">
      <c r="A57" s="503"/>
      <c r="B57" s="525">
        <v>51</v>
      </c>
      <c r="C57" s="786" t="str">
        <f t="shared" si="15"/>
        <v/>
      </c>
      <c r="D57" s="526"/>
      <c r="E57" s="526"/>
      <c r="F57" s="517"/>
      <c r="G57" s="527"/>
      <c r="H57" s="527"/>
      <c r="I57" s="528"/>
      <c r="J57" s="529"/>
      <c r="K57" s="529"/>
      <c r="L57" s="529"/>
      <c r="M57" s="529"/>
      <c r="N57" s="529"/>
      <c r="O57" s="529"/>
      <c r="P57" s="530"/>
      <c r="Q57" s="531">
        <f t="shared" si="16"/>
        <v>0</v>
      </c>
      <c r="R57" s="532"/>
      <c r="S57" s="526"/>
      <c r="T57" s="533"/>
      <c r="U57" s="526"/>
      <c r="V57" s="526"/>
      <c r="W57" s="526"/>
      <c r="X57" s="539"/>
      <c r="Y57" s="548"/>
      <c r="Z57" s="536"/>
      <c r="AA57" s="517"/>
      <c r="AB57" s="517"/>
      <c r="AC57" s="517"/>
      <c r="AD57" s="517"/>
      <c r="AE57" s="517"/>
      <c r="AF57" s="537"/>
      <c r="AG57" s="538"/>
      <c r="AH57" s="539"/>
      <c r="AI57" s="539"/>
      <c r="AJ57" s="539"/>
      <c r="AK57" s="539"/>
      <c r="AL57" s="539"/>
      <c r="AM57" s="539"/>
      <c r="AN57" s="539"/>
      <c r="AO57" s="539"/>
      <c r="AP57" s="540"/>
      <c r="AQ57" s="539"/>
      <c r="AR57" s="539"/>
      <c r="AS57" s="539"/>
      <c r="AT57" s="539"/>
      <c r="AU57" s="539"/>
      <c r="AV57" s="538"/>
      <c r="AW57" s="539"/>
      <c r="AX57" s="539"/>
      <c r="AY57" s="539"/>
      <c r="AZ57" s="712"/>
      <c r="BA57" s="715"/>
      <c r="BB57" s="539"/>
      <c r="BC57" s="539"/>
      <c r="BD57" s="539"/>
      <c r="BE57" s="716"/>
      <c r="BF57" s="721"/>
      <c r="BG57" s="539"/>
      <c r="BH57" s="539"/>
      <c r="BI57" s="539"/>
      <c r="BJ57" s="722"/>
      <c r="BK57" s="540"/>
      <c r="BL57" s="532"/>
      <c r="BM57" s="517"/>
      <c r="BN57" s="517"/>
      <c r="BO57" s="517"/>
      <c r="BP57" s="533"/>
      <c r="BQ57" s="538"/>
      <c r="BR57" s="539"/>
      <c r="BS57" s="539"/>
      <c r="BT57" s="539"/>
      <c r="BU57" s="540"/>
      <c r="BV57" s="538"/>
      <c r="BW57" s="539"/>
      <c r="BX57" s="539"/>
      <c r="BY57" s="539"/>
      <c r="BZ57" s="540"/>
      <c r="CA57" s="538"/>
      <c r="CB57" s="539"/>
      <c r="CC57" s="539"/>
      <c r="CD57" s="539"/>
      <c r="CE57" s="540"/>
      <c r="CF57" s="538"/>
      <c r="CG57" s="539"/>
      <c r="CH57" s="539"/>
      <c r="CI57" s="539"/>
      <c r="CJ57" s="540"/>
      <c r="CK57" s="538"/>
      <c r="CL57" s="539"/>
      <c r="CM57" s="539"/>
      <c r="CN57" s="539"/>
      <c r="CO57" s="540"/>
      <c r="CP57" s="538"/>
      <c r="CQ57" s="539"/>
      <c r="CR57" s="539"/>
      <c r="CS57" s="539"/>
      <c r="CT57" s="540"/>
      <c r="CU57" s="1277"/>
      <c r="CV57" s="1278"/>
      <c r="CW57" s="1278"/>
      <c r="CX57" s="1279"/>
      <c r="CY57" s="1278"/>
      <c r="CZ57" s="1278"/>
      <c r="DA57" s="1278"/>
      <c r="DB57" s="1279"/>
      <c r="DC57" s="517"/>
      <c r="DD57" s="545">
        <v>1</v>
      </c>
      <c r="DE57" s="546"/>
      <c r="DF57" s="542" t="str">
        <f t="shared" si="17"/>
        <v/>
      </c>
      <c r="DG57" s="543" t="str">
        <f t="shared" si="18"/>
        <v/>
      </c>
      <c r="DH57" s="543" t="str">
        <f t="shared" si="19"/>
        <v/>
      </c>
      <c r="DI57" s="543" t="str">
        <f t="shared" si="20"/>
        <v/>
      </c>
      <c r="DJ57" s="543" t="str">
        <f t="shared" si="21"/>
        <v/>
      </c>
      <c r="DK57" s="544" t="str">
        <f t="shared" si="22"/>
        <v/>
      </c>
      <c r="DL57" s="542" t="str">
        <f t="shared" si="30"/>
        <v/>
      </c>
      <c r="DM57" s="543" t="str">
        <f t="shared" si="31"/>
        <v/>
      </c>
      <c r="DN57" s="543" t="str">
        <f t="shared" si="32"/>
        <v/>
      </c>
      <c r="DO57" s="543" t="str">
        <f t="shared" si="33"/>
        <v/>
      </c>
      <c r="DP57" s="543" t="str">
        <f t="shared" si="34"/>
        <v/>
      </c>
      <c r="DQ57" s="544" t="str">
        <f t="shared" si="35"/>
        <v/>
      </c>
      <c r="DR57" s="542" t="str">
        <f t="shared" si="36"/>
        <v/>
      </c>
      <c r="DS57" s="543" t="str">
        <f t="shared" si="37"/>
        <v/>
      </c>
      <c r="DT57" s="543" t="str">
        <f t="shared" si="38"/>
        <v/>
      </c>
      <c r="DU57" s="543" t="str">
        <f t="shared" si="39"/>
        <v/>
      </c>
      <c r="DV57" s="543" t="str">
        <f t="shared" si="40"/>
        <v/>
      </c>
      <c r="DW57" s="544" t="str">
        <f t="shared" si="41"/>
        <v/>
      </c>
      <c r="DX57" s="542" t="str">
        <f t="shared" si="24"/>
        <v/>
      </c>
      <c r="DY57" s="543" t="str">
        <f t="shared" si="25"/>
        <v/>
      </c>
      <c r="DZ57" s="543" t="str">
        <f t="shared" si="26"/>
        <v/>
      </c>
      <c r="EA57" s="543" t="str">
        <f t="shared" si="27"/>
        <v/>
      </c>
      <c r="EB57" s="543" t="str">
        <f t="shared" si="28"/>
        <v/>
      </c>
      <c r="EC57" s="544" t="str">
        <f t="shared" si="29"/>
        <v/>
      </c>
      <c r="ED57" s="542"/>
      <c r="EE57" s="543"/>
      <c r="EF57" s="543"/>
      <c r="EG57" s="543"/>
      <c r="EH57" s="543"/>
      <c r="EI57" s="544"/>
      <c r="EJ57" s="538"/>
      <c r="EK57" s="539"/>
      <c r="EL57" s="539"/>
      <c r="EM57" s="539"/>
      <c r="EN57" s="539"/>
      <c r="EO57" s="542"/>
      <c r="EP57" s="543"/>
      <c r="EQ57" s="543"/>
      <c r="ER57" s="543"/>
      <c r="ES57" s="543"/>
      <c r="ET57" s="543"/>
      <c r="EU57" s="538"/>
      <c r="EV57" s="539"/>
      <c r="EW57" s="539"/>
      <c r="EX57" s="539"/>
      <c r="EY57" s="539"/>
      <c r="EZ57" s="1285"/>
      <c r="FA57" s="747"/>
      <c r="FB57" s="1289"/>
      <c r="FC57" s="1289"/>
      <c r="FD57" s="1289"/>
      <c r="FE57" s="1290"/>
      <c r="FF57" s="747"/>
      <c r="FG57" s="1289"/>
      <c r="FH57" s="1289"/>
      <c r="FI57" s="1289"/>
      <c r="FJ57" s="1290"/>
    </row>
    <row r="58" spans="1:166" s="524" customFormat="1" ht="15.75" customHeight="1">
      <c r="A58" s="503"/>
      <c r="B58" s="525">
        <v>52</v>
      </c>
      <c r="C58" s="786" t="str">
        <f t="shared" si="15"/>
        <v/>
      </c>
      <c r="D58" s="526"/>
      <c r="E58" s="526"/>
      <c r="F58" s="517"/>
      <c r="G58" s="527"/>
      <c r="H58" s="527"/>
      <c r="I58" s="528"/>
      <c r="J58" s="529"/>
      <c r="K58" s="529"/>
      <c r="L58" s="529"/>
      <c r="M58" s="529"/>
      <c r="N58" s="529"/>
      <c r="O58" s="529"/>
      <c r="P58" s="530"/>
      <c r="Q58" s="531">
        <f t="shared" si="16"/>
        <v>0</v>
      </c>
      <c r="R58" s="532"/>
      <c r="S58" s="526"/>
      <c r="T58" s="533"/>
      <c r="U58" s="526"/>
      <c r="V58" s="526"/>
      <c r="W58" s="526"/>
      <c r="X58" s="534"/>
      <c r="Y58" s="548"/>
      <c r="Z58" s="536"/>
      <c r="AA58" s="517"/>
      <c r="AB58" s="517"/>
      <c r="AC58" s="517"/>
      <c r="AD58" s="517"/>
      <c r="AE58" s="517"/>
      <c r="AF58" s="537"/>
      <c r="AG58" s="538"/>
      <c r="AH58" s="539"/>
      <c r="AI58" s="539"/>
      <c r="AJ58" s="539"/>
      <c r="AK58" s="539"/>
      <c r="AL58" s="539"/>
      <c r="AM58" s="539"/>
      <c r="AN58" s="539"/>
      <c r="AO58" s="539"/>
      <c r="AP58" s="540"/>
      <c r="AQ58" s="539"/>
      <c r="AR58" s="539"/>
      <c r="AS58" s="539"/>
      <c r="AT58" s="539"/>
      <c r="AU58" s="539"/>
      <c r="AV58" s="538"/>
      <c r="AW58" s="539"/>
      <c r="AX58" s="539"/>
      <c r="AY58" s="539"/>
      <c r="AZ58" s="712"/>
      <c r="BA58" s="715"/>
      <c r="BB58" s="539"/>
      <c r="BC58" s="539"/>
      <c r="BD58" s="539"/>
      <c r="BE58" s="716"/>
      <c r="BF58" s="721"/>
      <c r="BG58" s="539"/>
      <c r="BH58" s="539"/>
      <c r="BI58" s="539"/>
      <c r="BJ58" s="722"/>
      <c r="BK58" s="540"/>
      <c r="BL58" s="532"/>
      <c r="BM58" s="517"/>
      <c r="BN58" s="517"/>
      <c r="BO58" s="517"/>
      <c r="BP58" s="533"/>
      <c r="BQ58" s="538"/>
      <c r="BR58" s="539"/>
      <c r="BS58" s="539"/>
      <c r="BT58" s="539"/>
      <c r="BU58" s="540"/>
      <c r="BV58" s="538"/>
      <c r="BW58" s="539"/>
      <c r="BX58" s="539"/>
      <c r="BY58" s="539"/>
      <c r="BZ58" s="540"/>
      <c r="CA58" s="538"/>
      <c r="CB58" s="539"/>
      <c r="CC58" s="539"/>
      <c r="CD58" s="539"/>
      <c r="CE58" s="540"/>
      <c r="CF58" s="538"/>
      <c r="CG58" s="539"/>
      <c r="CH58" s="539"/>
      <c r="CI58" s="539"/>
      <c r="CJ58" s="540"/>
      <c r="CK58" s="538"/>
      <c r="CL58" s="539"/>
      <c r="CM58" s="539"/>
      <c r="CN58" s="539"/>
      <c r="CO58" s="540"/>
      <c r="CP58" s="538"/>
      <c r="CQ58" s="539"/>
      <c r="CR58" s="539"/>
      <c r="CS58" s="539"/>
      <c r="CT58" s="540"/>
      <c r="CU58" s="1277"/>
      <c r="CV58" s="1278"/>
      <c r="CW58" s="1278"/>
      <c r="CX58" s="1279"/>
      <c r="CY58" s="1278"/>
      <c r="CZ58" s="1278"/>
      <c r="DA58" s="1278"/>
      <c r="DB58" s="1279"/>
      <c r="DC58" s="517"/>
      <c r="DD58" s="545">
        <v>1</v>
      </c>
      <c r="DE58" s="546"/>
      <c r="DF58" s="542" t="str">
        <f t="shared" si="17"/>
        <v/>
      </c>
      <c r="DG58" s="543" t="str">
        <f t="shared" si="18"/>
        <v/>
      </c>
      <c r="DH58" s="543" t="str">
        <f t="shared" si="19"/>
        <v/>
      </c>
      <c r="DI58" s="543" t="str">
        <f t="shared" si="20"/>
        <v/>
      </c>
      <c r="DJ58" s="543" t="str">
        <f t="shared" si="21"/>
        <v/>
      </c>
      <c r="DK58" s="544" t="str">
        <f t="shared" si="22"/>
        <v/>
      </c>
      <c r="DL58" s="542" t="str">
        <f t="shared" si="30"/>
        <v/>
      </c>
      <c r="DM58" s="543" t="str">
        <f t="shared" si="31"/>
        <v/>
      </c>
      <c r="DN58" s="543" t="str">
        <f t="shared" si="32"/>
        <v/>
      </c>
      <c r="DO58" s="543" t="str">
        <f t="shared" si="33"/>
        <v/>
      </c>
      <c r="DP58" s="543" t="str">
        <f t="shared" si="34"/>
        <v/>
      </c>
      <c r="DQ58" s="544" t="str">
        <f t="shared" si="35"/>
        <v/>
      </c>
      <c r="DR58" s="542" t="str">
        <f t="shared" si="36"/>
        <v/>
      </c>
      <c r="DS58" s="543" t="str">
        <f t="shared" si="37"/>
        <v/>
      </c>
      <c r="DT58" s="543" t="str">
        <f t="shared" si="38"/>
        <v/>
      </c>
      <c r="DU58" s="543" t="str">
        <f t="shared" si="39"/>
        <v/>
      </c>
      <c r="DV58" s="543" t="str">
        <f t="shared" si="40"/>
        <v/>
      </c>
      <c r="DW58" s="544" t="str">
        <f t="shared" si="41"/>
        <v/>
      </c>
      <c r="DX58" s="542" t="str">
        <f t="shared" si="24"/>
        <v/>
      </c>
      <c r="DY58" s="543" t="str">
        <f t="shared" si="25"/>
        <v/>
      </c>
      <c r="DZ58" s="543" t="str">
        <f t="shared" si="26"/>
        <v/>
      </c>
      <c r="EA58" s="543" t="str">
        <f t="shared" si="27"/>
        <v/>
      </c>
      <c r="EB58" s="543" t="str">
        <f t="shared" si="28"/>
        <v/>
      </c>
      <c r="EC58" s="544" t="str">
        <f t="shared" si="29"/>
        <v/>
      </c>
      <c r="ED58" s="542"/>
      <c r="EE58" s="543"/>
      <c r="EF58" s="543"/>
      <c r="EG58" s="543"/>
      <c r="EH58" s="543"/>
      <c r="EI58" s="544"/>
      <c r="EJ58" s="538"/>
      <c r="EK58" s="539"/>
      <c r="EL58" s="539"/>
      <c r="EM58" s="539"/>
      <c r="EN58" s="539"/>
      <c r="EO58" s="542"/>
      <c r="EP58" s="543"/>
      <c r="EQ58" s="543"/>
      <c r="ER58" s="543"/>
      <c r="ES58" s="543"/>
      <c r="ET58" s="543"/>
      <c r="EU58" s="538"/>
      <c r="EV58" s="539"/>
      <c r="EW58" s="539"/>
      <c r="EX58" s="539"/>
      <c r="EY58" s="539"/>
      <c r="EZ58" s="1285"/>
      <c r="FA58" s="747"/>
      <c r="FB58" s="1289"/>
      <c r="FC58" s="1289"/>
      <c r="FD58" s="1289"/>
      <c r="FE58" s="1290"/>
      <c r="FF58" s="747"/>
      <c r="FG58" s="1289"/>
      <c r="FH58" s="1289"/>
      <c r="FI58" s="1289"/>
      <c r="FJ58" s="1290"/>
    </row>
    <row r="59" spans="1:166" s="524" customFormat="1" ht="15.75" customHeight="1">
      <c r="A59" s="503"/>
      <c r="B59" s="525">
        <v>53</v>
      </c>
      <c r="C59" s="786" t="str">
        <f t="shared" si="15"/>
        <v/>
      </c>
      <c r="D59" s="526"/>
      <c r="E59" s="526"/>
      <c r="F59" s="517"/>
      <c r="G59" s="527"/>
      <c r="H59" s="527"/>
      <c r="I59" s="528"/>
      <c r="J59" s="529"/>
      <c r="K59" s="529"/>
      <c r="L59" s="529"/>
      <c r="M59" s="529"/>
      <c r="N59" s="529"/>
      <c r="O59" s="529"/>
      <c r="P59" s="530"/>
      <c r="Q59" s="531">
        <f t="shared" si="16"/>
        <v>0</v>
      </c>
      <c r="R59" s="532"/>
      <c r="S59" s="526"/>
      <c r="T59" s="533"/>
      <c r="U59" s="526"/>
      <c r="V59" s="526"/>
      <c r="W59" s="526"/>
      <c r="X59" s="534"/>
      <c r="Y59" s="550"/>
      <c r="Z59" s="536"/>
      <c r="AA59" s="517"/>
      <c r="AB59" s="517"/>
      <c r="AC59" s="517"/>
      <c r="AD59" s="517"/>
      <c r="AE59" s="517"/>
      <c r="AF59" s="537"/>
      <c r="AG59" s="538"/>
      <c r="AH59" s="539"/>
      <c r="AI59" s="539"/>
      <c r="AJ59" s="539"/>
      <c r="AK59" s="539"/>
      <c r="AL59" s="539"/>
      <c r="AM59" s="539"/>
      <c r="AN59" s="539"/>
      <c r="AO59" s="539"/>
      <c r="AP59" s="540"/>
      <c r="AQ59" s="539"/>
      <c r="AR59" s="539"/>
      <c r="AS59" s="539"/>
      <c r="AT59" s="539"/>
      <c r="AU59" s="539"/>
      <c r="AV59" s="538"/>
      <c r="AW59" s="539"/>
      <c r="AX59" s="539"/>
      <c r="AY59" s="539"/>
      <c r="AZ59" s="712"/>
      <c r="BA59" s="715"/>
      <c r="BB59" s="539"/>
      <c r="BC59" s="539"/>
      <c r="BD59" s="539"/>
      <c r="BE59" s="716"/>
      <c r="BF59" s="721"/>
      <c r="BG59" s="539"/>
      <c r="BH59" s="539"/>
      <c r="BI59" s="539"/>
      <c r="BJ59" s="722"/>
      <c r="BK59" s="540"/>
      <c r="BL59" s="532"/>
      <c r="BM59" s="517"/>
      <c r="BN59" s="517"/>
      <c r="BO59" s="517"/>
      <c r="BP59" s="533"/>
      <c r="BQ59" s="538"/>
      <c r="BR59" s="539"/>
      <c r="BS59" s="539"/>
      <c r="BT59" s="539"/>
      <c r="BU59" s="540"/>
      <c r="BV59" s="538"/>
      <c r="BW59" s="539"/>
      <c r="BX59" s="539"/>
      <c r="BY59" s="539"/>
      <c r="BZ59" s="540"/>
      <c r="CA59" s="538"/>
      <c r="CB59" s="539"/>
      <c r="CC59" s="539"/>
      <c r="CD59" s="539"/>
      <c r="CE59" s="540"/>
      <c r="CF59" s="538"/>
      <c r="CG59" s="539"/>
      <c r="CH59" s="539"/>
      <c r="CI59" s="539"/>
      <c r="CJ59" s="540"/>
      <c r="CK59" s="538"/>
      <c r="CL59" s="539"/>
      <c r="CM59" s="539"/>
      <c r="CN59" s="539"/>
      <c r="CO59" s="540"/>
      <c r="CP59" s="538"/>
      <c r="CQ59" s="539"/>
      <c r="CR59" s="539"/>
      <c r="CS59" s="539"/>
      <c r="CT59" s="540"/>
      <c r="CU59" s="1277"/>
      <c r="CV59" s="1278"/>
      <c r="CW59" s="1278"/>
      <c r="CX59" s="1279"/>
      <c r="CY59" s="1278"/>
      <c r="CZ59" s="1278"/>
      <c r="DA59" s="1278"/>
      <c r="DB59" s="1279"/>
      <c r="DC59" s="517"/>
      <c r="DD59" s="545">
        <v>1</v>
      </c>
      <c r="DE59" s="546"/>
      <c r="DF59" s="542" t="str">
        <f t="shared" si="17"/>
        <v/>
      </c>
      <c r="DG59" s="543" t="str">
        <f t="shared" si="18"/>
        <v/>
      </c>
      <c r="DH59" s="543" t="str">
        <f t="shared" si="19"/>
        <v/>
      </c>
      <c r="DI59" s="543" t="str">
        <f t="shared" si="20"/>
        <v/>
      </c>
      <c r="DJ59" s="543" t="str">
        <f t="shared" si="21"/>
        <v/>
      </c>
      <c r="DK59" s="544" t="str">
        <f t="shared" si="22"/>
        <v/>
      </c>
      <c r="DL59" s="542" t="str">
        <f t="shared" si="30"/>
        <v/>
      </c>
      <c r="DM59" s="543" t="str">
        <f t="shared" si="31"/>
        <v/>
      </c>
      <c r="DN59" s="543" t="str">
        <f t="shared" si="32"/>
        <v/>
      </c>
      <c r="DO59" s="543" t="str">
        <f t="shared" si="33"/>
        <v/>
      </c>
      <c r="DP59" s="543" t="str">
        <f t="shared" si="34"/>
        <v/>
      </c>
      <c r="DQ59" s="544" t="str">
        <f t="shared" si="35"/>
        <v/>
      </c>
      <c r="DR59" s="542" t="str">
        <f t="shared" si="36"/>
        <v/>
      </c>
      <c r="DS59" s="543" t="str">
        <f t="shared" si="37"/>
        <v/>
      </c>
      <c r="DT59" s="543" t="str">
        <f t="shared" si="38"/>
        <v/>
      </c>
      <c r="DU59" s="543" t="str">
        <f t="shared" si="39"/>
        <v/>
      </c>
      <c r="DV59" s="543" t="str">
        <f t="shared" si="40"/>
        <v/>
      </c>
      <c r="DW59" s="544" t="str">
        <f t="shared" si="41"/>
        <v/>
      </c>
      <c r="DX59" s="542" t="str">
        <f t="shared" si="24"/>
        <v/>
      </c>
      <c r="DY59" s="543" t="str">
        <f t="shared" si="25"/>
        <v/>
      </c>
      <c r="DZ59" s="543" t="str">
        <f t="shared" si="26"/>
        <v/>
      </c>
      <c r="EA59" s="543" t="str">
        <f t="shared" si="27"/>
        <v/>
      </c>
      <c r="EB59" s="543" t="str">
        <f t="shared" si="28"/>
        <v/>
      </c>
      <c r="EC59" s="544" t="str">
        <f t="shared" si="29"/>
        <v/>
      </c>
      <c r="ED59" s="542"/>
      <c r="EE59" s="543"/>
      <c r="EF59" s="543"/>
      <c r="EG59" s="543"/>
      <c r="EH59" s="543"/>
      <c r="EI59" s="544"/>
      <c r="EJ59" s="538"/>
      <c r="EK59" s="539"/>
      <c r="EL59" s="539"/>
      <c r="EM59" s="539"/>
      <c r="EN59" s="539"/>
      <c r="EO59" s="542"/>
      <c r="EP59" s="543"/>
      <c r="EQ59" s="543"/>
      <c r="ER59" s="543"/>
      <c r="ES59" s="543"/>
      <c r="ET59" s="543"/>
      <c r="EU59" s="538"/>
      <c r="EV59" s="539"/>
      <c r="EW59" s="539"/>
      <c r="EX59" s="539"/>
      <c r="EY59" s="539"/>
      <c r="EZ59" s="1285"/>
      <c r="FA59" s="747"/>
      <c r="FB59" s="1289"/>
      <c r="FC59" s="1289"/>
      <c r="FD59" s="1289"/>
      <c r="FE59" s="1290"/>
      <c r="FF59" s="747"/>
      <c r="FG59" s="1289"/>
      <c r="FH59" s="1289"/>
      <c r="FI59" s="1289"/>
      <c r="FJ59" s="1290"/>
    </row>
    <row r="60" spans="1:166" s="524" customFormat="1" ht="15.75" customHeight="1">
      <c r="A60" s="503"/>
      <c r="B60" s="525">
        <v>54</v>
      </c>
      <c r="C60" s="786" t="str">
        <f t="shared" si="15"/>
        <v/>
      </c>
      <c r="D60" s="526"/>
      <c r="E60" s="526"/>
      <c r="F60" s="517"/>
      <c r="G60" s="527"/>
      <c r="H60" s="527"/>
      <c r="I60" s="528"/>
      <c r="J60" s="529"/>
      <c r="K60" s="529"/>
      <c r="L60" s="529"/>
      <c r="M60" s="529"/>
      <c r="N60" s="529"/>
      <c r="O60" s="529"/>
      <c r="P60" s="530"/>
      <c r="Q60" s="531">
        <f t="shared" si="16"/>
        <v>0</v>
      </c>
      <c r="R60" s="532"/>
      <c r="S60" s="526"/>
      <c r="T60" s="533"/>
      <c r="U60" s="526"/>
      <c r="V60" s="526"/>
      <c r="W60" s="526"/>
      <c r="X60" s="534"/>
      <c r="Y60" s="547"/>
      <c r="Z60" s="536"/>
      <c r="AA60" s="517"/>
      <c r="AB60" s="517"/>
      <c r="AC60" s="517"/>
      <c r="AD60" s="517"/>
      <c r="AE60" s="517"/>
      <c r="AF60" s="537"/>
      <c r="AG60" s="538"/>
      <c r="AH60" s="539"/>
      <c r="AI60" s="539"/>
      <c r="AJ60" s="539"/>
      <c r="AK60" s="539"/>
      <c r="AL60" s="539"/>
      <c r="AM60" s="539"/>
      <c r="AN60" s="539"/>
      <c r="AO60" s="539"/>
      <c r="AP60" s="540"/>
      <c r="AQ60" s="539"/>
      <c r="AR60" s="539"/>
      <c r="AS60" s="539"/>
      <c r="AT60" s="539"/>
      <c r="AU60" s="539"/>
      <c r="AV60" s="538"/>
      <c r="AW60" s="539"/>
      <c r="AX60" s="539"/>
      <c r="AY60" s="539"/>
      <c r="AZ60" s="712"/>
      <c r="BA60" s="715"/>
      <c r="BB60" s="539"/>
      <c r="BC60" s="539"/>
      <c r="BD60" s="539"/>
      <c r="BE60" s="716"/>
      <c r="BF60" s="721"/>
      <c r="BG60" s="539"/>
      <c r="BH60" s="539"/>
      <c r="BI60" s="539"/>
      <c r="BJ60" s="722"/>
      <c r="BK60" s="540"/>
      <c r="BL60" s="532"/>
      <c r="BM60" s="517"/>
      <c r="BN60" s="517"/>
      <c r="BO60" s="517"/>
      <c r="BP60" s="533"/>
      <c r="BQ60" s="541"/>
      <c r="BR60" s="557"/>
      <c r="BS60" s="557"/>
      <c r="BT60" s="557"/>
      <c r="BU60" s="558"/>
      <c r="BV60" s="541"/>
      <c r="BW60" s="557"/>
      <c r="BX60" s="557"/>
      <c r="BY60" s="557"/>
      <c r="BZ60" s="558"/>
      <c r="CA60" s="541"/>
      <c r="CB60" s="557"/>
      <c r="CC60" s="557"/>
      <c r="CD60" s="557"/>
      <c r="CE60" s="558"/>
      <c r="CF60" s="541"/>
      <c r="CG60" s="557"/>
      <c r="CH60" s="557"/>
      <c r="CI60" s="557"/>
      <c r="CJ60" s="558"/>
      <c r="CK60" s="541"/>
      <c r="CL60" s="557"/>
      <c r="CM60" s="557"/>
      <c r="CN60" s="557"/>
      <c r="CO60" s="558"/>
      <c r="CP60" s="541"/>
      <c r="CQ60" s="557"/>
      <c r="CR60" s="557"/>
      <c r="CS60" s="557"/>
      <c r="CT60" s="558"/>
      <c r="CU60" s="1277"/>
      <c r="CV60" s="1278"/>
      <c r="CW60" s="1278"/>
      <c r="CX60" s="1279"/>
      <c r="CY60" s="1278"/>
      <c r="CZ60" s="1278"/>
      <c r="DA60" s="1278"/>
      <c r="DB60" s="1279"/>
      <c r="DC60" s="517"/>
      <c r="DD60" s="545">
        <v>1</v>
      </c>
      <c r="DE60" s="546"/>
      <c r="DF60" s="542" t="str">
        <f t="shared" si="17"/>
        <v/>
      </c>
      <c r="DG60" s="543" t="str">
        <f t="shared" si="18"/>
        <v/>
      </c>
      <c r="DH60" s="543" t="str">
        <f t="shared" si="19"/>
        <v/>
      </c>
      <c r="DI60" s="543" t="str">
        <f t="shared" si="20"/>
        <v/>
      </c>
      <c r="DJ60" s="543" t="str">
        <f t="shared" si="21"/>
        <v/>
      </c>
      <c r="DK60" s="544" t="str">
        <f t="shared" si="22"/>
        <v/>
      </c>
      <c r="DL60" s="542" t="str">
        <f t="shared" si="30"/>
        <v/>
      </c>
      <c r="DM60" s="543" t="str">
        <f t="shared" si="31"/>
        <v/>
      </c>
      <c r="DN60" s="543" t="str">
        <f t="shared" si="32"/>
        <v/>
      </c>
      <c r="DO60" s="543" t="str">
        <f t="shared" si="33"/>
        <v/>
      </c>
      <c r="DP60" s="543" t="str">
        <f t="shared" si="34"/>
        <v/>
      </c>
      <c r="DQ60" s="544" t="str">
        <f t="shared" si="35"/>
        <v/>
      </c>
      <c r="DR60" s="542" t="str">
        <f t="shared" si="36"/>
        <v/>
      </c>
      <c r="DS60" s="543" t="str">
        <f t="shared" si="37"/>
        <v/>
      </c>
      <c r="DT60" s="543" t="str">
        <f t="shared" si="38"/>
        <v/>
      </c>
      <c r="DU60" s="543" t="str">
        <f t="shared" si="39"/>
        <v/>
      </c>
      <c r="DV60" s="543" t="str">
        <f t="shared" si="40"/>
        <v/>
      </c>
      <c r="DW60" s="544" t="str">
        <f t="shared" si="41"/>
        <v/>
      </c>
      <c r="DX60" s="542" t="str">
        <f t="shared" si="24"/>
        <v/>
      </c>
      <c r="DY60" s="543" t="str">
        <f t="shared" si="25"/>
        <v/>
      </c>
      <c r="DZ60" s="543" t="str">
        <f t="shared" si="26"/>
        <v/>
      </c>
      <c r="EA60" s="543" t="str">
        <f t="shared" si="27"/>
        <v/>
      </c>
      <c r="EB60" s="543" t="str">
        <f t="shared" si="28"/>
        <v/>
      </c>
      <c r="EC60" s="544" t="str">
        <f t="shared" si="29"/>
        <v/>
      </c>
      <c r="ED60" s="542"/>
      <c r="EE60" s="543"/>
      <c r="EF60" s="543"/>
      <c r="EG60" s="543"/>
      <c r="EH60" s="543"/>
      <c r="EI60" s="544"/>
      <c r="EJ60" s="538"/>
      <c r="EK60" s="539"/>
      <c r="EL60" s="539"/>
      <c r="EM60" s="539"/>
      <c r="EN60" s="539"/>
      <c r="EO60" s="542"/>
      <c r="EP60" s="543"/>
      <c r="EQ60" s="543"/>
      <c r="ER60" s="543"/>
      <c r="ES60" s="543"/>
      <c r="ET60" s="543"/>
      <c r="EU60" s="538"/>
      <c r="EV60" s="539"/>
      <c r="EW60" s="539"/>
      <c r="EX60" s="539"/>
      <c r="EY60" s="539"/>
      <c r="EZ60" s="1285"/>
      <c r="FA60" s="747"/>
      <c r="FB60" s="1289"/>
      <c r="FC60" s="1289"/>
      <c r="FD60" s="1289"/>
      <c r="FE60" s="1290"/>
      <c r="FF60" s="747"/>
      <c r="FG60" s="1289"/>
      <c r="FH60" s="1289"/>
      <c r="FI60" s="1289"/>
      <c r="FJ60" s="1290"/>
    </row>
    <row r="61" spans="1:166" s="524" customFormat="1" ht="15.75" customHeight="1">
      <c r="A61" s="503"/>
      <c r="B61" s="525">
        <v>55</v>
      </c>
      <c r="C61" s="786" t="str">
        <f t="shared" si="15"/>
        <v/>
      </c>
      <c r="D61" s="526"/>
      <c r="E61" s="526"/>
      <c r="F61" s="517"/>
      <c r="G61" s="527"/>
      <c r="H61" s="527"/>
      <c r="I61" s="528"/>
      <c r="J61" s="529"/>
      <c r="K61" s="529"/>
      <c r="L61" s="529"/>
      <c r="M61" s="529"/>
      <c r="N61" s="529"/>
      <c r="O61" s="529"/>
      <c r="P61" s="530"/>
      <c r="Q61" s="531">
        <f t="shared" si="16"/>
        <v>0</v>
      </c>
      <c r="R61" s="532"/>
      <c r="S61" s="526"/>
      <c r="T61" s="533"/>
      <c r="U61" s="526"/>
      <c r="V61" s="526"/>
      <c r="W61" s="526"/>
      <c r="X61" s="534"/>
      <c r="Y61" s="547"/>
      <c r="Z61" s="536"/>
      <c r="AA61" s="517"/>
      <c r="AB61" s="517"/>
      <c r="AC61" s="517"/>
      <c r="AD61" s="517"/>
      <c r="AE61" s="517"/>
      <c r="AF61" s="537"/>
      <c r="AG61" s="538"/>
      <c r="AH61" s="539"/>
      <c r="AI61" s="539"/>
      <c r="AJ61" s="539"/>
      <c r="AK61" s="539"/>
      <c r="AL61" s="539"/>
      <c r="AM61" s="539"/>
      <c r="AN61" s="539"/>
      <c r="AO61" s="539"/>
      <c r="AP61" s="540"/>
      <c r="AQ61" s="539"/>
      <c r="AR61" s="539"/>
      <c r="AS61" s="539"/>
      <c r="AT61" s="539"/>
      <c r="AU61" s="539"/>
      <c r="AV61" s="538"/>
      <c r="AW61" s="539"/>
      <c r="AX61" s="539"/>
      <c r="AY61" s="539"/>
      <c r="AZ61" s="712"/>
      <c r="BA61" s="715"/>
      <c r="BB61" s="539"/>
      <c r="BC61" s="539"/>
      <c r="BD61" s="539"/>
      <c r="BE61" s="716"/>
      <c r="BF61" s="721"/>
      <c r="BG61" s="539"/>
      <c r="BH61" s="539"/>
      <c r="BI61" s="539"/>
      <c r="BJ61" s="722"/>
      <c r="BK61" s="540"/>
      <c r="BL61" s="532"/>
      <c r="BM61" s="517"/>
      <c r="BN61" s="517"/>
      <c r="BO61" s="517"/>
      <c r="BP61" s="533"/>
      <c r="BQ61" s="541"/>
      <c r="BR61" s="557"/>
      <c r="BS61" s="557"/>
      <c r="BT61" s="557"/>
      <c r="BU61" s="558"/>
      <c r="BV61" s="541"/>
      <c r="BW61" s="557"/>
      <c r="BX61" s="557"/>
      <c r="BY61" s="557"/>
      <c r="BZ61" s="558"/>
      <c r="CA61" s="541"/>
      <c r="CB61" s="557"/>
      <c r="CC61" s="557"/>
      <c r="CD61" s="557"/>
      <c r="CE61" s="558"/>
      <c r="CF61" s="541"/>
      <c r="CG61" s="557"/>
      <c r="CH61" s="557"/>
      <c r="CI61" s="557"/>
      <c r="CJ61" s="558"/>
      <c r="CK61" s="541"/>
      <c r="CL61" s="557"/>
      <c r="CM61" s="557"/>
      <c r="CN61" s="557"/>
      <c r="CO61" s="558"/>
      <c r="CP61" s="541"/>
      <c r="CQ61" s="557"/>
      <c r="CR61" s="557"/>
      <c r="CS61" s="557"/>
      <c r="CT61" s="558"/>
      <c r="CU61" s="1277"/>
      <c r="CV61" s="1278"/>
      <c r="CW61" s="1278"/>
      <c r="CX61" s="1279"/>
      <c r="CY61" s="1278"/>
      <c r="CZ61" s="1278"/>
      <c r="DA61" s="1278"/>
      <c r="DB61" s="1279"/>
      <c r="DC61" s="517"/>
      <c r="DD61" s="545">
        <v>1</v>
      </c>
      <c r="DE61" s="546"/>
      <c r="DF61" s="542" t="str">
        <f t="shared" si="17"/>
        <v/>
      </c>
      <c r="DG61" s="543" t="str">
        <f t="shared" si="18"/>
        <v/>
      </c>
      <c r="DH61" s="543" t="str">
        <f t="shared" si="19"/>
        <v/>
      </c>
      <c r="DI61" s="543" t="str">
        <f t="shared" si="20"/>
        <v/>
      </c>
      <c r="DJ61" s="543" t="str">
        <f t="shared" si="21"/>
        <v/>
      </c>
      <c r="DK61" s="544" t="str">
        <f t="shared" si="22"/>
        <v/>
      </c>
      <c r="DL61" s="542" t="str">
        <f t="shared" si="30"/>
        <v/>
      </c>
      <c r="DM61" s="543" t="str">
        <f t="shared" si="31"/>
        <v/>
      </c>
      <c r="DN61" s="543" t="str">
        <f t="shared" si="32"/>
        <v/>
      </c>
      <c r="DO61" s="543" t="str">
        <f t="shared" si="33"/>
        <v/>
      </c>
      <c r="DP61" s="543" t="str">
        <f t="shared" si="34"/>
        <v/>
      </c>
      <c r="DQ61" s="544" t="str">
        <f t="shared" si="35"/>
        <v/>
      </c>
      <c r="DR61" s="542" t="str">
        <f t="shared" si="36"/>
        <v/>
      </c>
      <c r="DS61" s="543" t="str">
        <f t="shared" si="37"/>
        <v/>
      </c>
      <c r="DT61" s="543" t="str">
        <f t="shared" si="38"/>
        <v/>
      </c>
      <c r="DU61" s="543" t="str">
        <f t="shared" si="39"/>
        <v/>
      </c>
      <c r="DV61" s="543" t="str">
        <f t="shared" si="40"/>
        <v/>
      </c>
      <c r="DW61" s="544" t="str">
        <f t="shared" si="41"/>
        <v/>
      </c>
      <c r="DX61" s="542" t="str">
        <f t="shared" si="24"/>
        <v/>
      </c>
      <c r="DY61" s="543" t="str">
        <f t="shared" si="25"/>
        <v/>
      </c>
      <c r="DZ61" s="543" t="str">
        <f t="shared" si="26"/>
        <v/>
      </c>
      <c r="EA61" s="543" t="str">
        <f t="shared" si="27"/>
        <v/>
      </c>
      <c r="EB61" s="543" t="str">
        <f t="shared" si="28"/>
        <v/>
      </c>
      <c r="EC61" s="544" t="str">
        <f t="shared" si="29"/>
        <v/>
      </c>
      <c r="ED61" s="542"/>
      <c r="EE61" s="543"/>
      <c r="EF61" s="543"/>
      <c r="EG61" s="543"/>
      <c r="EH61" s="543"/>
      <c r="EI61" s="544"/>
      <c r="EJ61" s="538"/>
      <c r="EK61" s="539"/>
      <c r="EL61" s="539"/>
      <c r="EM61" s="539"/>
      <c r="EN61" s="539"/>
      <c r="EO61" s="542"/>
      <c r="EP61" s="543"/>
      <c r="EQ61" s="543"/>
      <c r="ER61" s="543"/>
      <c r="ES61" s="543"/>
      <c r="ET61" s="543"/>
      <c r="EU61" s="538"/>
      <c r="EV61" s="539"/>
      <c r="EW61" s="539"/>
      <c r="EX61" s="539"/>
      <c r="EY61" s="539"/>
      <c r="EZ61" s="1285"/>
      <c r="FA61" s="747"/>
      <c r="FB61" s="1289"/>
      <c r="FC61" s="1289"/>
      <c r="FD61" s="1289"/>
      <c r="FE61" s="1290"/>
      <c r="FF61" s="747"/>
      <c r="FG61" s="1289"/>
      <c r="FH61" s="1289"/>
      <c r="FI61" s="1289"/>
      <c r="FJ61" s="1290"/>
    </row>
    <row r="62" spans="1:166" s="524" customFormat="1" ht="15.75" customHeight="1">
      <c r="A62" s="503"/>
      <c r="B62" s="525">
        <v>56</v>
      </c>
      <c r="C62" s="786" t="str">
        <f t="shared" si="15"/>
        <v/>
      </c>
      <c r="D62" s="526"/>
      <c r="E62" s="526"/>
      <c r="F62" s="517"/>
      <c r="G62" s="527"/>
      <c r="H62" s="527"/>
      <c r="I62" s="528"/>
      <c r="J62" s="529"/>
      <c r="K62" s="529"/>
      <c r="L62" s="529"/>
      <c r="M62" s="529"/>
      <c r="N62" s="529"/>
      <c r="O62" s="529"/>
      <c r="P62" s="530"/>
      <c r="Q62" s="531">
        <f t="shared" si="16"/>
        <v>0</v>
      </c>
      <c r="R62" s="532"/>
      <c r="S62" s="526"/>
      <c r="T62" s="533"/>
      <c r="U62" s="526"/>
      <c r="V62" s="526"/>
      <c r="W62" s="526"/>
      <c r="X62" s="539"/>
      <c r="Y62" s="548"/>
      <c r="Z62" s="536"/>
      <c r="AA62" s="517"/>
      <c r="AB62" s="517"/>
      <c r="AC62" s="517"/>
      <c r="AD62" s="517"/>
      <c r="AE62" s="517"/>
      <c r="AF62" s="537"/>
      <c r="AG62" s="538"/>
      <c r="AH62" s="539"/>
      <c r="AI62" s="539"/>
      <c r="AJ62" s="539"/>
      <c r="AK62" s="539"/>
      <c r="AL62" s="539"/>
      <c r="AM62" s="539"/>
      <c r="AN62" s="539"/>
      <c r="AO62" s="539"/>
      <c r="AP62" s="540"/>
      <c r="AQ62" s="539"/>
      <c r="AR62" s="539"/>
      <c r="AS62" s="539"/>
      <c r="AT62" s="539"/>
      <c r="AU62" s="539"/>
      <c r="AV62" s="538"/>
      <c r="AW62" s="539"/>
      <c r="AX62" s="539"/>
      <c r="AY62" s="539"/>
      <c r="AZ62" s="712"/>
      <c r="BA62" s="715"/>
      <c r="BB62" s="539"/>
      <c r="BC62" s="539"/>
      <c r="BD62" s="539"/>
      <c r="BE62" s="716"/>
      <c r="BF62" s="721"/>
      <c r="BG62" s="539"/>
      <c r="BH62" s="539"/>
      <c r="BI62" s="539"/>
      <c r="BJ62" s="722"/>
      <c r="BK62" s="540"/>
      <c r="BL62" s="532"/>
      <c r="BM62" s="517"/>
      <c r="BN62" s="517"/>
      <c r="BO62" s="517"/>
      <c r="BP62" s="533"/>
      <c r="BQ62" s="538"/>
      <c r="BR62" s="539"/>
      <c r="BS62" s="539"/>
      <c r="BT62" s="539"/>
      <c r="BU62" s="540"/>
      <c r="BV62" s="538"/>
      <c r="BW62" s="539"/>
      <c r="BX62" s="539"/>
      <c r="BY62" s="539"/>
      <c r="BZ62" s="540"/>
      <c r="CA62" s="538"/>
      <c r="CB62" s="539"/>
      <c r="CC62" s="539"/>
      <c r="CD62" s="539"/>
      <c r="CE62" s="540"/>
      <c r="CF62" s="538"/>
      <c r="CG62" s="539"/>
      <c r="CH62" s="539"/>
      <c r="CI62" s="539"/>
      <c r="CJ62" s="540"/>
      <c r="CK62" s="538"/>
      <c r="CL62" s="539"/>
      <c r="CM62" s="539"/>
      <c r="CN62" s="539"/>
      <c r="CO62" s="540"/>
      <c r="CP62" s="538"/>
      <c r="CQ62" s="539"/>
      <c r="CR62" s="539"/>
      <c r="CS62" s="539"/>
      <c r="CT62" s="540"/>
      <c r="CU62" s="1277"/>
      <c r="CV62" s="1278"/>
      <c r="CW62" s="1278"/>
      <c r="CX62" s="1279"/>
      <c r="CY62" s="1278"/>
      <c r="CZ62" s="1278"/>
      <c r="DA62" s="1278"/>
      <c r="DB62" s="1279"/>
      <c r="DC62" s="517"/>
      <c r="DD62" s="545">
        <v>1</v>
      </c>
      <c r="DE62" s="546"/>
      <c r="DF62" s="542" t="str">
        <f t="shared" si="17"/>
        <v/>
      </c>
      <c r="DG62" s="543" t="str">
        <f t="shared" si="18"/>
        <v/>
      </c>
      <c r="DH62" s="543" t="str">
        <f t="shared" si="19"/>
        <v/>
      </c>
      <c r="DI62" s="543" t="str">
        <f t="shared" si="20"/>
        <v/>
      </c>
      <c r="DJ62" s="543" t="str">
        <f t="shared" si="21"/>
        <v/>
      </c>
      <c r="DK62" s="544" t="str">
        <f t="shared" si="22"/>
        <v/>
      </c>
      <c r="DL62" s="542" t="str">
        <f t="shared" si="30"/>
        <v/>
      </c>
      <c r="DM62" s="543" t="str">
        <f t="shared" si="31"/>
        <v/>
      </c>
      <c r="DN62" s="543" t="str">
        <f t="shared" si="32"/>
        <v/>
      </c>
      <c r="DO62" s="543" t="str">
        <f t="shared" si="33"/>
        <v/>
      </c>
      <c r="DP62" s="543" t="str">
        <f t="shared" si="34"/>
        <v/>
      </c>
      <c r="DQ62" s="544" t="str">
        <f t="shared" si="35"/>
        <v/>
      </c>
      <c r="DR62" s="542" t="str">
        <f t="shared" si="36"/>
        <v/>
      </c>
      <c r="DS62" s="543" t="str">
        <f t="shared" si="37"/>
        <v/>
      </c>
      <c r="DT62" s="543" t="str">
        <f t="shared" si="38"/>
        <v/>
      </c>
      <c r="DU62" s="543" t="str">
        <f t="shared" si="39"/>
        <v/>
      </c>
      <c r="DV62" s="543" t="str">
        <f t="shared" si="40"/>
        <v/>
      </c>
      <c r="DW62" s="544" t="str">
        <f t="shared" si="41"/>
        <v/>
      </c>
      <c r="DX62" s="542" t="str">
        <f t="shared" si="24"/>
        <v/>
      </c>
      <c r="DY62" s="543" t="str">
        <f t="shared" si="25"/>
        <v/>
      </c>
      <c r="DZ62" s="543" t="str">
        <f t="shared" si="26"/>
        <v/>
      </c>
      <c r="EA62" s="543" t="str">
        <f t="shared" si="27"/>
        <v/>
      </c>
      <c r="EB62" s="543" t="str">
        <f t="shared" si="28"/>
        <v/>
      </c>
      <c r="EC62" s="544" t="str">
        <f t="shared" si="29"/>
        <v/>
      </c>
      <c r="ED62" s="542"/>
      <c r="EE62" s="543"/>
      <c r="EF62" s="543"/>
      <c r="EG62" s="543"/>
      <c r="EH62" s="543"/>
      <c r="EI62" s="544"/>
      <c r="EJ62" s="538"/>
      <c r="EK62" s="539"/>
      <c r="EL62" s="539"/>
      <c r="EM62" s="539"/>
      <c r="EN62" s="539"/>
      <c r="EO62" s="542"/>
      <c r="EP62" s="543"/>
      <c r="EQ62" s="543"/>
      <c r="ER62" s="543"/>
      <c r="ES62" s="543"/>
      <c r="ET62" s="543"/>
      <c r="EU62" s="538"/>
      <c r="EV62" s="539"/>
      <c r="EW62" s="539"/>
      <c r="EX62" s="539"/>
      <c r="EY62" s="539"/>
      <c r="EZ62" s="1285"/>
      <c r="FA62" s="747"/>
      <c r="FB62" s="1289"/>
      <c r="FC62" s="1289"/>
      <c r="FD62" s="1289"/>
      <c r="FE62" s="1290"/>
      <c r="FF62" s="747"/>
      <c r="FG62" s="1289"/>
      <c r="FH62" s="1289"/>
      <c r="FI62" s="1289"/>
      <c r="FJ62" s="1290"/>
    </row>
    <row r="63" spans="1:166" s="524" customFormat="1" ht="15.75" customHeight="1">
      <c r="A63" s="503"/>
      <c r="B63" s="525">
        <v>57</v>
      </c>
      <c r="C63" s="786" t="str">
        <f t="shared" si="15"/>
        <v/>
      </c>
      <c r="D63" s="526"/>
      <c r="E63" s="526"/>
      <c r="F63" s="517"/>
      <c r="G63" s="527"/>
      <c r="H63" s="527"/>
      <c r="I63" s="528"/>
      <c r="J63" s="529"/>
      <c r="K63" s="529"/>
      <c r="L63" s="529"/>
      <c r="M63" s="529"/>
      <c r="N63" s="529"/>
      <c r="O63" s="529"/>
      <c r="P63" s="530"/>
      <c r="Q63" s="531">
        <f t="shared" si="16"/>
        <v>0</v>
      </c>
      <c r="R63" s="532"/>
      <c r="S63" s="526"/>
      <c r="T63" s="533"/>
      <c r="U63" s="526"/>
      <c r="V63" s="526"/>
      <c r="W63" s="526"/>
      <c r="X63" s="539"/>
      <c r="Y63" s="548"/>
      <c r="Z63" s="536"/>
      <c r="AA63" s="517"/>
      <c r="AB63" s="517"/>
      <c r="AC63" s="517"/>
      <c r="AD63" s="517"/>
      <c r="AE63" s="517"/>
      <c r="AF63" s="537"/>
      <c r="AG63" s="538"/>
      <c r="AH63" s="539"/>
      <c r="AI63" s="539"/>
      <c r="AJ63" s="539"/>
      <c r="AK63" s="539"/>
      <c r="AL63" s="539"/>
      <c r="AM63" s="539"/>
      <c r="AN63" s="539"/>
      <c r="AO63" s="539"/>
      <c r="AP63" s="540"/>
      <c r="AQ63" s="539"/>
      <c r="AR63" s="539"/>
      <c r="AS63" s="539"/>
      <c r="AT63" s="539"/>
      <c r="AU63" s="539"/>
      <c r="AV63" s="538"/>
      <c r="AW63" s="539"/>
      <c r="AX63" s="539"/>
      <c r="AY63" s="539"/>
      <c r="AZ63" s="712"/>
      <c r="BA63" s="715"/>
      <c r="BB63" s="539"/>
      <c r="BC63" s="539"/>
      <c r="BD63" s="539"/>
      <c r="BE63" s="716"/>
      <c r="BF63" s="721"/>
      <c r="BG63" s="539"/>
      <c r="BH63" s="539"/>
      <c r="BI63" s="539"/>
      <c r="BJ63" s="722"/>
      <c r="BK63" s="540"/>
      <c r="BL63" s="532"/>
      <c r="BM63" s="517"/>
      <c r="BN63" s="517"/>
      <c r="BO63" s="517"/>
      <c r="BP63" s="533"/>
      <c r="BQ63" s="538"/>
      <c r="BR63" s="539"/>
      <c r="BS63" s="539"/>
      <c r="BT63" s="539"/>
      <c r="BU63" s="540"/>
      <c r="BV63" s="538"/>
      <c r="BW63" s="539"/>
      <c r="BX63" s="539"/>
      <c r="BY63" s="539"/>
      <c r="BZ63" s="540"/>
      <c r="CA63" s="538"/>
      <c r="CB63" s="539"/>
      <c r="CC63" s="539"/>
      <c r="CD63" s="539"/>
      <c r="CE63" s="540"/>
      <c r="CF63" s="538"/>
      <c r="CG63" s="539"/>
      <c r="CH63" s="539"/>
      <c r="CI63" s="539"/>
      <c r="CJ63" s="540"/>
      <c r="CK63" s="538"/>
      <c r="CL63" s="539"/>
      <c r="CM63" s="539"/>
      <c r="CN63" s="539"/>
      <c r="CO63" s="540"/>
      <c r="CP63" s="538"/>
      <c r="CQ63" s="539"/>
      <c r="CR63" s="539"/>
      <c r="CS63" s="539"/>
      <c r="CT63" s="540"/>
      <c r="CU63" s="1277"/>
      <c r="CV63" s="1278"/>
      <c r="CW63" s="1278"/>
      <c r="CX63" s="1279"/>
      <c r="CY63" s="1278"/>
      <c r="CZ63" s="1278"/>
      <c r="DA63" s="1278"/>
      <c r="DB63" s="1279"/>
      <c r="DC63" s="517"/>
      <c r="DD63" s="545">
        <v>1</v>
      </c>
      <c r="DE63" s="546"/>
      <c r="DF63" s="542" t="str">
        <f t="shared" si="17"/>
        <v/>
      </c>
      <c r="DG63" s="543" t="str">
        <f t="shared" si="18"/>
        <v/>
      </c>
      <c r="DH63" s="543" t="str">
        <f t="shared" si="19"/>
        <v/>
      </c>
      <c r="DI63" s="543" t="str">
        <f t="shared" si="20"/>
        <v/>
      </c>
      <c r="DJ63" s="543" t="str">
        <f t="shared" si="21"/>
        <v/>
      </c>
      <c r="DK63" s="544" t="str">
        <f t="shared" si="22"/>
        <v/>
      </c>
      <c r="DL63" s="542" t="str">
        <f t="shared" si="30"/>
        <v/>
      </c>
      <c r="DM63" s="543" t="str">
        <f t="shared" si="31"/>
        <v/>
      </c>
      <c r="DN63" s="543" t="str">
        <f t="shared" si="32"/>
        <v/>
      </c>
      <c r="DO63" s="543" t="str">
        <f t="shared" si="33"/>
        <v/>
      </c>
      <c r="DP63" s="543" t="str">
        <f t="shared" si="34"/>
        <v/>
      </c>
      <c r="DQ63" s="544" t="str">
        <f t="shared" si="35"/>
        <v/>
      </c>
      <c r="DR63" s="542" t="str">
        <f t="shared" si="36"/>
        <v/>
      </c>
      <c r="DS63" s="543" t="str">
        <f t="shared" si="37"/>
        <v/>
      </c>
      <c r="DT63" s="543" t="str">
        <f t="shared" si="38"/>
        <v/>
      </c>
      <c r="DU63" s="543" t="str">
        <f t="shared" si="39"/>
        <v/>
      </c>
      <c r="DV63" s="543" t="str">
        <f t="shared" si="40"/>
        <v/>
      </c>
      <c r="DW63" s="544" t="str">
        <f t="shared" si="41"/>
        <v/>
      </c>
      <c r="DX63" s="542" t="str">
        <f t="shared" si="24"/>
        <v/>
      </c>
      <c r="DY63" s="543" t="str">
        <f t="shared" si="25"/>
        <v/>
      </c>
      <c r="DZ63" s="543" t="str">
        <f t="shared" si="26"/>
        <v/>
      </c>
      <c r="EA63" s="543" t="str">
        <f t="shared" si="27"/>
        <v/>
      </c>
      <c r="EB63" s="543" t="str">
        <f t="shared" si="28"/>
        <v/>
      </c>
      <c r="EC63" s="544" t="str">
        <f t="shared" si="29"/>
        <v/>
      </c>
      <c r="ED63" s="542"/>
      <c r="EE63" s="543"/>
      <c r="EF63" s="543"/>
      <c r="EG63" s="543"/>
      <c r="EH63" s="543"/>
      <c r="EI63" s="544"/>
      <c r="EJ63" s="538"/>
      <c r="EK63" s="539"/>
      <c r="EL63" s="539"/>
      <c r="EM63" s="539"/>
      <c r="EN63" s="539"/>
      <c r="EO63" s="542"/>
      <c r="EP63" s="543"/>
      <c r="EQ63" s="543"/>
      <c r="ER63" s="543"/>
      <c r="ES63" s="543"/>
      <c r="ET63" s="543"/>
      <c r="EU63" s="538"/>
      <c r="EV63" s="539"/>
      <c r="EW63" s="539"/>
      <c r="EX63" s="539"/>
      <c r="EY63" s="539"/>
      <c r="EZ63" s="1285"/>
      <c r="FA63" s="747"/>
      <c r="FB63" s="1289"/>
      <c r="FC63" s="1289"/>
      <c r="FD63" s="1289"/>
      <c r="FE63" s="1290"/>
      <c r="FF63" s="747"/>
      <c r="FG63" s="1289"/>
      <c r="FH63" s="1289"/>
      <c r="FI63" s="1289"/>
      <c r="FJ63" s="1290"/>
    </row>
    <row r="64" spans="1:166" s="524" customFormat="1" ht="15.75" customHeight="1">
      <c r="A64" s="503"/>
      <c r="B64" s="525">
        <v>58</v>
      </c>
      <c r="C64" s="786" t="str">
        <f t="shared" si="15"/>
        <v/>
      </c>
      <c r="D64" s="526"/>
      <c r="E64" s="526"/>
      <c r="F64" s="517"/>
      <c r="G64" s="527"/>
      <c r="H64" s="527"/>
      <c r="I64" s="528"/>
      <c r="J64" s="529"/>
      <c r="K64" s="529"/>
      <c r="L64" s="529"/>
      <c r="M64" s="529"/>
      <c r="N64" s="529"/>
      <c r="O64" s="529"/>
      <c r="P64" s="530"/>
      <c r="Q64" s="531">
        <f t="shared" si="16"/>
        <v>0</v>
      </c>
      <c r="R64" s="532"/>
      <c r="S64" s="526"/>
      <c r="T64" s="533"/>
      <c r="U64" s="526"/>
      <c r="V64" s="526"/>
      <c r="W64" s="526"/>
      <c r="X64" s="534"/>
      <c r="Y64" s="535"/>
      <c r="Z64" s="536"/>
      <c r="AA64" s="517"/>
      <c r="AB64" s="517"/>
      <c r="AC64" s="517"/>
      <c r="AD64" s="517"/>
      <c r="AE64" s="517"/>
      <c r="AF64" s="537"/>
      <c r="AG64" s="538"/>
      <c r="AH64" s="539"/>
      <c r="AI64" s="539"/>
      <c r="AJ64" s="539"/>
      <c r="AK64" s="539"/>
      <c r="AL64" s="539"/>
      <c r="AM64" s="539"/>
      <c r="AN64" s="539"/>
      <c r="AO64" s="539"/>
      <c r="AP64" s="540"/>
      <c r="AQ64" s="539"/>
      <c r="AR64" s="539"/>
      <c r="AS64" s="539"/>
      <c r="AT64" s="539"/>
      <c r="AU64" s="539"/>
      <c r="AV64" s="538"/>
      <c r="AW64" s="539"/>
      <c r="AX64" s="539"/>
      <c r="AY64" s="539"/>
      <c r="AZ64" s="712"/>
      <c r="BA64" s="715"/>
      <c r="BB64" s="539"/>
      <c r="BC64" s="539"/>
      <c r="BD64" s="539"/>
      <c r="BE64" s="716"/>
      <c r="BF64" s="721"/>
      <c r="BG64" s="539"/>
      <c r="BH64" s="539"/>
      <c r="BI64" s="539"/>
      <c r="BJ64" s="722"/>
      <c r="BK64" s="540"/>
      <c r="BL64" s="532"/>
      <c r="BM64" s="517"/>
      <c r="BN64" s="517"/>
      <c r="BO64" s="517"/>
      <c r="BP64" s="533"/>
      <c r="BQ64" s="538"/>
      <c r="BR64" s="539"/>
      <c r="BS64" s="539"/>
      <c r="BT64" s="539"/>
      <c r="BU64" s="540"/>
      <c r="BV64" s="538"/>
      <c r="BW64" s="539"/>
      <c r="BX64" s="539"/>
      <c r="BY64" s="539"/>
      <c r="BZ64" s="540"/>
      <c r="CA64" s="538"/>
      <c r="CB64" s="539"/>
      <c r="CC64" s="539"/>
      <c r="CD64" s="539"/>
      <c r="CE64" s="540"/>
      <c r="CF64" s="538"/>
      <c r="CG64" s="539"/>
      <c r="CH64" s="539"/>
      <c r="CI64" s="539"/>
      <c r="CJ64" s="540"/>
      <c r="CK64" s="538"/>
      <c r="CL64" s="539"/>
      <c r="CM64" s="539"/>
      <c r="CN64" s="539"/>
      <c r="CO64" s="540"/>
      <c r="CP64" s="538"/>
      <c r="CQ64" s="539"/>
      <c r="CR64" s="539"/>
      <c r="CS64" s="539"/>
      <c r="CT64" s="540"/>
      <c r="CU64" s="1277"/>
      <c r="CV64" s="1278"/>
      <c r="CW64" s="1278"/>
      <c r="CX64" s="1279"/>
      <c r="CY64" s="1278"/>
      <c r="CZ64" s="1278"/>
      <c r="DA64" s="1278"/>
      <c r="DB64" s="1279"/>
      <c r="DC64" s="517"/>
      <c r="DD64" s="545">
        <v>1</v>
      </c>
      <c r="DE64" s="546"/>
      <c r="DF64" s="542" t="str">
        <f t="shared" si="17"/>
        <v/>
      </c>
      <c r="DG64" s="543" t="str">
        <f t="shared" si="18"/>
        <v/>
      </c>
      <c r="DH64" s="543" t="str">
        <f t="shared" si="19"/>
        <v/>
      </c>
      <c r="DI64" s="543" t="str">
        <f t="shared" si="20"/>
        <v/>
      </c>
      <c r="DJ64" s="543" t="str">
        <f t="shared" si="21"/>
        <v/>
      </c>
      <c r="DK64" s="544" t="str">
        <f t="shared" si="22"/>
        <v/>
      </c>
      <c r="DL64" s="542" t="str">
        <f t="shared" si="30"/>
        <v/>
      </c>
      <c r="DM64" s="543" t="str">
        <f t="shared" si="31"/>
        <v/>
      </c>
      <c r="DN64" s="543" t="str">
        <f t="shared" si="32"/>
        <v/>
      </c>
      <c r="DO64" s="543" t="str">
        <f t="shared" si="33"/>
        <v/>
      </c>
      <c r="DP64" s="543" t="str">
        <f t="shared" si="34"/>
        <v/>
      </c>
      <c r="DQ64" s="544" t="str">
        <f t="shared" si="35"/>
        <v/>
      </c>
      <c r="DR64" s="542" t="str">
        <f t="shared" si="36"/>
        <v/>
      </c>
      <c r="DS64" s="543" t="str">
        <f t="shared" si="37"/>
        <v/>
      </c>
      <c r="DT64" s="543" t="str">
        <f t="shared" si="38"/>
        <v/>
      </c>
      <c r="DU64" s="543" t="str">
        <f t="shared" si="39"/>
        <v/>
      </c>
      <c r="DV64" s="543" t="str">
        <f t="shared" si="40"/>
        <v/>
      </c>
      <c r="DW64" s="544" t="str">
        <f t="shared" si="41"/>
        <v/>
      </c>
      <c r="DX64" s="542" t="str">
        <f t="shared" si="24"/>
        <v/>
      </c>
      <c r="DY64" s="543" t="str">
        <f t="shared" si="25"/>
        <v/>
      </c>
      <c r="DZ64" s="543" t="str">
        <f t="shared" si="26"/>
        <v/>
      </c>
      <c r="EA64" s="543" t="str">
        <f t="shared" si="27"/>
        <v/>
      </c>
      <c r="EB64" s="543" t="str">
        <f t="shared" si="28"/>
        <v/>
      </c>
      <c r="EC64" s="544" t="str">
        <f t="shared" si="29"/>
        <v/>
      </c>
      <c r="ED64" s="542"/>
      <c r="EE64" s="543"/>
      <c r="EF64" s="543"/>
      <c r="EG64" s="543"/>
      <c r="EH64" s="543"/>
      <c r="EI64" s="544"/>
      <c r="EJ64" s="538"/>
      <c r="EK64" s="539"/>
      <c r="EL64" s="539"/>
      <c r="EM64" s="539"/>
      <c r="EN64" s="539"/>
      <c r="EO64" s="542"/>
      <c r="EP64" s="543"/>
      <c r="EQ64" s="543"/>
      <c r="ER64" s="543"/>
      <c r="ES64" s="543"/>
      <c r="ET64" s="543"/>
      <c r="EU64" s="538"/>
      <c r="EV64" s="539"/>
      <c r="EW64" s="539"/>
      <c r="EX64" s="539"/>
      <c r="EY64" s="539"/>
      <c r="EZ64" s="1285"/>
      <c r="FA64" s="747"/>
      <c r="FB64" s="1289"/>
      <c r="FC64" s="1289"/>
      <c r="FD64" s="1289"/>
      <c r="FE64" s="1290"/>
      <c r="FF64" s="747"/>
      <c r="FG64" s="1289"/>
      <c r="FH64" s="1289"/>
      <c r="FI64" s="1289"/>
      <c r="FJ64" s="1290"/>
    </row>
    <row r="65" spans="1:166" s="524" customFormat="1" ht="15.75" customHeight="1">
      <c r="A65" s="503"/>
      <c r="B65" s="525">
        <v>59</v>
      </c>
      <c r="C65" s="786" t="str">
        <f t="shared" si="15"/>
        <v/>
      </c>
      <c r="D65" s="526"/>
      <c r="E65" s="526"/>
      <c r="F65" s="517"/>
      <c r="G65" s="527"/>
      <c r="H65" s="527"/>
      <c r="I65" s="528"/>
      <c r="J65" s="529"/>
      <c r="K65" s="529"/>
      <c r="L65" s="529"/>
      <c r="M65" s="529"/>
      <c r="N65" s="529"/>
      <c r="O65" s="529"/>
      <c r="P65" s="530"/>
      <c r="Q65" s="531">
        <f t="shared" si="16"/>
        <v>0</v>
      </c>
      <c r="R65" s="532"/>
      <c r="S65" s="526"/>
      <c r="T65" s="533"/>
      <c r="U65" s="526"/>
      <c r="V65" s="526"/>
      <c r="W65" s="526"/>
      <c r="X65" s="534"/>
      <c r="Y65" s="550"/>
      <c r="Z65" s="536"/>
      <c r="AA65" s="517"/>
      <c r="AB65" s="517"/>
      <c r="AC65" s="517"/>
      <c r="AD65" s="517"/>
      <c r="AE65" s="517"/>
      <c r="AF65" s="537"/>
      <c r="AG65" s="538"/>
      <c r="AH65" s="539"/>
      <c r="AI65" s="539"/>
      <c r="AJ65" s="539"/>
      <c r="AK65" s="539"/>
      <c r="AL65" s="539"/>
      <c r="AM65" s="539"/>
      <c r="AN65" s="539"/>
      <c r="AO65" s="539"/>
      <c r="AP65" s="540"/>
      <c r="AQ65" s="539"/>
      <c r="AR65" s="539"/>
      <c r="AS65" s="539"/>
      <c r="AT65" s="539"/>
      <c r="AU65" s="539"/>
      <c r="AV65" s="538"/>
      <c r="AW65" s="539"/>
      <c r="AX65" s="539"/>
      <c r="AY65" s="539"/>
      <c r="AZ65" s="712"/>
      <c r="BA65" s="715"/>
      <c r="BB65" s="539"/>
      <c r="BC65" s="539"/>
      <c r="BD65" s="539"/>
      <c r="BE65" s="716"/>
      <c r="BF65" s="721"/>
      <c r="BG65" s="539"/>
      <c r="BH65" s="539"/>
      <c r="BI65" s="539"/>
      <c r="BJ65" s="722"/>
      <c r="BK65" s="540"/>
      <c r="BL65" s="532"/>
      <c r="BM65" s="517"/>
      <c r="BN65" s="517"/>
      <c r="BO65" s="517"/>
      <c r="BP65" s="533"/>
      <c r="BQ65" s="538"/>
      <c r="BR65" s="539"/>
      <c r="BS65" s="539"/>
      <c r="BT65" s="539"/>
      <c r="BU65" s="540"/>
      <c r="BV65" s="538"/>
      <c r="BW65" s="539"/>
      <c r="BX65" s="539"/>
      <c r="BY65" s="539"/>
      <c r="BZ65" s="540"/>
      <c r="CA65" s="538"/>
      <c r="CB65" s="539"/>
      <c r="CC65" s="539"/>
      <c r="CD65" s="539"/>
      <c r="CE65" s="540"/>
      <c r="CF65" s="538"/>
      <c r="CG65" s="539"/>
      <c r="CH65" s="539"/>
      <c r="CI65" s="539"/>
      <c r="CJ65" s="540"/>
      <c r="CK65" s="538"/>
      <c r="CL65" s="539"/>
      <c r="CM65" s="539"/>
      <c r="CN65" s="539"/>
      <c r="CO65" s="540"/>
      <c r="CP65" s="538"/>
      <c r="CQ65" s="539"/>
      <c r="CR65" s="539"/>
      <c r="CS65" s="539"/>
      <c r="CT65" s="540"/>
      <c r="CU65" s="1277"/>
      <c r="CV65" s="1278"/>
      <c r="CW65" s="1278"/>
      <c r="CX65" s="1279"/>
      <c r="CY65" s="1278"/>
      <c r="CZ65" s="1278"/>
      <c r="DA65" s="1278"/>
      <c r="DB65" s="1279"/>
      <c r="DC65" s="517"/>
      <c r="DD65" s="545">
        <v>1</v>
      </c>
      <c r="DE65" s="546"/>
      <c r="DF65" s="542" t="str">
        <f t="shared" si="17"/>
        <v/>
      </c>
      <c r="DG65" s="543" t="str">
        <f t="shared" si="18"/>
        <v/>
      </c>
      <c r="DH65" s="543" t="str">
        <f t="shared" si="19"/>
        <v/>
      </c>
      <c r="DI65" s="543" t="str">
        <f t="shared" si="20"/>
        <v/>
      </c>
      <c r="DJ65" s="543" t="str">
        <f t="shared" si="21"/>
        <v/>
      </c>
      <c r="DK65" s="544" t="str">
        <f t="shared" si="22"/>
        <v/>
      </c>
      <c r="DL65" s="542" t="str">
        <f t="shared" si="30"/>
        <v/>
      </c>
      <c r="DM65" s="543" t="str">
        <f t="shared" si="31"/>
        <v/>
      </c>
      <c r="DN65" s="543" t="str">
        <f t="shared" si="32"/>
        <v/>
      </c>
      <c r="DO65" s="543" t="str">
        <f t="shared" si="33"/>
        <v/>
      </c>
      <c r="DP65" s="543" t="str">
        <f t="shared" si="34"/>
        <v/>
      </c>
      <c r="DQ65" s="544" t="str">
        <f t="shared" si="35"/>
        <v/>
      </c>
      <c r="DR65" s="542" t="str">
        <f t="shared" si="36"/>
        <v/>
      </c>
      <c r="DS65" s="543" t="str">
        <f t="shared" si="37"/>
        <v/>
      </c>
      <c r="DT65" s="543" t="str">
        <f t="shared" si="38"/>
        <v/>
      </c>
      <c r="DU65" s="543" t="str">
        <f t="shared" si="39"/>
        <v/>
      </c>
      <c r="DV65" s="543" t="str">
        <f t="shared" si="40"/>
        <v/>
      </c>
      <c r="DW65" s="544" t="str">
        <f t="shared" si="41"/>
        <v/>
      </c>
      <c r="DX65" s="542" t="str">
        <f t="shared" si="24"/>
        <v/>
      </c>
      <c r="DY65" s="543" t="str">
        <f t="shared" si="25"/>
        <v/>
      </c>
      <c r="DZ65" s="543" t="str">
        <f t="shared" si="26"/>
        <v/>
      </c>
      <c r="EA65" s="543" t="str">
        <f t="shared" si="27"/>
        <v/>
      </c>
      <c r="EB65" s="543" t="str">
        <f t="shared" si="28"/>
        <v/>
      </c>
      <c r="EC65" s="544" t="str">
        <f t="shared" si="29"/>
        <v/>
      </c>
      <c r="ED65" s="542"/>
      <c r="EE65" s="543"/>
      <c r="EF65" s="543"/>
      <c r="EG65" s="543"/>
      <c r="EH65" s="543"/>
      <c r="EI65" s="544"/>
      <c r="EJ65" s="538"/>
      <c r="EK65" s="539"/>
      <c r="EL65" s="539"/>
      <c r="EM65" s="539"/>
      <c r="EN65" s="539"/>
      <c r="EO65" s="542"/>
      <c r="EP65" s="543"/>
      <c r="EQ65" s="543"/>
      <c r="ER65" s="543"/>
      <c r="ES65" s="543"/>
      <c r="ET65" s="543"/>
      <c r="EU65" s="538"/>
      <c r="EV65" s="539"/>
      <c r="EW65" s="539"/>
      <c r="EX65" s="539"/>
      <c r="EY65" s="539"/>
      <c r="EZ65" s="1285"/>
      <c r="FA65" s="747"/>
      <c r="FB65" s="1289"/>
      <c r="FC65" s="1289"/>
      <c r="FD65" s="1289"/>
      <c r="FE65" s="1290"/>
      <c r="FF65" s="747"/>
      <c r="FG65" s="1289"/>
      <c r="FH65" s="1289"/>
      <c r="FI65" s="1289"/>
      <c r="FJ65" s="1290"/>
    </row>
    <row r="66" spans="1:166" s="524" customFormat="1" ht="15.75" customHeight="1">
      <c r="A66" s="503"/>
      <c r="B66" s="525">
        <v>60</v>
      </c>
      <c r="C66" s="786" t="str">
        <f t="shared" si="15"/>
        <v/>
      </c>
      <c r="D66" s="526"/>
      <c r="E66" s="526"/>
      <c r="F66" s="517"/>
      <c r="G66" s="527"/>
      <c r="H66" s="527"/>
      <c r="I66" s="528"/>
      <c r="J66" s="529"/>
      <c r="K66" s="529"/>
      <c r="L66" s="529"/>
      <c r="M66" s="529"/>
      <c r="N66" s="529"/>
      <c r="O66" s="529"/>
      <c r="P66" s="530"/>
      <c r="Q66" s="531">
        <f t="shared" si="16"/>
        <v>0</v>
      </c>
      <c r="R66" s="532"/>
      <c r="S66" s="526"/>
      <c r="T66" s="533"/>
      <c r="U66" s="526"/>
      <c r="V66" s="526"/>
      <c r="W66" s="526"/>
      <c r="X66" s="539"/>
      <c r="Y66" s="548"/>
      <c r="Z66" s="536"/>
      <c r="AA66" s="517"/>
      <c r="AB66" s="517"/>
      <c r="AC66" s="517"/>
      <c r="AD66" s="517"/>
      <c r="AE66" s="517"/>
      <c r="AF66" s="537"/>
      <c r="AG66" s="538"/>
      <c r="AH66" s="539"/>
      <c r="AI66" s="539"/>
      <c r="AJ66" s="539"/>
      <c r="AK66" s="539"/>
      <c r="AL66" s="539"/>
      <c r="AM66" s="539"/>
      <c r="AN66" s="539"/>
      <c r="AO66" s="539"/>
      <c r="AP66" s="540"/>
      <c r="AQ66" s="539"/>
      <c r="AR66" s="539"/>
      <c r="AS66" s="539"/>
      <c r="AT66" s="539"/>
      <c r="AU66" s="539"/>
      <c r="AV66" s="538"/>
      <c r="AW66" s="539"/>
      <c r="AX66" s="539"/>
      <c r="AY66" s="539"/>
      <c r="AZ66" s="712"/>
      <c r="BA66" s="715"/>
      <c r="BB66" s="539"/>
      <c r="BC66" s="539"/>
      <c r="BD66" s="539"/>
      <c r="BE66" s="716"/>
      <c r="BF66" s="721"/>
      <c r="BG66" s="539"/>
      <c r="BH66" s="539"/>
      <c r="BI66" s="539"/>
      <c r="BJ66" s="722"/>
      <c r="BK66" s="540"/>
      <c r="BL66" s="532"/>
      <c r="BM66" s="517"/>
      <c r="BN66" s="517"/>
      <c r="BO66" s="517"/>
      <c r="BP66" s="533"/>
      <c r="BQ66" s="538"/>
      <c r="BR66" s="539"/>
      <c r="BS66" s="539"/>
      <c r="BT66" s="539"/>
      <c r="BU66" s="540"/>
      <c r="BV66" s="538"/>
      <c r="BW66" s="539"/>
      <c r="BX66" s="539"/>
      <c r="BY66" s="539"/>
      <c r="BZ66" s="540"/>
      <c r="CA66" s="538"/>
      <c r="CB66" s="539"/>
      <c r="CC66" s="539"/>
      <c r="CD66" s="539"/>
      <c r="CE66" s="540"/>
      <c r="CF66" s="538"/>
      <c r="CG66" s="539"/>
      <c r="CH66" s="539"/>
      <c r="CI66" s="539"/>
      <c r="CJ66" s="540"/>
      <c r="CK66" s="538"/>
      <c r="CL66" s="539"/>
      <c r="CM66" s="539"/>
      <c r="CN66" s="539"/>
      <c r="CO66" s="540"/>
      <c r="CP66" s="538"/>
      <c r="CQ66" s="539"/>
      <c r="CR66" s="539"/>
      <c r="CS66" s="539"/>
      <c r="CT66" s="540"/>
      <c r="CU66" s="1277"/>
      <c r="CV66" s="1278"/>
      <c r="CW66" s="1278"/>
      <c r="CX66" s="1279"/>
      <c r="CY66" s="1278"/>
      <c r="CZ66" s="1278"/>
      <c r="DA66" s="1278"/>
      <c r="DB66" s="1279"/>
      <c r="DC66" s="517"/>
      <c r="DD66" s="545">
        <v>1</v>
      </c>
      <c r="DE66" s="546"/>
      <c r="DF66" s="542" t="str">
        <f t="shared" si="17"/>
        <v/>
      </c>
      <c r="DG66" s="543" t="str">
        <f t="shared" si="18"/>
        <v/>
      </c>
      <c r="DH66" s="543" t="str">
        <f t="shared" si="19"/>
        <v/>
      </c>
      <c r="DI66" s="543" t="str">
        <f t="shared" si="20"/>
        <v/>
      </c>
      <c r="DJ66" s="543" t="str">
        <f t="shared" si="21"/>
        <v/>
      </c>
      <c r="DK66" s="544" t="str">
        <f t="shared" si="22"/>
        <v/>
      </c>
      <c r="DL66" s="542" t="str">
        <f t="shared" si="30"/>
        <v/>
      </c>
      <c r="DM66" s="543" t="str">
        <f t="shared" si="31"/>
        <v/>
      </c>
      <c r="DN66" s="543" t="str">
        <f t="shared" si="32"/>
        <v/>
      </c>
      <c r="DO66" s="543" t="str">
        <f t="shared" si="33"/>
        <v/>
      </c>
      <c r="DP66" s="543" t="str">
        <f t="shared" si="34"/>
        <v/>
      </c>
      <c r="DQ66" s="544" t="str">
        <f t="shared" si="35"/>
        <v/>
      </c>
      <c r="DR66" s="542" t="str">
        <f t="shared" si="36"/>
        <v/>
      </c>
      <c r="DS66" s="543" t="str">
        <f t="shared" si="37"/>
        <v/>
      </c>
      <c r="DT66" s="543" t="str">
        <f t="shared" si="38"/>
        <v/>
      </c>
      <c r="DU66" s="543" t="str">
        <f t="shared" si="39"/>
        <v/>
      </c>
      <c r="DV66" s="543" t="str">
        <f t="shared" si="40"/>
        <v/>
      </c>
      <c r="DW66" s="544" t="str">
        <f t="shared" si="41"/>
        <v/>
      </c>
      <c r="DX66" s="542" t="str">
        <f t="shared" si="24"/>
        <v/>
      </c>
      <c r="DY66" s="543" t="str">
        <f t="shared" si="25"/>
        <v/>
      </c>
      <c r="DZ66" s="543" t="str">
        <f t="shared" si="26"/>
        <v/>
      </c>
      <c r="EA66" s="543" t="str">
        <f t="shared" si="27"/>
        <v/>
      </c>
      <c r="EB66" s="543" t="str">
        <f t="shared" si="28"/>
        <v/>
      </c>
      <c r="EC66" s="544" t="str">
        <f t="shared" si="29"/>
        <v/>
      </c>
      <c r="ED66" s="542"/>
      <c r="EE66" s="543"/>
      <c r="EF66" s="543"/>
      <c r="EG66" s="543"/>
      <c r="EH66" s="543"/>
      <c r="EI66" s="544"/>
      <c r="EJ66" s="538"/>
      <c r="EK66" s="539"/>
      <c r="EL66" s="539"/>
      <c r="EM66" s="539"/>
      <c r="EN66" s="539"/>
      <c r="EO66" s="542"/>
      <c r="EP66" s="543"/>
      <c r="EQ66" s="543"/>
      <c r="ER66" s="543"/>
      <c r="ES66" s="543"/>
      <c r="ET66" s="543"/>
      <c r="EU66" s="538"/>
      <c r="EV66" s="539"/>
      <c r="EW66" s="539"/>
      <c r="EX66" s="539"/>
      <c r="EY66" s="539"/>
      <c r="EZ66" s="1285"/>
      <c r="FA66" s="747"/>
      <c r="FB66" s="1289"/>
      <c r="FC66" s="1289"/>
      <c r="FD66" s="1289"/>
      <c r="FE66" s="1290"/>
      <c r="FF66" s="747"/>
      <c r="FG66" s="1289"/>
      <c r="FH66" s="1289"/>
      <c r="FI66" s="1289"/>
      <c r="FJ66" s="1290"/>
    </row>
    <row r="67" spans="1:166" s="524" customFormat="1" ht="15.75" customHeight="1">
      <c r="A67" s="503"/>
      <c r="B67" s="525">
        <v>61</v>
      </c>
      <c r="C67" s="786" t="str">
        <f t="shared" si="15"/>
        <v/>
      </c>
      <c r="D67" s="526"/>
      <c r="E67" s="526"/>
      <c r="F67" s="517"/>
      <c r="G67" s="527"/>
      <c r="H67" s="527"/>
      <c r="I67" s="528"/>
      <c r="J67" s="529"/>
      <c r="K67" s="529"/>
      <c r="L67" s="529"/>
      <c r="M67" s="529"/>
      <c r="N67" s="529"/>
      <c r="O67" s="529"/>
      <c r="P67" s="530"/>
      <c r="Q67" s="531">
        <f t="shared" si="16"/>
        <v>0</v>
      </c>
      <c r="R67" s="532"/>
      <c r="S67" s="526"/>
      <c r="T67" s="533"/>
      <c r="U67" s="526"/>
      <c r="V67" s="526"/>
      <c r="W67" s="526"/>
      <c r="X67" s="539"/>
      <c r="Y67" s="548"/>
      <c r="Z67" s="536"/>
      <c r="AA67" s="517"/>
      <c r="AB67" s="517"/>
      <c r="AC67" s="517"/>
      <c r="AD67" s="517"/>
      <c r="AE67" s="517"/>
      <c r="AF67" s="537"/>
      <c r="AG67" s="538"/>
      <c r="AH67" s="539"/>
      <c r="AI67" s="539"/>
      <c r="AJ67" s="539"/>
      <c r="AK67" s="539"/>
      <c r="AL67" s="539"/>
      <c r="AM67" s="539"/>
      <c r="AN67" s="539"/>
      <c r="AO67" s="539"/>
      <c r="AP67" s="540"/>
      <c r="AQ67" s="539"/>
      <c r="AR67" s="539"/>
      <c r="AS67" s="539"/>
      <c r="AT67" s="539"/>
      <c r="AU67" s="539"/>
      <c r="AV67" s="538"/>
      <c r="AW67" s="539"/>
      <c r="AX67" s="539"/>
      <c r="AY67" s="539"/>
      <c r="AZ67" s="712"/>
      <c r="BA67" s="715"/>
      <c r="BB67" s="539"/>
      <c r="BC67" s="539"/>
      <c r="BD67" s="539"/>
      <c r="BE67" s="716"/>
      <c r="BF67" s="721"/>
      <c r="BG67" s="539"/>
      <c r="BH67" s="539"/>
      <c r="BI67" s="539"/>
      <c r="BJ67" s="722"/>
      <c r="BK67" s="540"/>
      <c r="BL67" s="532"/>
      <c r="BM67" s="517"/>
      <c r="BN67" s="517"/>
      <c r="BO67" s="517"/>
      <c r="BP67" s="533"/>
      <c r="BQ67" s="538"/>
      <c r="BR67" s="539"/>
      <c r="BS67" s="539"/>
      <c r="BT67" s="539"/>
      <c r="BU67" s="540"/>
      <c r="BV67" s="538"/>
      <c r="BW67" s="539"/>
      <c r="BX67" s="539"/>
      <c r="BY67" s="539"/>
      <c r="BZ67" s="540"/>
      <c r="CA67" s="538"/>
      <c r="CB67" s="539"/>
      <c r="CC67" s="539"/>
      <c r="CD67" s="539"/>
      <c r="CE67" s="540"/>
      <c r="CF67" s="538"/>
      <c r="CG67" s="539"/>
      <c r="CH67" s="539"/>
      <c r="CI67" s="539"/>
      <c r="CJ67" s="540"/>
      <c r="CK67" s="538"/>
      <c r="CL67" s="539"/>
      <c r="CM67" s="539"/>
      <c r="CN67" s="539"/>
      <c r="CO67" s="540"/>
      <c r="CP67" s="538"/>
      <c r="CQ67" s="539"/>
      <c r="CR67" s="539"/>
      <c r="CS67" s="539"/>
      <c r="CT67" s="540"/>
      <c r="CU67" s="1277"/>
      <c r="CV67" s="1278"/>
      <c r="CW67" s="1278"/>
      <c r="CX67" s="1279"/>
      <c r="CY67" s="1278"/>
      <c r="CZ67" s="1278"/>
      <c r="DA67" s="1278"/>
      <c r="DB67" s="1279"/>
      <c r="DC67" s="517"/>
      <c r="DD67" s="545">
        <v>1</v>
      </c>
      <c r="DE67" s="546"/>
      <c r="DF67" s="542" t="str">
        <f t="shared" si="17"/>
        <v/>
      </c>
      <c r="DG67" s="543" t="str">
        <f t="shared" si="18"/>
        <v/>
      </c>
      <c r="DH67" s="543" t="str">
        <f t="shared" si="19"/>
        <v/>
      </c>
      <c r="DI67" s="543" t="str">
        <f t="shared" si="20"/>
        <v/>
      </c>
      <c r="DJ67" s="543" t="str">
        <f t="shared" si="21"/>
        <v/>
      </c>
      <c r="DK67" s="544" t="str">
        <f t="shared" si="22"/>
        <v/>
      </c>
      <c r="DL67" s="542" t="str">
        <f t="shared" si="30"/>
        <v/>
      </c>
      <c r="DM67" s="543" t="str">
        <f t="shared" si="31"/>
        <v/>
      </c>
      <c r="DN67" s="543" t="str">
        <f t="shared" si="32"/>
        <v/>
      </c>
      <c r="DO67" s="543" t="str">
        <f t="shared" si="33"/>
        <v/>
      </c>
      <c r="DP67" s="543" t="str">
        <f t="shared" si="34"/>
        <v/>
      </c>
      <c r="DQ67" s="544" t="str">
        <f t="shared" si="35"/>
        <v/>
      </c>
      <c r="DR67" s="542" t="str">
        <f t="shared" si="36"/>
        <v/>
      </c>
      <c r="DS67" s="543" t="str">
        <f t="shared" si="37"/>
        <v/>
      </c>
      <c r="DT67" s="543" t="str">
        <f t="shared" si="38"/>
        <v/>
      </c>
      <c r="DU67" s="543" t="str">
        <f t="shared" si="39"/>
        <v/>
      </c>
      <c r="DV67" s="543" t="str">
        <f t="shared" si="40"/>
        <v/>
      </c>
      <c r="DW67" s="544" t="str">
        <f t="shared" si="41"/>
        <v/>
      </c>
      <c r="DX67" s="542" t="str">
        <f t="shared" si="24"/>
        <v/>
      </c>
      <c r="DY67" s="543" t="str">
        <f t="shared" si="25"/>
        <v/>
      </c>
      <c r="DZ67" s="543" t="str">
        <f t="shared" si="26"/>
        <v/>
      </c>
      <c r="EA67" s="543" t="str">
        <f t="shared" si="27"/>
        <v/>
      </c>
      <c r="EB67" s="543" t="str">
        <f t="shared" si="28"/>
        <v/>
      </c>
      <c r="EC67" s="544" t="str">
        <f t="shared" si="29"/>
        <v/>
      </c>
      <c r="ED67" s="542"/>
      <c r="EE67" s="543"/>
      <c r="EF67" s="543"/>
      <c r="EG67" s="543"/>
      <c r="EH67" s="543"/>
      <c r="EI67" s="544"/>
      <c r="EJ67" s="538"/>
      <c r="EK67" s="539"/>
      <c r="EL67" s="539"/>
      <c r="EM67" s="539"/>
      <c r="EN67" s="539"/>
      <c r="EO67" s="542"/>
      <c r="EP67" s="543"/>
      <c r="EQ67" s="543"/>
      <c r="ER67" s="543"/>
      <c r="ES67" s="543"/>
      <c r="ET67" s="543"/>
      <c r="EU67" s="538"/>
      <c r="EV67" s="539"/>
      <c r="EW67" s="539"/>
      <c r="EX67" s="539"/>
      <c r="EY67" s="539"/>
      <c r="EZ67" s="1285"/>
      <c r="FA67" s="747"/>
      <c r="FB67" s="1289"/>
      <c r="FC67" s="1289"/>
      <c r="FD67" s="1289"/>
      <c r="FE67" s="1290"/>
      <c r="FF67" s="747"/>
      <c r="FG67" s="1289"/>
      <c r="FH67" s="1289"/>
      <c r="FI67" s="1289"/>
      <c r="FJ67" s="1290"/>
    </row>
    <row r="68" spans="1:166" s="524" customFormat="1" ht="15.75" customHeight="1">
      <c r="A68" s="503"/>
      <c r="B68" s="525">
        <v>62</v>
      </c>
      <c r="C68" s="786" t="str">
        <f t="shared" si="15"/>
        <v/>
      </c>
      <c r="D68" s="526"/>
      <c r="E68" s="526"/>
      <c r="F68" s="517"/>
      <c r="G68" s="527"/>
      <c r="H68" s="527"/>
      <c r="I68" s="528"/>
      <c r="J68" s="529"/>
      <c r="K68" s="529"/>
      <c r="L68" s="529"/>
      <c r="M68" s="529"/>
      <c r="N68" s="529"/>
      <c r="O68" s="529"/>
      <c r="P68" s="530"/>
      <c r="Q68" s="531">
        <f t="shared" si="16"/>
        <v>0</v>
      </c>
      <c r="R68" s="532"/>
      <c r="S68" s="526"/>
      <c r="T68" s="533"/>
      <c r="U68" s="526"/>
      <c r="V68" s="526"/>
      <c r="W68" s="526"/>
      <c r="X68" s="534"/>
      <c r="Y68" s="535"/>
      <c r="Z68" s="536"/>
      <c r="AA68" s="517"/>
      <c r="AB68" s="517"/>
      <c r="AC68" s="517"/>
      <c r="AD68" s="517"/>
      <c r="AE68" s="517"/>
      <c r="AF68" s="537"/>
      <c r="AG68" s="538"/>
      <c r="AH68" s="539"/>
      <c r="AI68" s="539"/>
      <c r="AJ68" s="539"/>
      <c r="AK68" s="539"/>
      <c r="AL68" s="539"/>
      <c r="AM68" s="539"/>
      <c r="AN68" s="539"/>
      <c r="AO68" s="539"/>
      <c r="AP68" s="540"/>
      <c r="AQ68" s="539"/>
      <c r="AR68" s="539"/>
      <c r="AS68" s="539"/>
      <c r="AT68" s="539"/>
      <c r="AU68" s="539"/>
      <c r="AV68" s="538"/>
      <c r="AW68" s="539"/>
      <c r="AX68" s="539"/>
      <c r="AY68" s="539"/>
      <c r="AZ68" s="712"/>
      <c r="BA68" s="715"/>
      <c r="BB68" s="539"/>
      <c r="BC68" s="539"/>
      <c r="BD68" s="539"/>
      <c r="BE68" s="716"/>
      <c r="BF68" s="721"/>
      <c r="BG68" s="539"/>
      <c r="BH68" s="539"/>
      <c r="BI68" s="539"/>
      <c r="BJ68" s="722"/>
      <c r="BK68" s="540"/>
      <c r="BL68" s="532"/>
      <c r="BM68" s="517"/>
      <c r="BN68" s="517"/>
      <c r="BO68" s="517"/>
      <c r="BP68" s="533"/>
      <c r="BQ68" s="538"/>
      <c r="BR68" s="539"/>
      <c r="BS68" s="539"/>
      <c r="BT68" s="539"/>
      <c r="BU68" s="540"/>
      <c r="BV68" s="538"/>
      <c r="BW68" s="539"/>
      <c r="BX68" s="539"/>
      <c r="BY68" s="539"/>
      <c r="BZ68" s="540"/>
      <c r="CA68" s="538"/>
      <c r="CB68" s="539"/>
      <c r="CC68" s="539"/>
      <c r="CD68" s="539"/>
      <c r="CE68" s="540"/>
      <c r="CF68" s="538"/>
      <c r="CG68" s="539"/>
      <c r="CH68" s="539"/>
      <c r="CI68" s="539"/>
      <c r="CJ68" s="540"/>
      <c r="CK68" s="538"/>
      <c r="CL68" s="539"/>
      <c r="CM68" s="539"/>
      <c r="CN68" s="539"/>
      <c r="CO68" s="540"/>
      <c r="CP68" s="538"/>
      <c r="CQ68" s="539"/>
      <c r="CR68" s="539"/>
      <c r="CS68" s="539"/>
      <c r="CT68" s="540"/>
      <c r="CU68" s="1277"/>
      <c r="CV68" s="1278"/>
      <c r="CW68" s="1278"/>
      <c r="CX68" s="1279"/>
      <c r="CY68" s="1278"/>
      <c r="CZ68" s="1278"/>
      <c r="DA68" s="1278"/>
      <c r="DB68" s="1279"/>
      <c r="DC68" s="517"/>
      <c r="DD68" s="545">
        <v>1</v>
      </c>
      <c r="DE68" s="546"/>
      <c r="DF68" s="542" t="str">
        <f t="shared" si="17"/>
        <v/>
      </c>
      <c r="DG68" s="543" t="str">
        <f t="shared" si="18"/>
        <v/>
      </c>
      <c r="DH68" s="543" t="str">
        <f t="shared" si="19"/>
        <v/>
      </c>
      <c r="DI68" s="543" t="str">
        <f t="shared" si="20"/>
        <v/>
      </c>
      <c r="DJ68" s="543" t="str">
        <f t="shared" si="21"/>
        <v/>
      </c>
      <c r="DK68" s="544" t="str">
        <f t="shared" si="22"/>
        <v/>
      </c>
      <c r="DL68" s="542" t="str">
        <f t="shared" si="30"/>
        <v/>
      </c>
      <c r="DM68" s="543" t="str">
        <f t="shared" si="31"/>
        <v/>
      </c>
      <c r="DN68" s="543" t="str">
        <f t="shared" si="32"/>
        <v/>
      </c>
      <c r="DO68" s="543" t="str">
        <f t="shared" si="33"/>
        <v/>
      </c>
      <c r="DP68" s="543" t="str">
        <f t="shared" si="34"/>
        <v/>
      </c>
      <c r="DQ68" s="544" t="str">
        <f t="shared" si="35"/>
        <v/>
      </c>
      <c r="DR68" s="542" t="str">
        <f t="shared" si="36"/>
        <v/>
      </c>
      <c r="DS68" s="543" t="str">
        <f t="shared" si="37"/>
        <v/>
      </c>
      <c r="DT68" s="543" t="str">
        <f t="shared" si="38"/>
        <v/>
      </c>
      <c r="DU68" s="543" t="str">
        <f t="shared" si="39"/>
        <v/>
      </c>
      <c r="DV68" s="543" t="str">
        <f t="shared" si="40"/>
        <v/>
      </c>
      <c r="DW68" s="544" t="str">
        <f t="shared" si="41"/>
        <v/>
      </c>
      <c r="DX68" s="542" t="str">
        <f t="shared" si="24"/>
        <v/>
      </c>
      <c r="DY68" s="543" t="str">
        <f t="shared" si="25"/>
        <v/>
      </c>
      <c r="DZ68" s="543" t="str">
        <f t="shared" si="26"/>
        <v/>
      </c>
      <c r="EA68" s="543" t="str">
        <f t="shared" si="27"/>
        <v/>
      </c>
      <c r="EB68" s="543" t="str">
        <f t="shared" si="28"/>
        <v/>
      </c>
      <c r="EC68" s="544" t="str">
        <f t="shared" si="29"/>
        <v/>
      </c>
      <c r="ED68" s="542"/>
      <c r="EE68" s="543"/>
      <c r="EF68" s="543"/>
      <c r="EG68" s="543"/>
      <c r="EH68" s="543"/>
      <c r="EI68" s="544"/>
      <c r="EJ68" s="538"/>
      <c r="EK68" s="539"/>
      <c r="EL68" s="539"/>
      <c r="EM68" s="539"/>
      <c r="EN68" s="539"/>
      <c r="EO68" s="542"/>
      <c r="EP68" s="543"/>
      <c r="EQ68" s="543"/>
      <c r="ER68" s="543"/>
      <c r="ES68" s="543"/>
      <c r="ET68" s="543"/>
      <c r="EU68" s="538"/>
      <c r="EV68" s="539"/>
      <c r="EW68" s="539"/>
      <c r="EX68" s="539"/>
      <c r="EY68" s="539"/>
      <c r="EZ68" s="1285"/>
      <c r="FA68" s="747"/>
      <c r="FB68" s="1289"/>
      <c r="FC68" s="1289"/>
      <c r="FD68" s="1289"/>
      <c r="FE68" s="1290"/>
      <c r="FF68" s="747"/>
      <c r="FG68" s="1289"/>
      <c r="FH68" s="1289"/>
      <c r="FI68" s="1289"/>
      <c r="FJ68" s="1290"/>
    </row>
    <row r="69" spans="1:166" s="524" customFormat="1" ht="15.75" customHeight="1">
      <c r="A69" s="503"/>
      <c r="B69" s="525">
        <v>63</v>
      </c>
      <c r="C69" s="786" t="str">
        <f t="shared" si="15"/>
        <v/>
      </c>
      <c r="D69" s="526"/>
      <c r="E69" s="526"/>
      <c r="F69" s="517"/>
      <c r="G69" s="527"/>
      <c r="H69" s="527"/>
      <c r="I69" s="528"/>
      <c r="J69" s="529"/>
      <c r="K69" s="529"/>
      <c r="L69" s="529"/>
      <c r="M69" s="529"/>
      <c r="N69" s="529"/>
      <c r="O69" s="529"/>
      <c r="P69" s="530"/>
      <c r="Q69" s="531">
        <f t="shared" si="16"/>
        <v>0</v>
      </c>
      <c r="R69" s="532"/>
      <c r="S69" s="526"/>
      <c r="T69" s="533"/>
      <c r="U69" s="526"/>
      <c r="V69" s="526"/>
      <c r="W69" s="526"/>
      <c r="X69" s="539"/>
      <c r="Y69" s="548"/>
      <c r="Z69" s="536"/>
      <c r="AA69" s="517"/>
      <c r="AB69" s="517"/>
      <c r="AC69" s="517"/>
      <c r="AD69" s="517"/>
      <c r="AE69" s="517"/>
      <c r="AF69" s="537"/>
      <c r="AG69" s="538"/>
      <c r="AH69" s="539"/>
      <c r="AI69" s="539"/>
      <c r="AJ69" s="539"/>
      <c r="AK69" s="539"/>
      <c r="AL69" s="539"/>
      <c r="AM69" s="539"/>
      <c r="AN69" s="539"/>
      <c r="AO69" s="539"/>
      <c r="AP69" s="540"/>
      <c r="AQ69" s="539"/>
      <c r="AR69" s="539"/>
      <c r="AS69" s="539"/>
      <c r="AT69" s="539"/>
      <c r="AU69" s="539"/>
      <c r="AV69" s="538"/>
      <c r="AW69" s="539"/>
      <c r="AX69" s="539"/>
      <c r="AY69" s="539"/>
      <c r="AZ69" s="712"/>
      <c r="BA69" s="715"/>
      <c r="BB69" s="539"/>
      <c r="BC69" s="539"/>
      <c r="BD69" s="539"/>
      <c r="BE69" s="716"/>
      <c r="BF69" s="721"/>
      <c r="BG69" s="539"/>
      <c r="BH69" s="539"/>
      <c r="BI69" s="539"/>
      <c r="BJ69" s="722"/>
      <c r="BK69" s="540"/>
      <c r="BL69" s="532"/>
      <c r="BM69" s="517"/>
      <c r="BN69" s="517"/>
      <c r="BO69" s="517"/>
      <c r="BP69" s="533"/>
      <c r="BQ69" s="538"/>
      <c r="BR69" s="539"/>
      <c r="BS69" s="539"/>
      <c r="BT69" s="539"/>
      <c r="BU69" s="540"/>
      <c r="BV69" s="538"/>
      <c r="BW69" s="539"/>
      <c r="BX69" s="539"/>
      <c r="BY69" s="539"/>
      <c r="BZ69" s="540"/>
      <c r="CA69" s="538"/>
      <c r="CB69" s="539"/>
      <c r="CC69" s="539"/>
      <c r="CD69" s="539"/>
      <c r="CE69" s="540"/>
      <c r="CF69" s="538"/>
      <c r="CG69" s="539"/>
      <c r="CH69" s="539"/>
      <c r="CI69" s="539"/>
      <c r="CJ69" s="540"/>
      <c r="CK69" s="538"/>
      <c r="CL69" s="539"/>
      <c r="CM69" s="539"/>
      <c r="CN69" s="539"/>
      <c r="CO69" s="540"/>
      <c r="CP69" s="538"/>
      <c r="CQ69" s="539"/>
      <c r="CR69" s="539"/>
      <c r="CS69" s="539"/>
      <c r="CT69" s="540"/>
      <c r="CU69" s="1277"/>
      <c r="CV69" s="1278"/>
      <c r="CW69" s="1278"/>
      <c r="CX69" s="1279"/>
      <c r="CY69" s="1278"/>
      <c r="CZ69" s="1278"/>
      <c r="DA69" s="1278"/>
      <c r="DB69" s="1279"/>
      <c r="DC69" s="517"/>
      <c r="DD69" s="545">
        <v>1</v>
      </c>
      <c r="DE69" s="546"/>
      <c r="DF69" s="542" t="str">
        <f t="shared" si="17"/>
        <v/>
      </c>
      <c r="DG69" s="543" t="str">
        <f t="shared" si="18"/>
        <v/>
      </c>
      <c r="DH69" s="543" t="str">
        <f t="shared" si="19"/>
        <v/>
      </c>
      <c r="DI69" s="543" t="str">
        <f t="shared" si="20"/>
        <v/>
      </c>
      <c r="DJ69" s="543" t="str">
        <f t="shared" si="21"/>
        <v/>
      </c>
      <c r="DK69" s="544" t="str">
        <f t="shared" si="22"/>
        <v/>
      </c>
      <c r="DL69" s="542" t="str">
        <f t="shared" si="30"/>
        <v/>
      </c>
      <c r="DM69" s="543" t="str">
        <f t="shared" si="31"/>
        <v/>
      </c>
      <c r="DN69" s="543" t="str">
        <f t="shared" si="32"/>
        <v/>
      </c>
      <c r="DO69" s="543" t="str">
        <f t="shared" si="33"/>
        <v/>
      </c>
      <c r="DP69" s="543" t="str">
        <f t="shared" si="34"/>
        <v/>
      </c>
      <c r="DQ69" s="544" t="str">
        <f t="shared" si="35"/>
        <v/>
      </c>
      <c r="DR69" s="542" t="str">
        <f t="shared" si="36"/>
        <v/>
      </c>
      <c r="DS69" s="543" t="str">
        <f t="shared" si="37"/>
        <v/>
      </c>
      <c r="DT69" s="543" t="str">
        <f t="shared" si="38"/>
        <v/>
      </c>
      <c r="DU69" s="543" t="str">
        <f t="shared" si="39"/>
        <v/>
      </c>
      <c r="DV69" s="543" t="str">
        <f t="shared" si="40"/>
        <v/>
      </c>
      <c r="DW69" s="544" t="str">
        <f t="shared" si="41"/>
        <v/>
      </c>
      <c r="DX69" s="542" t="str">
        <f t="shared" si="24"/>
        <v/>
      </c>
      <c r="DY69" s="543" t="str">
        <f t="shared" si="25"/>
        <v/>
      </c>
      <c r="DZ69" s="543" t="str">
        <f t="shared" si="26"/>
        <v/>
      </c>
      <c r="EA69" s="543" t="str">
        <f t="shared" si="27"/>
        <v/>
      </c>
      <c r="EB69" s="543" t="str">
        <f t="shared" si="28"/>
        <v/>
      </c>
      <c r="EC69" s="544" t="str">
        <f t="shared" si="29"/>
        <v/>
      </c>
      <c r="ED69" s="542"/>
      <c r="EE69" s="543"/>
      <c r="EF69" s="543"/>
      <c r="EG69" s="543"/>
      <c r="EH69" s="543"/>
      <c r="EI69" s="544"/>
      <c r="EJ69" s="538"/>
      <c r="EK69" s="539"/>
      <c r="EL69" s="539"/>
      <c r="EM69" s="539"/>
      <c r="EN69" s="539"/>
      <c r="EO69" s="542"/>
      <c r="EP69" s="543"/>
      <c r="EQ69" s="543"/>
      <c r="ER69" s="543"/>
      <c r="ES69" s="543"/>
      <c r="ET69" s="543"/>
      <c r="EU69" s="538"/>
      <c r="EV69" s="539"/>
      <c r="EW69" s="539"/>
      <c r="EX69" s="539"/>
      <c r="EY69" s="539"/>
      <c r="EZ69" s="1285"/>
      <c r="FA69" s="747"/>
      <c r="FB69" s="1289"/>
      <c r="FC69" s="1289"/>
      <c r="FD69" s="1289"/>
      <c r="FE69" s="1290"/>
      <c r="FF69" s="747"/>
      <c r="FG69" s="1289"/>
      <c r="FH69" s="1289"/>
      <c r="FI69" s="1289"/>
      <c r="FJ69" s="1290"/>
    </row>
    <row r="70" spans="1:166" s="524" customFormat="1" ht="15.75" customHeight="1">
      <c r="A70" s="503"/>
      <c r="B70" s="525">
        <v>64</v>
      </c>
      <c r="C70" s="786" t="str">
        <f t="shared" si="15"/>
        <v/>
      </c>
      <c r="D70" s="526"/>
      <c r="E70" s="526"/>
      <c r="F70" s="517"/>
      <c r="G70" s="527"/>
      <c r="H70" s="527"/>
      <c r="I70" s="528"/>
      <c r="J70" s="529"/>
      <c r="K70" s="529"/>
      <c r="L70" s="529"/>
      <c r="M70" s="529"/>
      <c r="N70" s="529"/>
      <c r="O70" s="529"/>
      <c r="P70" s="530"/>
      <c r="Q70" s="531">
        <f t="shared" si="16"/>
        <v>0</v>
      </c>
      <c r="R70" s="532"/>
      <c r="S70" s="526"/>
      <c r="T70" s="533"/>
      <c r="U70" s="526"/>
      <c r="V70" s="526"/>
      <c r="W70" s="526"/>
      <c r="X70" s="534"/>
      <c r="Y70" s="547"/>
      <c r="Z70" s="536"/>
      <c r="AA70" s="517"/>
      <c r="AB70" s="517"/>
      <c r="AC70" s="517"/>
      <c r="AD70" s="517"/>
      <c r="AE70" s="517"/>
      <c r="AF70" s="537"/>
      <c r="AG70" s="538"/>
      <c r="AH70" s="539"/>
      <c r="AI70" s="539"/>
      <c r="AJ70" s="539"/>
      <c r="AK70" s="539"/>
      <c r="AL70" s="539"/>
      <c r="AM70" s="539"/>
      <c r="AN70" s="539"/>
      <c r="AO70" s="539"/>
      <c r="AP70" s="540"/>
      <c r="AQ70" s="539"/>
      <c r="AR70" s="539"/>
      <c r="AS70" s="539"/>
      <c r="AT70" s="539"/>
      <c r="AU70" s="539"/>
      <c r="AV70" s="538"/>
      <c r="AW70" s="539"/>
      <c r="AX70" s="539"/>
      <c r="AY70" s="539"/>
      <c r="AZ70" s="712"/>
      <c r="BA70" s="715"/>
      <c r="BB70" s="539"/>
      <c r="BC70" s="539"/>
      <c r="BD70" s="539"/>
      <c r="BE70" s="716"/>
      <c r="BF70" s="721"/>
      <c r="BG70" s="539"/>
      <c r="BH70" s="539"/>
      <c r="BI70" s="539"/>
      <c r="BJ70" s="722"/>
      <c r="BK70" s="540"/>
      <c r="BL70" s="532"/>
      <c r="BM70" s="517"/>
      <c r="BN70" s="517"/>
      <c r="BO70" s="517"/>
      <c r="BP70" s="533"/>
      <c r="BQ70" s="538"/>
      <c r="BR70" s="539"/>
      <c r="BS70" s="539"/>
      <c r="BT70" s="539"/>
      <c r="BU70" s="540"/>
      <c r="BV70" s="538"/>
      <c r="BW70" s="539"/>
      <c r="BX70" s="539"/>
      <c r="BY70" s="539"/>
      <c r="BZ70" s="540"/>
      <c r="CA70" s="538"/>
      <c r="CB70" s="539"/>
      <c r="CC70" s="539"/>
      <c r="CD70" s="539"/>
      <c r="CE70" s="540"/>
      <c r="CF70" s="538"/>
      <c r="CG70" s="539"/>
      <c r="CH70" s="539"/>
      <c r="CI70" s="539"/>
      <c r="CJ70" s="540"/>
      <c r="CK70" s="538"/>
      <c r="CL70" s="539"/>
      <c r="CM70" s="539"/>
      <c r="CN70" s="539"/>
      <c r="CO70" s="540"/>
      <c r="CP70" s="538"/>
      <c r="CQ70" s="539"/>
      <c r="CR70" s="539"/>
      <c r="CS70" s="539"/>
      <c r="CT70" s="540"/>
      <c r="CU70" s="1277"/>
      <c r="CV70" s="1278"/>
      <c r="CW70" s="1278"/>
      <c r="CX70" s="1279"/>
      <c r="CY70" s="1278"/>
      <c r="CZ70" s="1278"/>
      <c r="DA70" s="1278"/>
      <c r="DB70" s="1279"/>
      <c r="DC70" s="517"/>
      <c r="DD70" s="545">
        <v>1</v>
      </c>
      <c r="DE70" s="546"/>
      <c r="DF70" s="542" t="str">
        <f t="shared" si="17"/>
        <v/>
      </c>
      <c r="DG70" s="543" t="str">
        <f t="shared" si="18"/>
        <v/>
      </c>
      <c r="DH70" s="543" t="str">
        <f t="shared" si="19"/>
        <v/>
      </c>
      <c r="DI70" s="543" t="str">
        <f t="shared" si="20"/>
        <v/>
      </c>
      <c r="DJ70" s="543" t="str">
        <f t="shared" si="21"/>
        <v/>
      </c>
      <c r="DK70" s="544" t="str">
        <f t="shared" si="22"/>
        <v/>
      </c>
      <c r="DL70" s="542" t="str">
        <f t="shared" si="30"/>
        <v/>
      </c>
      <c r="DM70" s="543" t="str">
        <f t="shared" si="31"/>
        <v/>
      </c>
      <c r="DN70" s="543" t="str">
        <f t="shared" si="32"/>
        <v/>
      </c>
      <c r="DO70" s="543" t="str">
        <f t="shared" si="33"/>
        <v/>
      </c>
      <c r="DP70" s="543" t="str">
        <f t="shared" si="34"/>
        <v/>
      </c>
      <c r="DQ70" s="544" t="str">
        <f t="shared" si="35"/>
        <v/>
      </c>
      <c r="DR70" s="542" t="str">
        <f t="shared" si="36"/>
        <v/>
      </c>
      <c r="DS70" s="543" t="str">
        <f t="shared" si="37"/>
        <v/>
      </c>
      <c r="DT70" s="543" t="str">
        <f t="shared" si="38"/>
        <v/>
      </c>
      <c r="DU70" s="543" t="str">
        <f t="shared" si="39"/>
        <v/>
      </c>
      <c r="DV70" s="543" t="str">
        <f t="shared" si="40"/>
        <v/>
      </c>
      <c r="DW70" s="544" t="str">
        <f t="shared" si="41"/>
        <v/>
      </c>
      <c r="DX70" s="542" t="str">
        <f t="shared" si="24"/>
        <v/>
      </c>
      <c r="DY70" s="543" t="str">
        <f t="shared" si="25"/>
        <v/>
      </c>
      <c r="DZ70" s="543" t="str">
        <f t="shared" si="26"/>
        <v/>
      </c>
      <c r="EA70" s="543" t="str">
        <f t="shared" si="27"/>
        <v/>
      </c>
      <c r="EB70" s="543" t="str">
        <f t="shared" si="28"/>
        <v/>
      </c>
      <c r="EC70" s="544" t="str">
        <f t="shared" si="29"/>
        <v/>
      </c>
      <c r="ED70" s="542"/>
      <c r="EE70" s="543"/>
      <c r="EF70" s="543"/>
      <c r="EG70" s="543"/>
      <c r="EH70" s="543"/>
      <c r="EI70" s="544"/>
      <c r="EJ70" s="538"/>
      <c r="EK70" s="539"/>
      <c r="EL70" s="539"/>
      <c r="EM70" s="539"/>
      <c r="EN70" s="539"/>
      <c r="EO70" s="542"/>
      <c r="EP70" s="543"/>
      <c r="EQ70" s="543"/>
      <c r="ER70" s="543"/>
      <c r="ES70" s="543"/>
      <c r="ET70" s="543"/>
      <c r="EU70" s="538"/>
      <c r="EV70" s="539"/>
      <c r="EW70" s="539"/>
      <c r="EX70" s="539"/>
      <c r="EY70" s="539"/>
      <c r="EZ70" s="1285"/>
      <c r="FA70" s="747"/>
      <c r="FB70" s="1289"/>
      <c r="FC70" s="1289"/>
      <c r="FD70" s="1289"/>
      <c r="FE70" s="1290"/>
      <c r="FF70" s="747"/>
      <c r="FG70" s="1289"/>
      <c r="FH70" s="1289"/>
      <c r="FI70" s="1289"/>
      <c r="FJ70" s="1290"/>
    </row>
    <row r="71" spans="1:166" s="524" customFormat="1" ht="15.75" customHeight="1">
      <c r="A71" s="503"/>
      <c r="B71" s="525">
        <v>65</v>
      </c>
      <c r="C71" s="786" t="str">
        <f t="shared" si="15"/>
        <v/>
      </c>
      <c r="D71" s="526"/>
      <c r="E71" s="526"/>
      <c r="F71" s="517"/>
      <c r="G71" s="527"/>
      <c r="H71" s="527"/>
      <c r="I71" s="528"/>
      <c r="J71" s="529"/>
      <c r="K71" s="529"/>
      <c r="L71" s="529"/>
      <c r="M71" s="529"/>
      <c r="N71" s="529"/>
      <c r="O71" s="529"/>
      <c r="P71" s="530"/>
      <c r="Q71" s="531">
        <f t="shared" si="16"/>
        <v>0</v>
      </c>
      <c r="R71" s="532"/>
      <c r="S71" s="526"/>
      <c r="T71" s="533"/>
      <c r="U71" s="526"/>
      <c r="V71" s="526"/>
      <c r="W71" s="526"/>
      <c r="X71" s="534"/>
      <c r="Y71" s="547"/>
      <c r="Z71" s="536"/>
      <c r="AA71" s="517"/>
      <c r="AB71" s="517"/>
      <c r="AC71" s="517"/>
      <c r="AD71" s="517"/>
      <c r="AE71" s="517"/>
      <c r="AF71" s="537"/>
      <c r="AG71" s="559"/>
      <c r="AH71" s="560"/>
      <c r="AI71" s="560"/>
      <c r="AJ71" s="560"/>
      <c r="AK71" s="560"/>
      <c r="AL71" s="560"/>
      <c r="AM71" s="560"/>
      <c r="AN71" s="560"/>
      <c r="AO71" s="560"/>
      <c r="AP71" s="561"/>
      <c r="AQ71" s="560"/>
      <c r="AR71" s="560"/>
      <c r="AS71" s="560"/>
      <c r="AT71" s="560"/>
      <c r="AU71" s="560"/>
      <c r="AV71" s="559"/>
      <c r="AW71" s="560"/>
      <c r="AX71" s="560"/>
      <c r="AY71" s="560"/>
      <c r="AZ71" s="713"/>
      <c r="BA71" s="717"/>
      <c r="BB71" s="560"/>
      <c r="BC71" s="560"/>
      <c r="BD71" s="560"/>
      <c r="BE71" s="718"/>
      <c r="BF71" s="723"/>
      <c r="BG71" s="560"/>
      <c r="BH71" s="560"/>
      <c r="BI71" s="560"/>
      <c r="BJ71" s="724"/>
      <c r="BK71" s="561"/>
      <c r="BL71" s="532"/>
      <c r="BM71" s="517"/>
      <c r="BN71" s="517"/>
      <c r="BO71" s="517"/>
      <c r="BP71" s="533"/>
      <c r="BQ71" s="538"/>
      <c r="BR71" s="539"/>
      <c r="BS71" s="539"/>
      <c r="BT71" s="539"/>
      <c r="BU71" s="540"/>
      <c r="BV71" s="538"/>
      <c r="BW71" s="539"/>
      <c r="BX71" s="539"/>
      <c r="BY71" s="539"/>
      <c r="BZ71" s="540"/>
      <c r="CA71" s="538"/>
      <c r="CB71" s="539"/>
      <c r="CC71" s="539"/>
      <c r="CD71" s="539"/>
      <c r="CE71" s="540"/>
      <c r="CF71" s="538"/>
      <c r="CG71" s="539"/>
      <c r="CH71" s="539"/>
      <c r="CI71" s="539"/>
      <c r="CJ71" s="540"/>
      <c r="CK71" s="538"/>
      <c r="CL71" s="539"/>
      <c r="CM71" s="539"/>
      <c r="CN71" s="539"/>
      <c r="CO71" s="540"/>
      <c r="CP71" s="538"/>
      <c r="CQ71" s="539"/>
      <c r="CR71" s="539"/>
      <c r="CS71" s="539"/>
      <c r="CT71" s="540"/>
      <c r="CU71" s="1277"/>
      <c r="CV71" s="1278"/>
      <c r="CW71" s="1278"/>
      <c r="CX71" s="1279"/>
      <c r="CY71" s="1278"/>
      <c r="CZ71" s="1278"/>
      <c r="DA71" s="1278"/>
      <c r="DB71" s="1279"/>
      <c r="DC71" s="517"/>
      <c r="DD71" s="545">
        <v>1</v>
      </c>
      <c r="DE71" s="546"/>
      <c r="DF71" s="542" t="str">
        <f t="shared" si="17"/>
        <v/>
      </c>
      <c r="DG71" s="543" t="str">
        <f t="shared" si="18"/>
        <v/>
      </c>
      <c r="DH71" s="543" t="str">
        <f t="shared" si="19"/>
        <v/>
      </c>
      <c r="DI71" s="543" t="str">
        <f t="shared" si="20"/>
        <v/>
      </c>
      <c r="DJ71" s="543" t="str">
        <f t="shared" si="21"/>
        <v/>
      </c>
      <c r="DK71" s="544" t="str">
        <f t="shared" si="22"/>
        <v/>
      </c>
      <c r="DL71" s="542" t="str">
        <f t="shared" si="30"/>
        <v/>
      </c>
      <c r="DM71" s="543" t="str">
        <f t="shared" si="31"/>
        <v/>
      </c>
      <c r="DN71" s="543" t="str">
        <f t="shared" si="32"/>
        <v/>
      </c>
      <c r="DO71" s="543" t="str">
        <f t="shared" si="33"/>
        <v/>
      </c>
      <c r="DP71" s="543" t="str">
        <f t="shared" si="34"/>
        <v/>
      </c>
      <c r="DQ71" s="544" t="str">
        <f t="shared" si="35"/>
        <v/>
      </c>
      <c r="DR71" s="542" t="str">
        <f t="shared" si="36"/>
        <v/>
      </c>
      <c r="DS71" s="543" t="str">
        <f t="shared" si="37"/>
        <v/>
      </c>
      <c r="DT71" s="543" t="str">
        <f t="shared" si="38"/>
        <v/>
      </c>
      <c r="DU71" s="543" t="str">
        <f t="shared" si="39"/>
        <v/>
      </c>
      <c r="DV71" s="543" t="str">
        <f t="shared" si="40"/>
        <v/>
      </c>
      <c r="DW71" s="544" t="str">
        <f t="shared" si="41"/>
        <v/>
      </c>
      <c r="DX71" s="542" t="str">
        <f t="shared" si="24"/>
        <v/>
      </c>
      <c r="DY71" s="543" t="str">
        <f t="shared" si="25"/>
        <v/>
      </c>
      <c r="DZ71" s="543" t="str">
        <f t="shared" si="26"/>
        <v/>
      </c>
      <c r="EA71" s="543" t="str">
        <f t="shared" si="27"/>
        <v/>
      </c>
      <c r="EB71" s="543" t="str">
        <f t="shared" si="28"/>
        <v/>
      </c>
      <c r="EC71" s="544" t="str">
        <f t="shared" si="29"/>
        <v/>
      </c>
      <c r="ED71" s="542"/>
      <c r="EE71" s="543"/>
      <c r="EF71" s="543"/>
      <c r="EG71" s="543"/>
      <c r="EH71" s="543"/>
      <c r="EI71" s="544"/>
      <c r="EJ71" s="538"/>
      <c r="EK71" s="539"/>
      <c r="EL71" s="539"/>
      <c r="EM71" s="539"/>
      <c r="EN71" s="539"/>
      <c r="EO71" s="542"/>
      <c r="EP71" s="543"/>
      <c r="EQ71" s="543"/>
      <c r="ER71" s="543"/>
      <c r="ES71" s="543"/>
      <c r="ET71" s="543"/>
      <c r="EU71" s="538"/>
      <c r="EV71" s="539"/>
      <c r="EW71" s="539"/>
      <c r="EX71" s="539"/>
      <c r="EY71" s="539"/>
      <c r="EZ71" s="1285"/>
      <c r="FA71" s="747"/>
      <c r="FB71" s="1289"/>
      <c r="FC71" s="1289"/>
      <c r="FD71" s="1289"/>
      <c r="FE71" s="1290"/>
      <c r="FF71" s="747"/>
      <c r="FG71" s="1289"/>
      <c r="FH71" s="1289"/>
      <c r="FI71" s="1289"/>
      <c r="FJ71" s="1290"/>
    </row>
    <row r="72" spans="1:166" s="524" customFormat="1" ht="15.75" customHeight="1">
      <c r="A72" s="503"/>
      <c r="B72" s="525">
        <v>66</v>
      </c>
      <c r="C72" s="786" t="str">
        <f t="shared" ref="C72:C106" si="42" xml:space="preserve"> IF(F72 = "", "", CONCATENATE("PR19", $I$1, "_", F72))</f>
        <v/>
      </c>
      <c r="D72" s="526"/>
      <c r="E72" s="526"/>
      <c r="F72" s="517"/>
      <c r="G72" s="527"/>
      <c r="H72" s="527"/>
      <c r="I72" s="528"/>
      <c r="J72" s="529"/>
      <c r="K72" s="529"/>
      <c r="L72" s="529"/>
      <c r="M72" s="529"/>
      <c r="N72" s="529"/>
      <c r="O72" s="529"/>
      <c r="P72" s="530"/>
      <c r="Q72" s="531">
        <f t="shared" ref="Q72:Q106" si="43">SUM(I72:P72)</f>
        <v>0</v>
      </c>
      <c r="R72" s="532"/>
      <c r="S72" s="526"/>
      <c r="T72" s="533"/>
      <c r="U72" s="526"/>
      <c r="V72" s="526"/>
      <c r="W72" s="526"/>
      <c r="X72" s="539"/>
      <c r="Y72" s="548"/>
      <c r="Z72" s="536"/>
      <c r="AA72" s="517"/>
      <c r="AB72" s="517"/>
      <c r="AC72" s="517"/>
      <c r="AD72" s="517"/>
      <c r="AE72" s="517"/>
      <c r="AF72" s="537"/>
      <c r="AG72" s="538"/>
      <c r="AH72" s="539"/>
      <c r="AI72" s="539"/>
      <c r="AJ72" s="539"/>
      <c r="AK72" s="539"/>
      <c r="AL72" s="539"/>
      <c r="AM72" s="539"/>
      <c r="AN72" s="539"/>
      <c r="AO72" s="539"/>
      <c r="AP72" s="540"/>
      <c r="AQ72" s="539"/>
      <c r="AR72" s="539"/>
      <c r="AS72" s="539"/>
      <c r="AT72" s="539"/>
      <c r="AU72" s="539"/>
      <c r="AV72" s="538"/>
      <c r="AW72" s="539"/>
      <c r="AX72" s="539"/>
      <c r="AY72" s="539"/>
      <c r="AZ72" s="712"/>
      <c r="BA72" s="715"/>
      <c r="BB72" s="539"/>
      <c r="BC72" s="539"/>
      <c r="BD72" s="539"/>
      <c r="BE72" s="716"/>
      <c r="BF72" s="721"/>
      <c r="BG72" s="539"/>
      <c r="BH72" s="539"/>
      <c r="BI72" s="539"/>
      <c r="BJ72" s="722"/>
      <c r="BK72" s="540"/>
      <c r="BL72" s="532"/>
      <c r="BM72" s="517"/>
      <c r="BN72" s="517"/>
      <c r="BO72" s="517"/>
      <c r="BP72" s="533"/>
      <c r="BQ72" s="538"/>
      <c r="BR72" s="539"/>
      <c r="BS72" s="539"/>
      <c r="BT72" s="539"/>
      <c r="BU72" s="540"/>
      <c r="BV72" s="538"/>
      <c r="BW72" s="539"/>
      <c r="BX72" s="539"/>
      <c r="BY72" s="539"/>
      <c r="BZ72" s="540"/>
      <c r="CA72" s="538"/>
      <c r="CB72" s="539"/>
      <c r="CC72" s="539"/>
      <c r="CD72" s="539"/>
      <c r="CE72" s="540"/>
      <c r="CF72" s="538"/>
      <c r="CG72" s="539"/>
      <c r="CH72" s="539"/>
      <c r="CI72" s="539"/>
      <c r="CJ72" s="540"/>
      <c r="CK72" s="538"/>
      <c r="CL72" s="539"/>
      <c r="CM72" s="539"/>
      <c r="CN72" s="539"/>
      <c r="CO72" s="540"/>
      <c r="CP72" s="538"/>
      <c r="CQ72" s="539"/>
      <c r="CR72" s="539"/>
      <c r="CS72" s="539"/>
      <c r="CT72" s="540"/>
      <c r="CU72" s="1277"/>
      <c r="CV72" s="1278"/>
      <c r="CW72" s="1278"/>
      <c r="CX72" s="1279"/>
      <c r="CY72" s="1278"/>
      <c r="CZ72" s="1278"/>
      <c r="DA72" s="1278"/>
      <c r="DB72" s="1279"/>
      <c r="DC72" s="517"/>
      <c r="DD72" s="545">
        <v>1</v>
      </c>
      <c r="DE72" s="546"/>
      <c r="DF72" s="542" t="str">
        <f t="shared" ref="DF72:DF106" si="44" xml:space="preserve"> IF(AND($DC72 = "", BL72 = "Yes"), ABS(BQ72 - BV72) * $CX72 * $DD72, "")</f>
        <v/>
      </c>
      <c r="DG72" s="543" t="str">
        <f t="shared" ref="DG72:DG106" si="45" xml:space="preserve"> IF(AND($DC72 = "", BM72 = "Yes"), ABS(BR72 - BW72) * $CX72 * $DD72, "")</f>
        <v/>
      </c>
      <c r="DH72" s="543" t="str">
        <f t="shared" ref="DH72:DH106" si="46" xml:space="preserve"> IF(AND($DC72 = "", BN72 = "Yes"), ABS(BS72 - BX72) * $CX72 * $DD72, "")</f>
        <v/>
      </c>
      <c r="DI72" s="543" t="str">
        <f t="shared" ref="DI72:DI106" si="47" xml:space="preserve"> IF(AND($DC72 = "", BO72 = "Yes"), ABS(BT72 - BY72) * $CX72 * $DD72, "")</f>
        <v/>
      </c>
      <c r="DJ72" s="543" t="str">
        <f t="shared" ref="DJ72:DJ106" si="48" xml:space="preserve"> IF(AND($DC72 = "", BP72 = "Yes"), ABS(BU72 - BZ72) * $CX72 * $DD72, "")</f>
        <v/>
      </c>
      <c r="DK72" s="544" t="str">
        <f t="shared" ref="DK72:DK106" si="49" xml:space="preserve"> IF(SUM(DF72:DJ72) = 0, "", SUM(DF72:DJ72))</f>
        <v/>
      </c>
      <c r="DL72" s="542" t="str">
        <f t="shared" ref="DL72:DL106" si="50" xml:space="preserve"> IF(AND($DC72 = "", BL72 = "Yes"), ABS(BV72 - CA72) * $CU72 * $DD72, "")</f>
        <v/>
      </c>
      <c r="DM72" s="543" t="str">
        <f t="shared" ref="DM72:DM106" si="51" xml:space="preserve"> IF(AND($DC72 = "", BM72 = "Yes"), ABS(BW72 - CB72) * $CU72 * $DD72, "")</f>
        <v/>
      </c>
      <c r="DN72" s="543" t="str">
        <f t="shared" ref="DN72:DN106" si="52" xml:space="preserve"> IF(AND($DC72 = "", BN72 = "Yes"), ABS(BX72 - CC72) * $CU72 * $DD72, "")</f>
        <v/>
      </c>
      <c r="DO72" s="543" t="str">
        <f t="shared" ref="DO72:DO106" si="53" xml:space="preserve"> IF(AND($DC72 = "", BO72 = "Yes"), ABS(BY72 - CD72) * $CU72 * $DD72, "")</f>
        <v/>
      </c>
      <c r="DP72" s="543" t="str">
        <f t="shared" ref="DP72:DP106" si="54" xml:space="preserve"> IF(AND($DC72 = "", BP72 = "Yes"), ABS(BZ72 - CE72) * $CU72 * $DD72, "")</f>
        <v/>
      </c>
      <c r="DQ72" s="544" t="str">
        <f t="shared" ref="DQ72:DQ106" si="55" xml:space="preserve"> IF(SUM(DL72:DP72) = 0, "", SUM(DL72:DP72))</f>
        <v/>
      </c>
      <c r="DR72" s="542" t="str">
        <f t="shared" ref="DR72:DR106" si="56" xml:space="preserve"> IF(AND($DC72 = "", BL72 = "Yes"), ABS(CF72 - CK72) * $CY72 * $DD72, "")</f>
        <v/>
      </c>
      <c r="DS72" s="543" t="str">
        <f t="shared" ref="DS72:DS106" si="57" xml:space="preserve"> IF(AND($DC72 = "", BM72 = "Yes"), ABS(CG72 - CL72) * $CY72 * $DD72, "")</f>
        <v/>
      </c>
      <c r="DT72" s="543" t="str">
        <f t="shared" ref="DT72:DT106" si="58" xml:space="preserve"> IF(AND($DC72 = "", BN72 = "Yes"), ABS(CH72 - CM72) * $CY72 * $DD72, "")</f>
        <v/>
      </c>
      <c r="DU72" s="543" t="str">
        <f t="shared" ref="DU72:DU106" si="59" xml:space="preserve"> IF(AND($DC72 = "", BO72 = "Yes"), ABS(CI72 - CN72) * $CY72 * $DD72, "")</f>
        <v/>
      </c>
      <c r="DV72" s="543" t="str">
        <f t="shared" ref="DV72:DV106" si="60" xml:space="preserve"> IF(AND($DC72 = "", BP72 = "Yes"), ABS(CJ72 - CO72) * $CY72 * $DD72, "")</f>
        <v/>
      </c>
      <c r="DW72" s="544" t="str">
        <f t="shared" ref="DW72:DW106" si="61" xml:space="preserve"> IF(SUM(DR72:DV72) = 0, "", SUM(DR72:DV72))</f>
        <v/>
      </c>
      <c r="DX72" s="542" t="str">
        <f t="shared" ref="DX72:DX106" si="62" xml:space="preserve"> IF(AND($DC72 = "", BL72 = "Yes"), ABS(CK72 - CP72) * $DB72 * $DD72, "")</f>
        <v/>
      </c>
      <c r="DY72" s="543" t="str">
        <f t="shared" ref="DY72:DY106" si="63" xml:space="preserve"> IF(AND($DC72 = "", BM72 = "Yes"), ABS(CL72 - CQ72) * $DB72 * $DD72, "")</f>
        <v/>
      </c>
      <c r="DZ72" s="543" t="str">
        <f t="shared" ref="DZ72:DZ106" si="64" xml:space="preserve"> IF(AND($DC72 = "", BN72 = "Yes"), ABS(CM72 - CR72) * $DB72 * $DD72, "")</f>
        <v/>
      </c>
      <c r="EA72" s="543" t="str">
        <f t="shared" ref="EA72:EA106" si="65" xml:space="preserve"> IF(AND($DC72 = "", BO72 = "Yes"), ABS(CN72 - CS72) * $DB72 * $DD72, "")</f>
        <v/>
      </c>
      <c r="EB72" s="543" t="str">
        <f t="shared" ref="EB72:EB106" si="66" xml:space="preserve"> IF(AND($DC72 = "", BP72 = "Yes"), ABS(CO72 - CT72) * $DB72 * $DD72, "")</f>
        <v/>
      </c>
      <c r="EC72" s="544" t="str">
        <f t="shared" ref="EC72:EC106" si="67" xml:space="preserve"> IF(SUM(DX72:EB72) = 0, "", SUM(DX72:EB72))</f>
        <v/>
      </c>
      <c r="ED72" s="542"/>
      <c r="EE72" s="543"/>
      <c r="EF72" s="543"/>
      <c r="EG72" s="543"/>
      <c r="EH72" s="543"/>
      <c r="EI72" s="544"/>
      <c r="EJ72" s="538"/>
      <c r="EK72" s="539"/>
      <c r="EL72" s="539"/>
      <c r="EM72" s="539"/>
      <c r="EN72" s="539"/>
      <c r="EO72" s="542"/>
      <c r="EP72" s="543"/>
      <c r="EQ72" s="543"/>
      <c r="ER72" s="543"/>
      <c r="ES72" s="543"/>
      <c r="ET72" s="543"/>
      <c r="EU72" s="538"/>
      <c r="EV72" s="539"/>
      <c r="EW72" s="539"/>
      <c r="EX72" s="539"/>
      <c r="EY72" s="539"/>
      <c r="EZ72" s="1285"/>
      <c r="FA72" s="747"/>
      <c r="FB72" s="1289"/>
      <c r="FC72" s="1289"/>
      <c r="FD72" s="1289"/>
      <c r="FE72" s="1290"/>
      <c r="FF72" s="747"/>
      <c r="FG72" s="1289"/>
      <c r="FH72" s="1289"/>
      <c r="FI72" s="1289"/>
      <c r="FJ72" s="1290"/>
    </row>
    <row r="73" spans="1:166" s="524" customFormat="1" ht="15.75" customHeight="1">
      <c r="A73" s="503"/>
      <c r="B73" s="525">
        <v>67</v>
      </c>
      <c r="C73" s="786" t="str">
        <f t="shared" si="42"/>
        <v/>
      </c>
      <c r="D73" s="526"/>
      <c r="E73" s="526"/>
      <c r="F73" s="517"/>
      <c r="G73" s="527"/>
      <c r="H73" s="527"/>
      <c r="I73" s="528"/>
      <c r="J73" s="529"/>
      <c r="K73" s="529"/>
      <c r="L73" s="529"/>
      <c r="M73" s="529"/>
      <c r="N73" s="529"/>
      <c r="O73" s="529"/>
      <c r="P73" s="530"/>
      <c r="Q73" s="531">
        <f t="shared" si="43"/>
        <v>0</v>
      </c>
      <c r="R73" s="532"/>
      <c r="S73" s="526"/>
      <c r="T73" s="533"/>
      <c r="U73" s="526"/>
      <c r="V73" s="526"/>
      <c r="W73" s="526"/>
      <c r="X73" s="534"/>
      <c r="Y73" s="535"/>
      <c r="Z73" s="536"/>
      <c r="AA73" s="517"/>
      <c r="AB73" s="517"/>
      <c r="AC73" s="517"/>
      <c r="AD73" s="517"/>
      <c r="AE73" s="517"/>
      <c r="AF73" s="537"/>
      <c r="AG73" s="538"/>
      <c r="AH73" s="539"/>
      <c r="AI73" s="539"/>
      <c r="AJ73" s="539"/>
      <c r="AK73" s="539"/>
      <c r="AL73" s="539"/>
      <c r="AM73" s="539"/>
      <c r="AN73" s="539"/>
      <c r="AO73" s="539"/>
      <c r="AP73" s="540"/>
      <c r="AQ73" s="539"/>
      <c r="AR73" s="539"/>
      <c r="AS73" s="539"/>
      <c r="AT73" s="539"/>
      <c r="AU73" s="539"/>
      <c r="AV73" s="538"/>
      <c r="AW73" s="539"/>
      <c r="AX73" s="539"/>
      <c r="AY73" s="539"/>
      <c r="AZ73" s="712"/>
      <c r="BA73" s="715"/>
      <c r="BB73" s="539"/>
      <c r="BC73" s="539"/>
      <c r="BD73" s="539"/>
      <c r="BE73" s="716"/>
      <c r="BF73" s="721"/>
      <c r="BG73" s="539"/>
      <c r="BH73" s="539"/>
      <c r="BI73" s="539"/>
      <c r="BJ73" s="722"/>
      <c r="BK73" s="540"/>
      <c r="BL73" s="532"/>
      <c r="BM73" s="517"/>
      <c r="BN73" s="517"/>
      <c r="BO73" s="517"/>
      <c r="BP73" s="533"/>
      <c r="BQ73" s="538"/>
      <c r="BR73" s="539"/>
      <c r="BS73" s="539"/>
      <c r="BT73" s="539"/>
      <c r="BU73" s="540"/>
      <c r="BV73" s="538"/>
      <c r="BW73" s="539"/>
      <c r="BX73" s="539"/>
      <c r="BY73" s="539"/>
      <c r="BZ73" s="540"/>
      <c r="CA73" s="538"/>
      <c r="CB73" s="539"/>
      <c r="CC73" s="539"/>
      <c r="CD73" s="539"/>
      <c r="CE73" s="540"/>
      <c r="CF73" s="538"/>
      <c r="CG73" s="539"/>
      <c r="CH73" s="539"/>
      <c r="CI73" s="539"/>
      <c r="CJ73" s="540"/>
      <c r="CK73" s="538"/>
      <c r="CL73" s="539"/>
      <c r="CM73" s="539"/>
      <c r="CN73" s="539"/>
      <c r="CO73" s="540"/>
      <c r="CP73" s="538"/>
      <c r="CQ73" s="539"/>
      <c r="CR73" s="539"/>
      <c r="CS73" s="539"/>
      <c r="CT73" s="540"/>
      <c r="CU73" s="1277"/>
      <c r="CV73" s="1278"/>
      <c r="CW73" s="1278"/>
      <c r="CX73" s="1279"/>
      <c r="CY73" s="1278"/>
      <c r="CZ73" s="1278"/>
      <c r="DA73" s="1278"/>
      <c r="DB73" s="1279"/>
      <c r="DC73" s="517"/>
      <c r="DD73" s="545">
        <v>1</v>
      </c>
      <c r="DE73" s="546"/>
      <c r="DF73" s="542" t="str">
        <f t="shared" si="44"/>
        <v/>
      </c>
      <c r="DG73" s="543" t="str">
        <f t="shared" si="45"/>
        <v/>
      </c>
      <c r="DH73" s="543" t="str">
        <f t="shared" si="46"/>
        <v/>
      </c>
      <c r="DI73" s="543" t="str">
        <f t="shared" si="47"/>
        <v/>
      </c>
      <c r="DJ73" s="543" t="str">
        <f t="shared" si="48"/>
        <v/>
      </c>
      <c r="DK73" s="544" t="str">
        <f t="shared" si="49"/>
        <v/>
      </c>
      <c r="DL73" s="542" t="str">
        <f t="shared" si="50"/>
        <v/>
      </c>
      <c r="DM73" s="543" t="str">
        <f t="shared" si="51"/>
        <v/>
      </c>
      <c r="DN73" s="543" t="str">
        <f t="shared" si="52"/>
        <v/>
      </c>
      <c r="DO73" s="543" t="str">
        <f t="shared" si="53"/>
        <v/>
      </c>
      <c r="DP73" s="543" t="str">
        <f t="shared" si="54"/>
        <v/>
      </c>
      <c r="DQ73" s="544" t="str">
        <f t="shared" si="55"/>
        <v/>
      </c>
      <c r="DR73" s="542" t="str">
        <f t="shared" si="56"/>
        <v/>
      </c>
      <c r="DS73" s="543" t="str">
        <f t="shared" si="57"/>
        <v/>
      </c>
      <c r="DT73" s="543" t="str">
        <f t="shared" si="58"/>
        <v/>
      </c>
      <c r="DU73" s="543" t="str">
        <f t="shared" si="59"/>
        <v/>
      </c>
      <c r="DV73" s="543" t="str">
        <f t="shared" si="60"/>
        <v/>
      </c>
      <c r="DW73" s="544" t="str">
        <f t="shared" si="61"/>
        <v/>
      </c>
      <c r="DX73" s="542" t="str">
        <f t="shared" si="62"/>
        <v/>
      </c>
      <c r="DY73" s="543" t="str">
        <f t="shared" si="63"/>
        <v/>
      </c>
      <c r="DZ73" s="543" t="str">
        <f t="shared" si="64"/>
        <v/>
      </c>
      <c r="EA73" s="543" t="str">
        <f t="shared" si="65"/>
        <v/>
      </c>
      <c r="EB73" s="543" t="str">
        <f t="shared" si="66"/>
        <v/>
      </c>
      <c r="EC73" s="544" t="str">
        <f t="shared" si="67"/>
        <v/>
      </c>
      <c r="ED73" s="542"/>
      <c r="EE73" s="543"/>
      <c r="EF73" s="543"/>
      <c r="EG73" s="543"/>
      <c r="EH73" s="543"/>
      <c r="EI73" s="544"/>
      <c r="EJ73" s="538"/>
      <c r="EK73" s="539"/>
      <c r="EL73" s="539"/>
      <c r="EM73" s="539"/>
      <c r="EN73" s="539"/>
      <c r="EO73" s="542"/>
      <c r="EP73" s="543"/>
      <c r="EQ73" s="543"/>
      <c r="ER73" s="543"/>
      <c r="ES73" s="543"/>
      <c r="ET73" s="543"/>
      <c r="EU73" s="538"/>
      <c r="EV73" s="539"/>
      <c r="EW73" s="539"/>
      <c r="EX73" s="539"/>
      <c r="EY73" s="539"/>
      <c r="EZ73" s="1285"/>
      <c r="FA73" s="747"/>
      <c r="FB73" s="1289"/>
      <c r="FC73" s="1289"/>
      <c r="FD73" s="1289"/>
      <c r="FE73" s="1290"/>
      <c r="FF73" s="747"/>
      <c r="FG73" s="1289"/>
      <c r="FH73" s="1289"/>
      <c r="FI73" s="1289"/>
      <c r="FJ73" s="1290"/>
    </row>
    <row r="74" spans="1:166" s="524" customFormat="1" ht="15.75" customHeight="1">
      <c r="A74" s="503"/>
      <c r="B74" s="525">
        <v>68</v>
      </c>
      <c r="C74" s="786" t="str">
        <f t="shared" si="42"/>
        <v/>
      </c>
      <c r="D74" s="526"/>
      <c r="E74" s="526"/>
      <c r="F74" s="517"/>
      <c r="G74" s="527"/>
      <c r="H74" s="527"/>
      <c r="I74" s="528"/>
      <c r="J74" s="529"/>
      <c r="K74" s="529"/>
      <c r="L74" s="529"/>
      <c r="M74" s="529"/>
      <c r="N74" s="529"/>
      <c r="O74" s="529"/>
      <c r="P74" s="530"/>
      <c r="Q74" s="531">
        <f t="shared" si="43"/>
        <v>0</v>
      </c>
      <c r="R74" s="532"/>
      <c r="S74" s="526"/>
      <c r="T74" s="533"/>
      <c r="U74" s="526"/>
      <c r="V74" s="526"/>
      <c r="W74" s="526"/>
      <c r="X74" s="534"/>
      <c r="Y74" s="535"/>
      <c r="Z74" s="536"/>
      <c r="AA74" s="517"/>
      <c r="AB74" s="517"/>
      <c r="AC74" s="517"/>
      <c r="AD74" s="517"/>
      <c r="AE74" s="517"/>
      <c r="AF74" s="537"/>
      <c r="AG74" s="538"/>
      <c r="AH74" s="539"/>
      <c r="AI74" s="539"/>
      <c r="AJ74" s="539"/>
      <c r="AK74" s="539"/>
      <c r="AL74" s="539"/>
      <c r="AM74" s="539"/>
      <c r="AN74" s="539"/>
      <c r="AO74" s="539"/>
      <c r="AP74" s="540"/>
      <c r="AQ74" s="539"/>
      <c r="AR74" s="539"/>
      <c r="AS74" s="539"/>
      <c r="AT74" s="539"/>
      <c r="AU74" s="539"/>
      <c r="AV74" s="538"/>
      <c r="AW74" s="539"/>
      <c r="AX74" s="539"/>
      <c r="AY74" s="539"/>
      <c r="AZ74" s="712"/>
      <c r="BA74" s="715"/>
      <c r="BB74" s="539"/>
      <c r="BC74" s="539"/>
      <c r="BD74" s="539"/>
      <c r="BE74" s="716"/>
      <c r="BF74" s="721"/>
      <c r="BG74" s="539"/>
      <c r="BH74" s="539"/>
      <c r="BI74" s="539"/>
      <c r="BJ74" s="722"/>
      <c r="BK74" s="540"/>
      <c r="BL74" s="532"/>
      <c r="BM74" s="517"/>
      <c r="BN74" s="517"/>
      <c r="BO74" s="517"/>
      <c r="BP74" s="533"/>
      <c r="BQ74" s="538"/>
      <c r="BR74" s="539"/>
      <c r="BS74" s="539"/>
      <c r="BT74" s="539"/>
      <c r="BU74" s="540"/>
      <c r="BV74" s="538"/>
      <c r="BW74" s="539"/>
      <c r="BX74" s="539"/>
      <c r="BY74" s="539"/>
      <c r="BZ74" s="540"/>
      <c r="CA74" s="538"/>
      <c r="CB74" s="539"/>
      <c r="CC74" s="539"/>
      <c r="CD74" s="539"/>
      <c r="CE74" s="540"/>
      <c r="CF74" s="538"/>
      <c r="CG74" s="539"/>
      <c r="CH74" s="539"/>
      <c r="CI74" s="539"/>
      <c r="CJ74" s="540"/>
      <c r="CK74" s="538"/>
      <c r="CL74" s="539"/>
      <c r="CM74" s="539"/>
      <c r="CN74" s="539"/>
      <c r="CO74" s="540"/>
      <c r="CP74" s="538"/>
      <c r="CQ74" s="539"/>
      <c r="CR74" s="539"/>
      <c r="CS74" s="539"/>
      <c r="CT74" s="540"/>
      <c r="CU74" s="1277"/>
      <c r="CV74" s="1278"/>
      <c r="CW74" s="1278"/>
      <c r="CX74" s="1279"/>
      <c r="CY74" s="1278"/>
      <c r="CZ74" s="1278"/>
      <c r="DA74" s="1278"/>
      <c r="DB74" s="1279"/>
      <c r="DC74" s="517"/>
      <c r="DD74" s="545">
        <v>1</v>
      </c>
      <c r="DE74" s="546"/>
      <c r="DF74" s="542" t="str">
        <f t="shared" si="44"/>
        <v/>
      </c>
      <c r="DG74" s="543" t="str">
        <f t="shared" si="45"/>
        <v/>
      </c>
      <c r="DH74" s="543" t="str">
        <f t="shared" si="46"/>
        <v/>
      </c>
      <c r="DI74" s="543" t="str">
        <f t="shared" si="47"/>
        <v/>
      </c>
      <c r="DJ74" s="543" t="str">
        <f t="shared" si="48"/>
        <v/>
      </c>
      <c r="DK74" s="544" t="str">
        <f t="shared" si="49"/>
        <v/>
      </c>
      <c r="DL74" s="542" t="str">
        <f t="shared" si="50"/>
        <v/>
      </c>
      <c r="DM74" s="543" t="str">
        <f t="shared" si="51"/>
        <v/>
      </c>
      <c r="DN74" s="543" t="str">
        <f t="shared" si="52"/>
        <v/>
      </c>
      <c r="DO74" s="543" t="str">
        <f t="shared" si="53"/>
        <v/>
      </c>
      <c r="DP74" s="543" t="str">
        <f t="shared" si="54"/>
        <v/>
      </c>
      <c r="DQ74" s="544" t="str">
        <f t="shared" si="55"/>
        <v/>
      </c>
      <c r="DR74" s="542" t="str">
        <f t="shared" si="56"/>
        <v/>
      </c>
      <c r="DS74" s="543" t="str">
        <f t="shared" si="57"/>
        <v/>
      </c>
      <c r="DT74" s="543" t="str">
        <f t="shared" si="58"/>
        <v/>
      </c>
      <c r="DU74" s="543" t="str">
        <f t="shared" si="59"/>
        <v/>
      </c>
      <c r="DV74" s="543" t="str">
        <f t="shared" si="60"/>
        <v/>
      </c>
      <c r="DW74" s="544" t="str">
        <f t="shared" si="61"/>
        <v/>
      </c>
      <c r="DX74" s="542" t="str">
        <f t="shared" si="62"/>
        <v/>
      </c>
      <c r="DY74" s="543" t="str">
        <f t="shared" si="63"/>
        <v/>
      </c>
      <c r="DZ74" s="543" t="str">
        <f t="shared" si="64"/>
        <v/>
      </c>
      <c r="EA74" s="543" t="str">
        <f t="shared" si="65"/>
        <v/>
      </c>
      <c r="EB74" s="543" t="str">
        <f t="shared" si="66"/>
        <v/>
      </c>
      <c r="EC74" s="544" t="str">
        <f t="shared" si="67"/>
        <v/>
      </c>
      <c r="ED74" s="542"/>
      <c r="EE74" s="543"/>
      <c r="EF74" s="543"/>
      <c r="EG74" s="543"/>
      <c r="EH74" s="543"/>
      <c r="EI74" s="544"/>
      <c r="EJ74" s="538"/>
      <c r="EK74" s="539"/>
      <c r="EL74" s="539"/>
      <c r="EM74" s="539"/>
      <c r="EN74" s="539"/>
      <c r="EO74" s="542"/>
      <c r="EP74" s="543"/>
      <c r="EQ74" s="543"/>
      <c r="ER74" s="543"/>
      <c r="ES74" s="543"/>
      <c r="ET74" s="543"/>
      <c r="EU74" s="538"/>
      <c r="EV74" s="539"/>
      <c r="EW74" s="539"/>
      <c r="EX74" s="539"/>
      <c r="EY74" s="539"/>
      <c r="EZ74" s="1285"/>
      <c r="FA74" s="747"/>
      <c r="FB74" s="1289"/>
      <c r="FC74" s="1289"/>
      <c r="FD74" s="1289"/>
      <c r="FE74" s="1290"/>
      <c r="FF74" s="747"/>
      <c r="FG74" s="1289"/>
      <c r="FH74" s="1289"/>
      <c r="FI74" s="1289"/>
      <c r="FJ74" s="1290"/>
    </row>
    <row r="75" spans="1:166" s="524" customFormat="1" ht="15.75" customHeight="1">
      <c r="A75" s="503"/>
      <c r="B75" s="525">
        <v>69</v>
      </c>
      <c r="C75" s="786" t="str">
        <f t="shared" si="42"/>
        <v/>
      </c>
      <c r="D75" s="526"/>
      <c r="E75" s="526"/>
      <c r="F75" s="517"/>
      <c r="G75" s="527"/>
      <c r="H75" s="527"/>
      <c r="I75" s="528"/>
      <c r="J75" s="529"/>
      <c r="K75" s="529"/>
      <c r="L75" s="529"/>
      <c r="M75" s="529"/>
      <c r="N75" s="529"/>
      <c r="O75" s="529"/>
      <c r="P75" s="530"/>
      <c r="Q75" s="531">
        <f t="shared" si="43"/>
        <v>0</v>
      </c>
      <c r="R75" s="532"/>
      <c r="S75" s="526"/>
      <c r="T75" s="533"/>
      <c r="U75" s="526"/>
      <c r="V75" s="526"/>
      <c r="W75" s="526"/>
      <c r="X75" s="534"/>
      <c r="Y75" s="535"/>
      <c r="Z75" s="536"/>
      <c r="AA75" s="517"/>
      <c r="AB75" s="517"/>
      <c r="AC75" s="517"/>
      <c r="AD75" s="517"/>
      <c r="AE75" s="517"/>
      <c r="AF75" s="537"/>
      <c r="AG75" s="538"/>
      <c r="AH75" s="539"/>
      <c r="AI75" s="539"/>
      <c r="AJ75" s="539"/>
      <c r="AK75" s="539"/>
      <c r="AL75" s="539"/>
      <c r="AM75" s="539"/>
      <c r="AN75" s="539"/>
      <c r="AO75" s="539"/>
      <c r="AP75" s="540"/>
      <c r="AQ75" s="539"/>
      <c r="AR75" s="539"/>
      <c r="AS75" s="539"/>
      <c r="AT75" s="539"/>
      <c r="AU75" s="539"/>
      <c r="AV75" s="538"/>
      <c r="AW75" s="539"/>
      <c r="AX75" s="539"/>
      <c r="AY75" s="539"/>
      <c r="AZ75" s="712"/>
      <c r="BA75" s="715"/>
      <c r="BB75" s="539"/>
      <c r="BC75" s="539"/>
      <c r="BD75" s="539"/>
      <c r="BE75" s="716"/>
      <c r="BF75" s="721"/>
      <c r="BG75" s="539"/>
      <c r="BH75" s="539"/>
      <c r="BI75" s="539"/>
      <c r="BJ75" s="722"/>
      <c r="BK75" s="540"/>
      <c r="BL75" s="532"/>
      <c r="BM75" s="517"/>
      <c r="BN75" s="517"/>
      <c r="BO75" s="517"/>
      <c r="BP75" s="533"/>
      <c r="BQ75" s="538"/>
      <c r="BR75" s="539"/>
      <c r="BS75" s="539"/>
      <c r="BT75" s="539"/>
      <c r="BU75" s="540"/>
      <c r="BV75" s="538"/>
      <c r="BW75" s="539"/>
      <c r="BX75" s="539"/>
      <c r="BY75" s="539"/>
      <c r="BZ75" s="540"/>
      <c r="CA75" s="538"/>
      <c r="CB75" s="539"/>
      <c r="CC75" s="539"/>
      <c r="CD75" s="539"/>
      <c r="CE75" s="540"/>
      <c r="CF75" s="538"/>
      <c r="CG75" s="539"/>
      <c r="CH75" s="539"/>
      <c r="CI75" s="539"/>
      <c r="CJ75" s="540"/>
      <c r="CK75" s="538"/>
      <c r="CL75" s="539"/>
      <c r="CM75" s="539"/>
      <c r="CN75" s="539"/>
      <c r="CO75" s="540"/>
      <c r="CP75" s="538"/>
      <c r="CQ75" s="539"/>
      <c r="CR75" s="539"/>
      <c r="CS75" s="539"/>
      <c r="CT75" s="540"/>
      <c r="CU75" s="1277"/>
      <c r="CV75" s="1278"/>
      <c r="CW75" s="1278"/>
      <c r="CX75" s="1279"/>
      <c r="CY75" s="1278"/>
      <c r="CZ75" s="1278"/>
      <c r="DA75" s="1278"/>
      <c r="DB75" s="1279"/>
      <c r="DC75" s="517"/>
      <c r="DD75" s="545">
        <v>1</v>
      </c>
      <c r="DE75" s="546"/>
      <c r="DF75" s="542" t="str">
        <f t="shared" si="44"/>
        <v/>
      </c>
      <c r="DG75" s="543" t="str">
        <f t="shared" si="45"/>
        <v/>
      </c>
      <c r="DH75" s="543" t="str">
        <f t="shared" si="46"/>
        <v/>
      </c>
      <c r="DI75" s="543" t="str">
        <f t="shared" si="47"/>
        <v/>
      </c>
      <c r="DJ75" s="543" t="str">
        <f t="shared" si="48"/>
        <v/>
      </c>
      <c r="DK75" s="544" t="str">
        <f t="shared" si="49"/>
        <v/>
      </c>
      <c r="DL75" s="542" t="str">
        <f t="shared" si="50"/>
        <v/>
      </c>
      <c r="DM75" s="543" t="str">
        <f t="shared" si="51"/>
        <v/>
      </c>
      <c r="DN75" s="543" t="str">
        <f t="shared" si="52"/>
        <v/>
      </c>
      <c r="DO75" s="543" t="str">
        <f t="shared" si="53"/>
        <v/>
      </c>
      <c r="DP75" s="543" t="str">
        <f t="shared" si="54"/>
        <v/>
      </c>
      <c r="DQ75" s="544" t="str">
        <f t="shared" si="55"/>
        <v/>
      </c>
      <c r="DR75" s="542" t="str">
        <f t="shared" si="56"/>
        <v/>
      </c>
      <c r="DS75" s="543" t="str">
        <f t="shared" si="57"/>
        <v/>
      </c>
      <c r="DT75" s="543" t="str">
        <f t="shared" si="58"/>
        <v/>
      </c>
      <c r="DU75" s="543" t="str">
        <f t="shared" si="59"/>
        <v/>
      </c>
      <c r="DV75" s="543" t="str">
        <f t="shared" si="60"/>
        <v/>
      </c>
      <c r="DW75" s="544" t="str">
        <f t="shared" si="61"/>
        <v/>
      </c>
      <c r="DX75" s="542" t="str">
        <f t="shared" si="62"/>
        <v/>
      </c>
      <c r="DY75" s="543" t="str">
        <f t="shared" si="63"/>
        <v/>
      </c>
      <c r="DZ75" s="543" t="str">
        <f t="shared" si="64"/>
        <v/>
      </c>
      <c r="EA75" s="543" t="str">
        <f t="shared" si="65"/>
        <v/>
      </c>
      <c r="EB75" s="543" t="str">
        <f t="shared" si="66"/>
        <v/>
      </c>
      <c r="EC75" s="544" t="str">
        <f t="shared" si="67"/>
        <v/>
      </c>
      <c r="ED75" s="542"/>
      <c r="EE75" s="543"/>
      <c r="EF75" s="543"/>
      <c r="EG75" s="543"/>
      <c r="EH75" s="543"/>
      <c r="EI75" s="544"/>
      <c r="EJ75" s="538"/>
      <c r="EK75" s="539"/>
      <c r="EL75" s="539"/>
      <c r="EM75" s="539"/>
      <c r="EN75" s="539"/>
      <c r="EO75" s="542"/>
      <c r="EP75" s="543"/>
      <c r="EQ75" s="543"/>
      <c r="ER75" s="543"/>
      <c r="ES75" s="543"/>
      <c r="ET75" s="543"/>
      <c r="EU75" s="538"/>
      <c r="EV75" s="539"/>
      <c r="EW75" s="539"/>
      <c r="EX75" s="539"/>
      <c r="EY75" s="539"/>
      <c r="EZ75" s="1285"/>
      <c r="FA75" s="747"/>
      <c r="FB75" s="1289"/>
      <c r="FC75" s="1289"/>
      <c r="FD75" s="1289"/>
      <c r="FE75" s="1290"/>
      <c r="FF75" s="747"/>
      <c r="FG75" s="1289"/>
      <c r="FH75" s="1289"/>
      <c r="FI75" s="1289"/>
      <c r="FJ75" s="1290"/>
    </row>
    <row r="76" spans="1:166" s="524" customFormat="1" ht="15.75" customHeight="1">
      <c r="A76" s="503"/>
      <c r="B76" s="525">
        <v>70</v>
      </c>
      <c r="C76" s="786" t="str">
        <f t="shared" si="42"/>
        <v/>
      </c>
      <c r="D76" s="526"/>
      <c r="E76" s="526"/>
      <c r="F76" s="517"/>
      <c r="G76" s="527"/>
      <c r="H76" s="527"/>
      <c r="I76" s="528"/>
      <c r="J76" s="529"/>
      <c r="K76" s="529"/>
      <c r="L76" s="529"/>
      <c r="M76" s="529"/>
      <c r="N76" s="529"/>
      <c r="O76" s="529"/>
      <c r="P76" s="530"/>
      <c r="Q76" s="531">
        <f t="shared" si="43"/>
        <v>0</v>
      </c>
      <c r="R76" s="532"/>
      <c r="S76" s="526"/>
      <c r="T76" s="533"/>
      <c r="U76" s="526"/>
      <c r="V76" s="526"/>
      <c r="W76" s="526"/>
      <c r="X76" s="539"/>
      <c r="Y76" s="548"/>
      <c r="Z76" s="536"/>
      <c r="AA76" s="517"/>
      <c r="AB76" s="517"/>
      <c r="AC76" s="517"/>
      <c r="AD76" s="517"/>
      <c r="AE76" s="517"/>
      <c r="AF76" s="537"/>
      <c r="AG76" s="538"/>
      <c r="AH76" s="539"/>
      <c r="AI76" s="539"/>
      <c r="AJ76" s="539"/>
      <c r="AK76" s="539"/>
      <c r="AL76" s="539"/>
      <c r="AM76" s="539"/>
      <c r="AN76" s="539"/>
      <c r="AO76" s="539"/>
      <c r="AP76" s="540"/>
      <c r="AQ76" s="539"/>
      <c r="AR76" s="539"/>
      <c r="AS76" s="539"/>
      <c r="AT76" s="539"/>
      <c r="AU76" s="539"/>
      <c r="AV76" s="538"/>
      <c r="AW76" s="539"/>
      <c r="AX76" s="539"/>
      <c r="AY76" s="539"/>
      <c r="AZ76" s="712"/>
      <c r="BA76" s="715"/>
      <c r="BB76" s="539"/>
      <c r="BC76" s="539"/>
      <c r="BD76" s="539"/>
      <c r="BE76" s="716"/>
      <c r="BF76" s="721"/>
      <c r="BG76" s="539"/>
      <c r="BH76" s="539"/>
      <c r="BI76" s="539"/>
      <c r="BJ76" s="722"/>
      <c r="BK76" s="540"/>
      <c r="BL76" s="532"/>
      <c r="BM76" s="517"/>
      <c r="BN76" s="517"/>
      <c r="BO76" s="517"/>
      <c r="BP76" s="533"/>
      <c r="BQ76" s="538"/>
      <c r="BR76" s="539"/>
      <c r="BS76" s="539"/>
      <c r="BT76" s="539"/>
      <c r="BU76" s="540"/>
      <c r="BV76" s="538"/>
      <c r="BW76" s="539"/>
      <c r="BX76" s="539"/>
      <c r="BY76" s="539"/>
      <c r="BZ76" s="540"/>
      <c r="CA76" s="538"/>
      <c r="CB76" s="539"/>
      <c r="CC76" s="539"/>
      <c r="CD76" s="539"/>
      <c r="CE76" s="540"/>
      <c r="CF76" s="538"/>
      <c r="CG76" s="539"/>
      <c r="CH76" s="539"/>
      <c r="CI76" s="539"/>
      <c r="CJ76" s="540"/>
      <c r="CK76" s="538"/>
      <c r="CL76" s="539"/>
      <c r="CM76" s="539"/>
      <c r="CN76" s="539"/>
      <c r="CO76" s="540"/>
      <c r="CP76" s="538"/>
      <c r="CQ76" s="539"/>
      <c r="CR76" s="539"/>
      <c r="CS76" s="539"/>
      <c r="CT76" s="540"/>
      <c r="CU76" s="1277"/>
      <c r="CV76" s="1278"/>
      <c r="CW76" s="1278"/>
      <c r="CX76" s="1279"/>
      <c r="CY76" s="1278"/>
      <c r="CZ76" s="1278"/>
      <c r="DA76" s="1278"/>
      <c r="DB76" s="1279"/>
      <c r="DC76" s="517"/>
      <c r="DD76" s="545">
        <v>1</v>
      </c>
      <c r="DE76" s="546"/>
      <c r="DF76" s="542" t="str">
        <f t="shared" si="44"/>
        <v/>
      </c>
      <c r="DG76" s="543" t="str">
        <f t="shared" si="45"/>
        <v/>
      </c>
      <c r="DH76" s="543" t="str">
        <f t="shared" si="46"/>
        <v/>
      </c>
      <c r="DI76" s="543" t="str">
        <f t="shared" si="47"/>
        <v/>
      </c>
      <c r="DJ76" s="543" t="str">
        <f t="shared" si="48"/>
        <v/>
      </c>
      <c r="DK76" s="544" t="str">
        <f t="shared" si="49"/>
        <v/>
      </c>
      <c r="DL76" s="542" t="str">
        <f t="shared" si="50"/>
        <v/>
      </c>
      <c r="DM76" s="543" t="str">
        <f t="shared" si="51"/>
        <v/>
      </c>
      <c r="DN76" s="543" t="str">
        <f t="shared" si="52"/>
        <v/>
      </c>
      <c r="DO76" s="543" t="str">
        <f t="shared" si="53"/>
        <v/>
      </c>
      <c r="DP76" s="543" t="str">
        <f t="shared" si="54"/>
        <v/>
      </c>
      <c r="DQ76" s="544" t="str">
        <f t="shared" si="55"/>
        <v/>
      </c>
      <c r="DR76" s="542" t="str">
        <f t="shared" si="56"/>
        <v/>
      </c>
      <c r="DS76" s="543" t="str">
        <f t="shared" si="57"/>
        <v/>
      </c>
      <c r="DT76" s="543" t="str">
        <f t="shared" si="58"/>
        <v/>
      </c>
      <c r="DU76" s="543" t="str">
        <f t="shared" si="59"/>
        <v/>
      </c>
      <c r="DV76" s="543" t="str">
        <f t="shared" si="60"/>
        <v/>
      </c>
      <c r="DW76" s="544" t="str">
        <f t="shared" si="61"/>
        <v/>
      </c>
      <c r="DX76" s="542" t="str">
        <f t="shared" si="62"/>
        <v/>
      </c>
      <c r="DY76" s="543" t="str">
        <f t="shared" si="63"/>
        <v/>
      </c>
      <c r="DZ76" s="543" t="str">
        <f t="shared" si="64"/>
        <v/>
      </c>
      <c r="EA76" s="543" t="str">
        <f t="shared" si="65"/>
        <v/>
      </c>
      <c r="EB76" s="543" t="str">
        <f t="shared" si="66"/>
        <v/>
      </c>
      <c r="EC76" s="544" t="str">
        <f t="shared" si="67"/>
        <v/>
      </c>
      <c r="ED76" s="542"/>
      <c r="EE76" s="543"/>
      <c r="EF76" s="543"/>
      <c r="EG76" s="543"/>
      <c r="EH76" s="543"/>
      <c r="EI76" s="544"/>
      <c r="EJ76" s="538"/>
      <c r="EK76" s="539"/>
      <c r="EL76" s="539"/>
      <c r="EM76" s="539"/>
      <c r="EN76" s="539"/>
      <c r="EO76" s="542"/>
      <c r="EP76" s="543"/>
      <c r="EQ76" s="543"/>
      <c r="ER76" s="543"/>
      <c r="ES76" s="543"/>
      <c r="ET76" s="543"/>
      <c r="EU76" s="538"/>
      <c r="EV76" s="539"/>
      <c r="EW76" s="539"/>
      <c r="EX76" s="539"/>
      <c r="EY76" s="539"/>
      <c r="EZ76" s="1285"/>
      <c r="FA76" s="747"/>
      <c r="FB76" s="1289"/>
      <c r="FC76" s="1289"/>
      <c r="FD76" s="1289"/>
      <c r="FE76" s="1290"/>
      <c r="FF76" s="747"/>
      <c r="FG76" s="1289"/>
      <c r="FH76" s="1289"/>
      <c r="FI76" s="1289"/>
      <c r="FJ76" s="1290"/>
    </row>
    <row r="77" spans="1:166" s="524" customFormat="1" ht="15.75" customHeight="1">
      <c r="A77" s="503"/>
      <c r="B77" s="525">
        <v>71</v>
      </c>
      <c r="C77" s="786" t="str">
        <f t="shared" si="42"/>
        <v/>
      </c>
      <c r="D77" s="526"/>
      <c r="E77" s="526"/>
      <c r="F77" s="517"/>
      <c r="G77" s="527"/>
      <c r="H77" s="527"/>
      <c r="I77" s="528"/>
      <c r="J77" s="529"/>
      <c r="K77" s="529"/>
      <c r="L77" s="529"/>
      <c r="M77" s="529"/>
      <c r="N77" s="529"/>
      <c r="O77" s="529"/>
      <c r="P77" s="530"/>
      <c r="Q77" s="531">
        <f t="shared" si="43"/>
        <v>0</v>
      </c>
      <c r="R77" s="532"/>
      <c r="S77" s="526"/>
      <c r="T77" s="533"/>
      <c r="U77" s="526"/>
      <c r="V77" s="526"/>
      <c r="W77" s="526"/>
      <c r="X77" s="539"/>
      <c r="Y77" s="548"/>
      <c r="Z77" s="536"/>
      <c r="AA77" s="517"/>
      <c r="AB77" s="517"/>
      <c r="AC77" s="517"/>
      <c r="AD77" s="517"/>
      <c r="AE77" s="517"/>
      <c r="AF77" s="537"/>
      <c r="AG77" s="538"/>
      <c r="AH77" s="539"/>
      <c r="AI77" s="539"/>
      <c r="AJ77" s="539"/>
      <c r="AK77" s="539"/>
      <c r="AL77" s="539"/>
      <c r="AM77" s="539"/>
      <c r="AN77" s="539"/>
      <c r="AO77" s="539"/>
      <c r="AP77" s="540"/>
      <c r="AQ77" s="539"/>
      <c r="AR77" s="539"/>
      <c r="AS77" s="539"/>
      <c r="AT77" s="539"/>
      <c r="AU77" s="539"/>
      <c r="AV77" s="538"/>
      <c r="AW77" s="539"/>
      <c r="AX77" s="539"/>
      <c r="AY77" s="539"/>
      <c r="AZ77" s="712"/>
      <c r="BA77" s="715"/>
      <c r="BB77" s="539"/>
      <c r="BC77" s="539"/>
      <c r="BD77" s="539"/>
      <c r="BE77" s="716"/>
      <c r="BF77" s="721"/>
      <c r="BG77" s="539"/>
      <c r="BH77" s="539"/>
      <c r="BI77" s="539"/>
      <c r="BJ77" s="722"/>
      <c r="BK77" s="540"/>
      <c r="BL77" s="532"/>
      <c r="BM77" s="517"/>
      <c r="BN77" s="517"/>
      <c r="BO77" s="517"/>
      <c r="BP77" s="533"/>
      <c r="BQ77" s="538"/>
      <c r="BR77" s="539"/>
      <c r="BS77" s="539"/>
      <c r="BT77" s="539"/>
      <c r="BU77" s="540"/>
      <c r="BV77" s="538"/>
      <c r="BW77" s="539"/>
      <c r="BX77" s="539"/>
      <c r="BY77" s="539"/>
      <c r="BZ77" s="540"/>
      <c r="CA77" s="538"/>
      <c r="CB77" s="539"/>
      <c r="CC77" s="539"/>
      <c r="CD77" s="539"/>
      <c r="CE77" s="540"/>
      <c r="CF77" s="538"/>
      <c r="CG77" s="539"/>
      <c r="CH77" s="539"/>
      <c r="CI77" s="539"/>
      <c r="CJ77" s="540"/>
      <c r="CK77" s="538"/>
      <c r="CL77" s="539"/>
      <c r="CM77" s="539"/>
      <c r="CN77" s="539"/>
      <c r="CO77" s="540"/>
      <c r="CP77" s="538"/>
      <c r="CQ77" s="539"/>
      <c r="CR77" s="539"/>
      <c r="CS77" s="539"/>
      <c r="CT77" s="540"/>
      <c r="CU77" s="1277"/>
      <c r="CV77" s="1278"/>
      <c r="CW77" s="1278"/>
      <c r="CX77" s="1279"/>
      <c r="CY77" s="1278"/>
      <c r="CZ77" s="1278"/>
      <c r="DA77" s="1278"/>
      <c r="DB77" s="1279"/>
      <c r="DC77" s="517"/>
      <c r="DD77" s="545">
        <v>1</v>
      </c>
      <c r="DE77" s="546"/>
      <c r="DF77" s="542" t="str">
        <f t="shared" si="44"/>
        <v/>
      </c>
      <c r="DG77" s="543" t="str">
        <f t="shared" si="45"/>
        <v/>
      </c>
      <c r="DH77" s="543" t="str">
        <f t="shared" si="46"/>
        <v/>
      </c>
      <c r="DI77" s="543" t="str">
        <f t="shared" si="47"/>
        <v/>
      </c>
      <c r="DJ77" s="543" t="str">
        <f t="shared" si="48"/>
        <v/>
      </c>
      <c r="DK77" s="544" t="str">
        <f t="shared" si="49"/>
        <v/>
      </c>
      <c r="DL77" s="542" t="str">
        <f t="shared" si="50"/>
        <v/>
      </c>
      <c r="DM77" s="543" t="str">
        <f t="shared" si="51"/>
        <v/>
      </c>
      <c r="DN77" s="543" t="str">
        <f t="shared" si="52"/>
        <v/>
      </c>
      <c r="DO77" s="543" t="str">
        <f t="shared" si="53"/>
        <v/>
      </c>
      <c r="DP77" s="543" t="str">
        <f t="shared" si="54"/>
        <v/>
      </c>
      <c r="DQ77" s="544" t="str">
        <f t="shared" si="55"/>
        <v/>
      </c>
      <c r="DR77" s="542" t="str">
        <f t="shared" si="56"/>
        <v/>
      </c>
      <c r="DS77" s="543" t="str">
        <f t="shared" si="57"/>
        <v/>
      </c>
      <c r="DT77" s="543" t="str">
        <f t="shared" si="58"/>
        <v/>
      </c>
      <c r="DU77" s="543" t="str">
        <f t="shared" si="59"/>
        <v/>
      </c>
      <c r="DV77" s="543" t="str">
        <f t="shared" si="60"/>
        <v/>
      </c>
      <c r="DW77" s="544" t="str">
        <f t="shared" si="61"/>
        <v/>
      </c>
      <c r="DX77" s="542" t="str">
        <f t="shared" si="62"/>
        <v/>
      </c>
      <c r="DY77" s="543" t="str">
        <f t="shared" si="63"/>
        <v/>
      </c>
      <c r="DZ77" s="543" t="str">
        <f t="shared" si="64"/>
        <v/>
      </c>
      <c r="EA77" s="543" t="str">
        <f t="shared" si="65"/>
        <v/>
      </c>
      <c r="EB77" s="543" t="str">
        <f t="shared" si="66"/>
        <v/>
      </c>
      <c r="EC77" s="544" t="str">
        <f t="shared" si="67"/>
        <v/>
      </c>
      <c r="ED77" s="542"/>
      <c r="EE77" s="543"/>
      <c r="EF77" s="543"/>
      <c r="EG77" s="543"/>
      <c r="EH77" s="543"/>
      <c r="EI77" s="544"/>
      <c r="EJ77" s="538"/>
      <c r="EK77" s="539"/>
      <c r="EL77" s="539"/>
      <c r="EM77" s="539"/>
      <c r="EN77" s="539"/>
      <c r="EO77" s="542"/>
      <c r="EP77" s="543"/>
      <c r="EQ77" s="543"/>
      <c r="ER77" s="543"/>
      <c r="ES77" s="543"/>
      <c r="ET77" s="543"/>
      <c r="EU77" s="538"/>
      <c r="EV77" s="539"/>
      <c r="EW77" s="539"/>
      <c r="EX77" s="539"/>
      <c r="EY77" s="539"/>
      <c r="EZ77" s="1285"/>
      <c r="FA77" s="747"/>
      <c r="FB77" s="1289"/>
      <c r="FC77" s="1289"/>
      <c r="FD77" s="1289"/>
      <c r="FE77" s="1290"/>
      <c r="FF77" s="747"/>
      <c r="FG77" s="1289"/>
      <c r="FH77" s="1289"/>
      <c r="FI77" s="1289"/>
      <c r="FJ77" s="1290"/>
    </row>
    <row r="78" spans="1:166" s="524" customFormat="1" ht="15.75" customHeight="1">
      <c r="A78" s="503"/>
      <c r="B78" s="525">
        <v>72</v>
      </c>
      <c r="C78" s="786" t="str">
        <f t="shared" si="42"/>
        <v/>
      </c>
      <c r="D78" s="526"/>
      <c r="E78" s="526"/>
      <c r="F78" s="517"/>
      <c r="G78" s="527"/>
      <c r="H78" s="527"/>
      <c r="I78" s="528"/>
      <c r="J78" s="529"/>
      <c r="K78" s="529"/>
      <c r="L78" s="529"/>
      <c r="M78" s="529"/>
      <c r="N78" s="529"/>
      <c r="O78" s="529"/>
      <c r="P78" s="530"/>
      <c r="Q78" s="531">
        <f t="shared" si="43"/>
        <v>0</v>
      </c>
      <c r="R78" s="532"/>
      <c r="S78" s="526"/>
      <c r="T78" s="533"/>
      <c r="U78" s="526"/>
      <c r="V78" s="526"/>
      <c r="W78" s="526"/>
      <c r="X78" s="534"/>
      <c r="Y78" s="535"/>
      <c r="Z78" s="536"/>
      <c r="AA78" s="517"/>
      <c r="AB78" s="517"/>
      <c r="AC78" s="517"/>
      <c r="AD78" s="517"/>
      <c r="AE78" s="517"/>
      <c r="AF78" s="537"/>
      <c r="AG78" s="538"/>
      <c r="AH78" s="539"/>
      <c r="AI78" s="539"/>
      <c r="AJ78" s="539"/>
      <c r="AK78" s="539"/>
      <c r="AL78" s="539"/>
      <c r="AM78" s="539"/>
      <c r="AN78" s="539"/>
      <c r="AO78" s="539"/>
      <c r="AP78" s="540"/>
      <c r="AQ78" s="539"/>
      <c r="AR78" s="539"/>
      <c r="AS78" s="539"/>
      <c r="AT78" s="539"/>
      <c r="AU78" s="539"/>
      <c r="AV78" s="538"/>
      <c r="AW78" s="539"/>
      <c r="AX78" s="539"/>
      <c r="AY78" s="539"/>
      <c r="AZ78" s="712"/>
      <c r="BA78" s="715"/>
      <c r="BB78" s="539"/>
      <c r="BC78" s="539"/>
      <c r="BD78" s="539"/>
      <c r="BE78" s="716"/>
      <c r="BF78" s="721"/>
      <c r="BG78" s="539"/>
      <c r="BH78" s="539"/>
      <c r="BI78" s="539"/>
      <c r="BJ78" s="722"/>
      <c r="BK78" s="540"/>
      <c r="BL78" s="532"/>
      <c r="BM78" s="517"/>
      <c r="BN78" s="517"/>
      <c r="BO78" s="517"/>
      <c r="BP78" s="533"/>
      <c r="BQ78" s="538"/>
      <c r="BR78" s="539"/>
      <c r="BS78" s="539"/>
      <c r="BT78" s="539"/>
      <c r="BU78" s="540"/>
      <c r="BV78" s="538"/>
      <c r="BW78" s="539"/>
      <c r="BX78" s="539"/>
      <c r="BY78" s="539"/>
      <c r="BZ78" s="540"/>
      <c r="CA78" s="538"/>
      <c r="CB78" s="539"/>
      <c r="CC78" s="539"/>
      <c r="CD78" s="539"/>
      <c r="CE78" s="540"/>
      <c r="CF78" s="538"/>
      <c r="CG78" s="539"/>
      <c r="CH78" s="539"/>
      <c r="CI78" s="539"/>
      <c r="CJ78" s="540"/>
      <c r="CK78" s="538"/>
      <c r="CL78" s="539"/>
      <c r="CM78" s="539"/>
      <c r="CN78" s="539"/>
      <c r="CO78" s="540"/>
      <c r="CP78" s="538"/>
      <c r="CQ78" s="539"/>
      <c r="CR78" s="539"/>
      <c r="CS78" s="539"/>
      <c r="CT78" s="540"/>
      <c r="CU78" s="1277"/>
      <c r="CV78" s="1278"/>
      <c r="CW78" s="1278"/>
      <c r="CX78" s="1279"/>
      <c r="CY78" s="1278"/>
      <c r="CZ78" s="1278"/>
      <c r="DA78" s="1278"/>
      <c r="DB78" s="1279"/>
      <c r="DC78" s="517"/>
      <c r="DD78" s="545">
        <v>1</v>
      </c>
      <c r="DE78" s="546"/>
      <c r="DF78" s="542" t="str">
        <f t="shared" si="44"/>
        <v/>
      </c>
      <c r="DG78" s="543" t="str">
        <f t="shared" si="45"/>
        <v/>
      </c>
      <c r="DH78" s="543" t="str">
        <f t="shared" si="46"/>
        <v/>
      </c>
      <c r="DI78" s="543" t="str">
        <f t="shared" si="47"/>
        <v/>
      </c>
      <c r="DJ78" s="543" t="str">
        <f t="shared" si="48"/>
        <v/>
      </c>
      <c r="DK78" s="544" t="str">
        <f t="shared" si="49"/>
        <v/>
      </c>
      <c r="DL78" s="542" t="str">
        <f t="shared" si="50"/>
        <v/>
      </c>
      <c r="DM78" s="543" t="str">
        <f t="shared" si="51"/>
        <v/>
      </c>
      <c r="DN78" s="543" t="str">
        <f t="shared" si="52"/>
        <v/>
      </c>
      <c r="DO78" s="543" t="str">
        <f t="shared" si="53"/>
        <v/>
      </c>
      <c r="DP78" s="543" t="str">
        <f t="shared" si="54"/>
        <v/>
      </c>
      <c r="DQ78" s="544" t="str">
        <f t="shared" si="55"/>
        <v/>
      </c>
      <c r="DR78" s="542" t="str">
        <f t="shared" si="56"/>
        <v/>
      </c>
      <c r="DS78" s="543" t="str">
        <f t="shared" si="57"/>
        <v/>
      </c>
      <c r="DT78" s="543" t="str">
        <f t="shared" si="58"/>
        <v/>
      </c>
      <c r="DU78" s="543" t="str">
        <f t="shared" si="59"/>
        <v/>
      </c>
      <c r="DV78" s="543" t="str">
        <f t="shared" si="60"/>
        <v/>
      </c>
      <c r="DW78" s="544" t="str">
        <f t="shared" si="61"/>
        <v/>
      </c>
      <c r="DX78" s="542" t="str">
        <f t="shared" si="62"/>
        <v/>
      </c>
      <c r="DY78" s="543" t="str">
        <f t="shared" si="63"/>
        <v/>
      </c>
      <c r="DZ78" s="543" t="str">
        <f t="shared" si="64"/>
        <v/>
      </c>
      <c r="EA78" s="543" t="str">
        <f t="shared" si="65"/>
        <v/>
      </c>
      <c r="EB78" s="543" t="str">
        <f t="shared" si="66"/>
        <v/>
      </c>
      <c r="EC78" s="544" t="str">
        <f t="shared" si="67"/>
        <v/>
      </c>
      <c r="ED78" s="542"/>
      <c r="EE78" s="543"/>
      <c r="EF78" s="543"/>
      <c r="EG78" s="543"/>
      <c r="EH78" s="543"/>
      <c r="EI78" s="544"/>
      <c r="EJ78" s="538"/>
      <c r="EK78" s="539"/>
      <c r="EL78" s="539"/>
      <c r="EM78" s="539"/>
      <c r="EN78" s="539"/>
      <c r="EO78" s="542"/>
      <c r="EP78" s="543"/>
      <c r="EQ78" s="543"/>
      <c r="ER78" s="543"/>
      <c r="ES78" s="543"/>
      <c r="ET78" s="543"/>
      <c r="EU78" s="538"/>
      <c r="EV78" s="539"/>
      <c r="EW78" s="539"/>
      <c r="EX78" s="539"/>
      <c r="EY78" s="539"/>
      <c r="EZ78" s="1285"/>
      <c r="FA78" s="747"/>
      <c r="FB78" s="1289"/>
      <c r="FC78" s="1289"/>
      <c r="FD78" s="1289"/>
      <c r="FE78" s="1290"/>
      <c r="FF78" s="747"/>
      <c r="FG78" s="1289"/>
      <c r="FH78" s="1289"/>
      <c r="FI78" s="1289"/>
      <c r="FJ78" s="1290"/>
    </row>
    <row r="79" spans="1:166" s="524" customFormat="1" ht="15.75" customHeight="1">
      <c r="A79" s="503"/>
      <c r="B79" s="525">
        <v>73</v>
      </c>
      <c r="C79" s="786" t="str">
        <f t="shared" si="42"/>
        <v/>
      </c>
      <c r="D79" s="526"/>
      <c r="E79" s="526"/>
      <c r="F79" s="517"/>
      <c r="G79" s="527"/>
      <c r="H79" s="527"/>
      <c r="I79" s="528"/>
      <c r="J79" s="529"/>
      <c r="K79" s="529"/>
      <c r="L79" s="529"/>
      <c r="M79" s="529"/>
      <c r="N79" s="529"/>
      <c r="O79" s="529"/>
      <c r="P79" s="530"/>
      <c r="Q79" s="531">
        <f t="shared" si="43"/>
        <v>0</v>
      </c>
      <c r="R79" s="532"/>
      <c r="S79" s="526"/>
      <c r="T79" s="533"/>
      <c r="U79" s="526"/>
      <c r="V79" s="526"/>
      <c r="W79" s="526"/>
      <c r="X79" s="539"/>
      <c r="Y79" s="548"/>
      <c r="Z79" s="536"/>
      <c r="AA79" s="517"/>
      <c r="AB79" s="517"/>
      <c r="AC79" s="517"/>
      <c r="AD79" s="517"/>
      <c r="AE79" s="517"/>
      <c r="AF79" s="537"/>
      <c r="AG79" s="538"/>
      <c r="AH79" s="539"/>
      <c r="AI79" s="539"/>
      <c r="AJ79" s="539"/>
      <c r="AK79" s="539"/>
      <c r="AL79" s="539"/>
      <c r="AM79" s="539"/>
      <c r="AN79" s="539"/>
      <c r="AO79" s="539"/>
      <c r="AP79" s="540"/>
      <c r="AQ79" s="539"/>
      <c r="AR79" s="539"/>
      <c r="AS79" s="539"/>
      <c r="AT79" s="539"/>
      <c r="AU79" s="539"/>
      <c r="AV79" s="538"/>
      <c r="AW79" s="539"/>
      <c r="AX79" s="539"/>
      <c r="AY79" s="539"/>
      <c r="AZ79" s="712"/>
      <c r="BA79" s="715"/>
      <c r="BB79" s="539"/>
      <c r="BC79" s="539"/>
      <c r="BD79" s="539"/>
      <c r="BE79" s="716"/>
      <c r="BF79" s="721"/>
      <c r="BG79" s="539"/>
      <c r="BH79" s="539"/>
      <c r="BI79" s="539"/>
      <c r="BJ79" s="722"/>
      <c r="BK79" s="540"/>
      <c r="BL79" s="532"/>
      <c r="BM79" s="517"/>
      <c r="BN79" s="517"/>
      <c r="BO79" s="517"/>
      <c r="BP79" s="533"/>
      <c r="BQ79" s="538"/>
      <c r="BR79" s="539"/>
      <c r="BS79" s="539"/>
      <c r="BT79" s="539"/>
      <c r="BU79" s="540"/>
      <c r="BV79" s="538"/>
      <c r="BW79" s="539"/>
      <c r="BX79" s="539"/>
      <c r="BY79" s="539"/>
      <c r="BZ79" s="540"/>
      <c r="CA79" s="538"/>
      <c r="CB79" s="539"/>
      <c r="CC79" s="539"/>
      <c r="CD79" s="539"/>
      <c r="CE79" s="540"/>
      <c r="CF79" s="538"/>
      <c r="CG79" s="539"/>
      <c r="CH79" s="539"/>
      <c r="CI79" s="539"/>
      <c r="CJ79" s="540"/>
      <c r="CK79" s="538"/>
      <c r="CL79" s="539"/>
      <c r="CM79" s="539"/>
      <c r="CN79" s="539"/>
      <c r="CO79" s="540"/>
      <c r="CP79" s="538"/>
      <c r="CQ79" s="539"/>
      <c r="CR79" s="539"/>
      <c r="CS79" s="539"/>
      <c r="CT79" s="540"/>
      <c r="CU79" s="1277"/>
      <c r="CV79" s="1278"/>
      <c r="CW79" s="1278"/>
      <c r="CX79" s="1279"/>
      <c r="CY79" s="1278"/>
      <c r="CZ79" s="1278"/>
      <c r="DA79" s="1278"/>
      <c r="DB79" s="1279"/>
      <c r="DC79" s="517"/>
      <c r="DD79" s="545">
        <v>1</v>
      </c>
      <c r="DE79" s="546"/>
      <c r="DF79" s="542" t="str">
        <f t="shared" si="44"/>
        <v/>
      </c>
      <c r="DG79" s="543" t="str">
        <f t="shared" si="45"/>
        <v/>
      </c>
      <c r="DH79" s="543" t="str">
        <f t="shared" si="46"/>
        <v/>
      </c>
      <c r="DI79" s="543" t="str">
        <f t="shared" si="47"/>
        <v/>
      </c>
      <c r="DJ79" s="543" t="str">
        <f t="shared" si="48"/>
        <v/>
      </c>
      <c r="DK79" s="544" t="str">
        <f t="shared" si="49"/>
        <v/>
      </c>
      <c r="DL79" s="542" t="str">
        <f t="shared" si="50"/>
        <v/>
      </c>
      <c r="DM79" s="543" t="str">
        <f t="shared" si="51"/>
        <v/>
      </c>
      <c r="DN79" s="543" t="str">
        <f t="shared" si="52"/>
        <v/>
      </c>
      <c r="DO79" s="543" t="str">
        <f t="shared" si="53"/>
        <v/>
      </c>
      <c r="DP79" s="543" t="str">
        <f t="shared" si="54"/>
        <v/>
      </c>
      <c r="DQ79" s="544" t="str">
        <f t="shared" si="55"/>
        <v/>
      </c>
      <c r="DR79" s="542" t="str">
        <f t="shared" si="56"/>
        <v/>
      </c>
      <c r="DS79" s="543" t="str">
        <f t="shared" si="57"/>
        <v/>
      </c>
      <c r="DT79" s="543" t="str">
        <f t="shared" si="58"/>
        <v/>
      </c>
      <c r="DU79" s="543" t="str">
        <f t="shared" si="59"/>
        <v/>
      </c>
      <c r="DV79" s="543" t="str">
        <f t="shared" si="60"/>
        <v/>
      </c>
      <c r="DW79" s="544" t="str">
        <f t="shared" si="61"/>
        <v/>
      </c>
      <c r="DX79" s="542" t="str">
        <f t="shared" si="62"/>
        <v/>
      </c>
      <c r="DY79" s="543" t="str">
        <f t="shared" si="63"/>
        <v/>
      </c>
      <c r="DZ79" s="543" t="str">
        <f t="shared" si="64"/>
        <v/>
      </c>
      <c r="EA79" s="543" t="str">
        <f t="shared" si="65"/>
        <v/>
      </c>
      <c r="EB79" s="543" t="str">
        <f t="shared" si="66"/>
        <v/>
      </c>
      <c r="EC79" s="544" t="str">
        <f t="shared" si="67"/>
        <v/>
      </c>
      <c r="ED79" s="542"/>
      <c r="EE79" s="543"/>
      <c r="EF79" s="543"/>
      <c r="EG79" s="543"/>
      <c r="EH79" s="543"/>
      <c r="EI79" s="544"/>
      <c r="EJ79" s="538"/>
      <c r="EK79" s="539"/>
      <c r="EL79" s="539"/>
      <c r="EM79" s="539"/>
      <c r="EN79" s="539"/>
      <c r="EO79" s="542"/>
      <c r="EP79" s="543"/>
      <c r="EQ79" s="543"/>
      <c r="ER79" s="543"/>
      <c r="ES79" s="543"/>
      <c r="ET79" s="543"/>
      <c r="EU79" s="538"/>
      <c r="EV79" s="539"/>
      <c r="EW79" s="539"/>
      <c r="EX79" s="539"/>
      <c r="EY79" s="539"/>
      <c r="EZ79" s="1285"/>
      <c r="FA79" s="747"/>
      <c r="FB79" s="1289"/>
      <c r="FC79" s="1289"/>
      <c r="FD79" s="1289"/>
      <c r="FE79" s="1290"/>
      <c r="FF79" s="747"/>
      <c r="FG79" s="1289"/>
      <c r="FH79" s="1289"/>
      <c r="FI79" s="1289"/>
      <c r="FJ79" s="1290"/>
    </row>
    <row r="80" spans="1:166" s="524" customFormat="1" ht="15.75" customHeight="1">
      <c r="A80" s="503"/>
      <c r="B80" s="525">
        <v>74</v>
      </c>
      <c r="C80" s="786" t="str">
        <f t="shared" si="42"/>
        <v/>
      </c>
      <c r="D80" s="526"/>
      <c r="E80" s="526"/>
      <c r="F80" s="517"/>
      <c r="G80" s="527"/>
      <c r="H80" s="527"/>
      <c r="I80" s="528"/>
      <c r="J80" s="529"/>
      <c r="K80" s="529"/>
      <c r="L80" s="529"/>
      <c r="M80" s="529"/>
      <c r="N80" s="529"/>
      <c r="O80" s="529"/>
      <c r="P80" s="530"/>
      <c r="Q80" s="531">
        <f t="shared" si="43"/>
        <v>0</v>
      </c>
      <c r="R80" s="532"/>
      <c r="S80" s="526"/>
      <c r="T80" s="533"/>
      <c r="U80" s="526"/>
      <c r="V80" s="526"/>
      <c r="W80" s="526"/>
      <c r="X80" s="534"/>
      <c r="Y80" s="550"/>
      <c r="Z80" s="536"/>
      <c r="AA80" s="517"/>
      <c r="AB80" s="517"/>
      <c r="AC80" s="517"/>
      <c r="AD80" s="517"/>
      <c r="AE80" s="517"/>
      <c r="AF80" s="537"/>
      <c r="AG80" s="538"/>
      <c r="AH80" s="539"/>
      <c r="AI80" s="539"/>
      <c r="AJ80" s="539"/>
      <c r="AK80" s="539"/>
      <c r="AL80" s="539"/>
      <c r="AM80" s="539"/>
      <c r="AN80" s="539"/>
      <c r="AO80" s="539"/>
      <c r="AP80" s="540"/>
      <c r="AQ80" s="539"/>
      <c r="AR80" s="539"/>
      <c r="AS80" s="539"/>
      <c r="AT80" s="539"/>
      <c r="AU80" s="539"/>
      <c r="AV80" s="538"/>
      <c r="AW80" s="539"/>
      <c r="AX80" s="539"/>
      <c r="AY80" s="539"/>
      <c r="AZ80" s="712"/>
      <c r="BA80" s="715"/>
      <c r="BB80" s="539"/>
      <c r="BC80" s="539"/>
      <c r="BD80" s="539"/>
      <c r="BE80" s="716"/>
      <c r="BF80" s="721"/>
      <c r="BG80" s="539"/>
      <c r="BH80" s="539"/>
      <c r="BI80" s="539"/>
      <c r="BJ80" s="722"/>
      <c r="BK80" s="540"/>
      <c r="BL80" s="532"/>
      <c r="BM80" s="517"/>
      <c r="BN80" s="517"/>
      <c r="BO80" s="517"/>
      <c r="BP80" s="533"/>
      <c r="BQ80" s="538"/>
      <c r="BR80" s="539"/>
      <c r="BS80" s="539"/>
      <c r="BT80" s="539"/>
      <c r="BU80" s="540"/>
      <c r="BV80" s="538"/>
      <c r="BW80" s="539"/>
      <c r="BX80" s="539"/>
      <c r="BY80" s="539"/>
      <c r="BZ80" s="540"/>
      <c r="CA80" s="538"/>
      <c r="CB80" s="539"/>
      <c r="CC80" s="539"/>
      <c r="CD80" s="539"/>
      <c r="CE80" s="540"/>
      <c r="CF80" s="538"/>
      <c r="CG80" s="539"/>
      <c r="CH80" s="539"/>
      <c r="CI80" s="539"/>
      <c r="CJ80" s="540"/>
      <c r="CK80" s="538"/>
      <c r="CL80" s="539"/>
      <c r="CM80" s="539"/>
      <c r="CN80" s="539"/>
      <c r="CO80" s="540"/>
      <c r="CP80" s="538"/>
      <c r="CQ80" s="539"/>
      <c r="CR80" s="539"/>
      <c r="CS80" s="539"/>
      <c r="CT80" s="540"/>
      <c r="CU80" s="1277"/>
      <c r="CV80" s="1278"/>
      <c r="CW80" s="1278"/>
      <c r="CX80" s="1279"/>
      <c r="CY80" s="1278"/>
      <c r="CZ80" s="1278"/>
      <c r="DA80" s="1278"/>
      <c r="DB80" s="1279"/>
      <c r="DC80" s="517"/>
      <c r="DD80" s="545">
        <v>1</v>
      </c>
      <c r="DE80" s="546"/>
      <c r="DF80" s="542" t="str">
        <f t="shared" si="44"/>
        <v/>
      </c>
      <c r="DG80" s="543" t="str">
        <f t="shared" si="45"/>
        <v/>
      </c>
      <c r="DH80" s="543" t="str">
        <f t="shared" si="46"/>
        <v/>
      </c>
      <c r="DI80" s="543" t="str">
        <f t="shared" si="47"/>
        <v/>
      </c>
      <c r="DJ80" s="543" t="str">
        <f t="shared" si="48"/>
        <v/>
      </c>
      <c r="DK80" s="544" t="str">
        <f t="shared" si="49"/>
        <v/>
      </c>
      <c r="DL80" s="542" t="str">
        <f t="shared" si="50"/>
        <v/>
      </c>
      <c r="DM80" s="543" t="str">
        <f t="shared" si="51"/>
        <v/>
      </c>
      <c r="DN80" s="543" t="str">
        <f t="shared" si="52"/>
        <v/>
      </c>
      <c r="DO80" s="543" t="str">
        <f t="shared" si="53"/>
        <v/>
      </c>
      <c r="DP80" s="543" t="str">
        <f t="shared" si="54"/>
        <v/>
      </c>
      <c r="DQ80" s="544" t="str">
        <f t="shared" si="55"/>
        <v/>
      </c>
      <c r="DR80" s="542" t="str">
        <f t="shared" si="56"/>
        <v/>
      </c>
      <c r="DS80" s="543" t="str">
        <f t="shared" si="57"/>
        <v/>
      </c>
      <c r="DT80" s="543" t="str">
        <f t="shared" si="58"/>
        <v/>
      </c>
      <c r="DU80" s="543" t="str">
        <f t="shared" si="59"/>
        <v/>
      </c>
      <c r="DV80" s="543" t="str">
        <f t="shared" si="60"/>
        <v/>
      </c>
      <c r="DW80" s="544" t="str">
        <f t="shared" si="61"/>
        <v/>
      </c>
      <c r="DX80" s="542" t="str">
        <f t="shared" si="62"/>
        <v/>
      </c>
      <c r="DY80" s="543" t="str">
        <f t="shared" si="63"/>
        <v/>
      </c>
      <c r="DZ80" s="543" t="str">
        <f t="shared" si="64"/>
        <v/>
      </c>
      <c r="EA80" s="543" t="str">
        <f t="shared" si="65"/>
        <v/>
      </c>
      <c r="EB80" s="543" t="str">
        <f t="shared" si="66"/>
        <v/>
      </c>
      <c r="EC80" s="544" t="str">
        <f t="shared" si="67"/>
        <v/>
      </c>
      <c r="ED80" s="542"/>
      <c r="EE80" s="543"/>
      <c r="EF80" s="543"/>
      <c r="EG80" s="543"/>
      <c r="EH80" s="543"/>
      <c r="EI80" s="544"/>
      <c r="EJ80" s="538"/>
      <c r="EK80" s="539"/>
      <c r="EL80" s="539"/>
      <c r="EM80" s="539"/>
      <c r="EN80" s="539"/>
      <c r="EO80" s="542"/>
      <c r="EP80" s="543"/>
      <c r="EQ80" s="543"/>
      <c r="ER80" s="543"/>
      <c r="ES80" s="543"/>
      <c r="ET80" s="543"/>
      <c r="EU80" s="538"/>
      <c r="EV80" s="539"/>
      <c r="EW80" s="539"/>
      <c r="EX80" s="539"/>
      <c r="EY80" s="539"/>
      <c r="EZ80" s="1285"/>
      <c r="FA80" s="747"/>
      <c r="FB80" s="1289"/>
      <c r="FC80" s="1289"/>
      <c r="FD80" s="1289"/>
      <c r="FE80" s="1290"/>
      <c r="FF80" s="747"/>
      <c r="FG80" s="1289"/>
      <c r="FH80" s="1289"/>
      <c r="FI80" s="1289"/>
      <c r="FJ80" s="1290"/>
    </row>
    <row r="81" spans="1:166" s="524" customFormat="1" ht="15.75" customHeight="1">
      <c r="A81" s="503"/>
      <c r="B81" s="525">
        <v>75</v>
      </c>
      <c r="C81" s="786" t="str">
        <f t="shared" si="42"/>
        <v/>
      </c>
      <c r="D81" s="526"/>
      <c r="E81" s="526"/>
      <c r="F81" s="517"/>
      <c r="G81" s="527"/>
      <c r="H81" s="527"/>
      <c r="I81" s="528"/>
      <c r="J81" s="529"/>
      <c r="K81" s="529"/>
      <c r="L81" s="529"/>
      <c r="M81" s="529"/>
      <c r="N81" s="529"/>
      <c r="O81" s="529"/>
      <c r="P81" s="530"/>
      <c r="Q81" s="531">
        <f t="shared" si="43"/>
        <v>0</v>
      </c>
      <c r="R81" s="532"/>
      <c r="S81" s="526"/>
      <c r="T81" s="533"/>
      <c r="U81" s="526"/>
      <c r="V81" s="526"/>
      <c r="W81" s="526"/>
      <c r="X81" s="534"/>
      <c r="Y81" s="550"/>
      <c r="Z81" s="536"/>
      <c r="AA81" s="517"/>
      <c r="AB81" s="517"/>
      <c r="AC81" s="517"/>
      <c r="AD81" s="517"/>
      <c r="AE81" s="517"/>
      <c r="AF81" s="537"/>
      <c r="AG81" s="538"/>
      <c r="AH81" s="539"/>
      <c r="AI81" s="539"/>
      <c r="AJ81" s="539"/>
      <c r="AK81" s="539"/>
      <c r="AL81" s="539"/>
      <c r="AM81" s="539"/>
      <c r="AN81" s="539"/>
      <c r="AO81" s="539"/>
      <c r="AP81" s="540"/>
      <c r="AQ81" s="539"/>
      <c r="AR81" s="539"/>
      <c r="AS81" s="539"/>
      <c r="AT81" s="539"/>
      <c r="AU81" s="539"/>
      <c r="AV81" s="538"/>
      <c r="AW81" s="539"/>
      <c r="AX81" s="539"/>
      <c r="AY81" s="539"/>
      <c r="AZ81" s="712"/>
      <c r="BA81" s="715"/>
      <c r="BB81" s="539"/>
      <c r="BC81" s="539"/>
      <c r="BD81" s="539"/>
      <c r="BE81" s="716"/>
      <c r="BF81" s="721"/>
      <c r="BG81" s="539"/>
      <c r="BH81" s="539"/>
      <c r="BI81" s="539"/>
      <c r="BJ81" s="722"/>
      <c r="BK81" s="540"/>
      <c r="BL81" s="532"/>
      <c r="BM81" s="517"/>
      <c r="BN81" s="517"/>
      <c r="BO81" s="517"/>
      <c r="BP81" s="533"/>
      <c r="BQ81" s="538"/>
      <c r="BR81" s="539"/>
      <c r="BS81" s="539"/>
      <c r="BT81" s="539"/>
      <c r="BU81" s="540"/>
      <c r="BV81" s="538"/>
      <c r="BW81" s="539"/>
      <c r="BX81" s="539"/>
      <c r="BY81" s="539"/>
      <c r="BZ81" s="540"/>
      <c r="CA81" s="538"/>
      <c r="CB81" s="539"/>
      <c r="CC81" s="539"/>
      <c r="CD81" s="539"/>
      <c r="CE81" s="540"/>
      <c r="CF81" s="538"/>
      <c r="CG81" s="539"/>
      <c r="CH81" s="539"/>
      <c r="CI81" s="539"/>
      <c r="CJ81" s="540"/>
      <c r="CK81" s="538"/>
      <c r="CL81" s="539"/>
      <c r="CM81" s="539"/>
      <c r="CN81" s="539"/>
      <c r="CO81" s="540"/>
      <c r="CP81" s="538"/>
      <c r="CQ81" s="539"/>
      <c r="CR81" s="539"/>
      <c r="CS81" s="539"/>
      <c r="CT81" s="540"/>
      <c r="CU81" s="1277"/>
      <c r="CV81" s="1278"/>
      <c r="CW81" s="1278"/>
      <c r="CX81" s="1279"/>
      <c r="CY81" s="1278"/>
      <c r="CZ81" s="1278"/>
      <c r="DA81" s="1278"/>
      <c r="DB81" s="1279"/>
      <c r="DC81" s="517"/>
      <c r="DD81" s="545">
        <v>1</v>
      </c>
      <c r="DE81" s="546"/>
      <c r="DF81" s="542" t="str">
        <f t="shared" si="44"/>
        <v/>
      </c>
      <c r="DG81" s="543" t="str">
        <f t="shared" si="45"/>
        <v/>
      </c>
      <c r="DH81" s="543" t="str">
        <f t="shared" si="46"/>
        <v/>
      </c>
      <c r="DI81" s="543" t="str">
        <f t="shared" si="47"/>
        <v/>
      </c>
      <c r="DJ81" s="543" t="str">
        <f t="shared" si="48"/>
        <v/>
      </c>
      <c r="DK81" s="544" t="str">
        <f t="shared" si="49"/>
        <v/>
      </c>
      <c r="DL81" s="542" t="str">
        <f t="shared" si="50"/>
        <v/>
      </c>
      <c r="DM81" s="543" t="str">
        <f t="shared" si="51"/>
        <v/>
      </c>
      <c r="DN81" s="543" t="str">
        <f t="shared" si="52"/>
        <v/>
      </c>
      <c r="DO81" s="543" t="str">
        <f t="shared" si="53"/>
        <v/>
      </c>
      <c r="DP81" s="543" t="str">
        <f t="shared" si="54"/>
        <v/>
      </c>
      <c r="DQ81" s="544" t="str">
        <f t="shared" si="55"/>
        <v/>
      </c>
      <c r="DR81" s="542" t="str">
        <f t="shared" si="56"/>
        <v/>
      </c>
      <c r="DS81" s="543" t="str">
        <f t="shared" si="57"/>
        <v/>
      </c>
      <c r="DT81" s="543" t="str">
        <f t="shared" si="58"/>
        <v/>
      </c>
      <c r="DU81" s="543" t="str">
        <f t="shared" si="59"/>
        <v/>
      </c>
      <c r="DV81" s="543" t="str">
        <f t="shared" si="60"/>
        <v/>
      </c>
      <c r="DW81" s="544" t="str">
        <f t="shared" si="61"/>
        <v/>
      </c>
      <c r="DX81" s="542" t="str">
        <f t="shared" si="62"/>
        <v/>
      </c>
      <c r="DY81" s="543" t="str">
        <f t="shared" si="63"/>
        <v/>
      </c>
      <c r="DZ81" s="543" t="str">
        <f t="shared" si="64"/>
        <v/>
      </c>
      <c r="EA81" s="543" t="str">
        <f t="shared" si="65"/>
        <v/>
      </c>
      <c r="EB81" s="543" t="str">
        <f t="shared" si="66"/>
        <v/>
      </c>
      <c r="EC81" s="544" t="str">
        <f t="shared" si="67"/>
        <v/>
      </c>
      <c r="ED81" s="542"/>
      <c r="EE81" s="543"/>
      <c r="EF81" s="543"/>
      <c r="EG81" s="543"/>
      <c r="EH81" s="543"/>
      <c r="EI81" s="544"/>
      <c r="EJ81" s="538"/>
      <c r="EK81" s="539"/>
      <c r="EL81" s="539"/>
      <c r="EM81" s="539"/>
      <c r="EN81" s="539"/>
      <c r="EO81" s="542"/>
      <c r="EP81" s="543"/>
      <c r="EQ81" s="543"/>
      <c r="ER81" s="543"/>
      <c r="ES81" s="543"/>
      <c r="ET81" s="543"/>
      <c r="EU81" s="538"/>
      <c r="EV81" s="539"/>
      <c r="EW81" s="539"/>
      <c r="EX81" s="539"/>
      <c r="EY81" s="539"/>
      <c r="EZ81" s="1285"/>
      <c r="FA81" s="747"/>
      <c r="FB81" s="1289"/>
      <c r="FC81" s="1289"/>
      <c r="FD81" s="1289"/>
      <c r="FE81" s="1290"/>
      <c r="FF81" s="747"/>
      <c r="FG81" s="1289"/>
      <c r="FH81" s="1289"/>
      <c r="FI81" s="1289"/>
      <c r="FJ81" s="1290"/>
    </row>
    <row r="82" spans="1:166" s="524" customFormat="1" ht="15.75" customHeight="1">
      <c r="A82" s="503"/>
      <c r="B82" s="525">
        <v>76</v>
      </c>
      <c r="C82" s="786" t="str">
        <f t="shared" si="42"/>
        <v/>
      </c>
      <c r="D82" s="526"/>
      <c r="E82" s="526"/>
      <c r="F82" s="517"/>
      <c r="G82" s="527"/>
      <c r="H82" s="527"/>
      <c r="I82" s="528"/>
      <c r="J82" s="529"/>
      <c r="K82" s="529"/>
      <c r="L82" s="529"/>
      <c r="M82" s="529"/>
      <c r="N82" s="529"/>
      <c r="O82" s="529"/>
      <c r="P82" s="530"/>
      <c r="Q82" s="531">
        <f t="shared" si="43"/>
        <v>0</v>
      </c>
      <c r="R82" s="532"/>
      <c r="S82" s="526"/>
      <c r="T82" s="533"/>
      <c r="U82" s="526"/>
      <c r="V82" s="526"/>
      <c r="W82" s="526"/>
      <c r="X82" s="534"/>
      <c r="Y82" s="547"/>
      <c r="Z82" s="536"/>
      <c r="AA82" s="517"/>
      <c r="AB82" s="517"/>
      <c r="AC82" s="517"/>
      <c r="AD82" s="517"/>
      <c r="AE82" s="517"/>
      <c r="AF82" s="537"/>
      <c r="AG82" s="538"/>
      <c r="AH82" s="539"/>
      <c r="AI82" s="539"/>
      <c r="AJ82" s="539"/>
      <c r="AK82" s="539"/>
      <c r="AL82" s="539"/>
      <c r="AM82" s="539"/>
      <c r="AN82" s="539"/>
      <c r="AO82" s="539"/>
      <c r="AP82" s="540"/>
      <c r="AQ82" s="539"/>
      <c r="AR82" s="539"/>
      <c r="AS82" s="539"/>
      <c r="AT82" s="539"/>
      <c r="AU82" s="539"/>
      <c r="AV82" s="538"/>
      <c r="AW82" s="539"/>
      <c r="AX82" s="539"/>
      <c r="AY82" s="539"/>
      <c r="AZ82" s="712"/>
      <c r="BA82" s="715"/>
      <c r="BB82" s="539"/>
      <c r="BC82" s="539"/>
      <c r="BD82" s="539"/>
      <c r="BE82" s="716"/>
      <c r="BF82" s="721"/>
      <c r="BG82" s="539"/>
      <c r="BH82" s="539"/>
      <c r="BI82" s="539"/>
      <c r="BJ82" s="722"/>
      <c r="BK82" s="540"/>
      <c r="BL82" s="532"/>
      <c r="BM82" s="517"/>
      <c r="BN82" s="517"/>
      <c r="BO82" s="517"/>
      <c r="BP82" s="533"/>
      <c r="BQ82" s="538"/>
      <c r="BR82" s="539"/>
      <c r="BS82" s="539"/>
      <c r="BT82" s="539"/>
      <c r="BU82" s="540"/>
      <c r="BV82" s="538"/>
      <c r="BW82" s="539"/>
      <c r="BX82" s="539"/>
      <c r="BY82" s="539"/>
      <c r="BZ82" s="540"/>
      <c r="CA82" s="538"/>
      <c r="CB82" s="539"/>
      <c r="CC82" s="539"/>
      <c r="CD82" s="539"/>
      <c r="CE82" s="540"/>
      <c r="CF82" s="538"/>
      <c r="CG82" s="539"/>
      <c r="CH82" s="539"/>
      <c r="CI82" s="539"/>
      <c r="CJ82" s="540"/>
      <c r="CK82" s="538"/>
      <c r="CL82" s="539"/>
      <c r="CM82" s="539"/>
      <c r="CN82" s="539"/>
      <c r="CO82" s="540"/>
      <c r="CP82" s="538"/>
      <c r="CQ82" s="539"/>
      <c r="CR82" s="539"/>
      <c r="CS82" s="539"/>
      <c r="CT82" s="540"/>
      <c r="CU82" s="1277"/>
      <c r="CV82" s="1278"/>
      <c r="CW82" s="1278"/>
      <c r="CX82" s="1279"/>
      <c r="CY82" s="1278"/>
      <c r="CZ82" s="1278"/>
      <c r="DA82" s="1278"/>
      <c r="DB82" s="1279"/>
      <c r="DC82" s="517"/>
      <c r="DD82" s="545">
        <v>1</v>
      </c>
      <c r="DE82" s="546"/>
      <c r="DF82" s="542" t="str">
        <f t="shared" si="44"/>
        <v/>
      </c>
      <c r="DG82" s="543" t="str">
        <f t="shared" si="45"/>
        <v/>
      </c>
      <c r="DH82" s="543" t="str">
        <f t="shared" si="46"/>
        <v/>
      </c>
      <c r="DI82" s="543" t="str">
        <f t="shared" si="47"/>
        <v/>
      </c>
      <c r="DJ82" s="543" t="str">
        <f t="shared" si="48"/>
        <v/>
      </c>
      <c r="DK82" s="544" t="str">
        <f t="shared" si="49"/>
        <v/>
      </c>
      <c r="DL82" s="542" t="str">
        <f t="shared" si="50"/>
        <v/>
      </c>
      <c r="DM82" s="543" t="str">
        <f t="shared" si="51"/>
        <v/>
      </c>
      <c r="DN82" s="543" t="str">
        <f t="shared" si="52"/>
        <v/>
      </c>
      <c r="DO82" s="543" t="str">
        <f t="shared" si="53"/>
        <v/>
      </c>
      <c r="DP82" s="543" t="str">
        <f t="shared" si="54"/>
        <v/>
      </c>
      <c r="DQ82" s="544" t="str">
        <f t="shared" si="55"/>
        <v/>
      </c>
      <c r="DR82" s="542" t="str">
        <f t="shared" si="56"/>
        <v/>
      </c>
      <c r="DS82" s="543" t="str">
        <f t="shared" si="57"/>
        <v/>
      </c>
      <c r="DT82" s="543" t="str">
        <f t="shared" si="58"/>
        <v/>
      </c>
      <c r="DU82" s="543" t="str">
        <f t="shared" si="59"/>
        <v/>
      </c>
      <c r="DV82" s="543" t="str">
        <f t="shared" si="60"/>
        <v/>
      </c>
      <c r="DW82" s="544" t="str">
        <f t="shared" si="61"/>
        <v/>
      </c>
      <c r="DX82" s="542" t="str">
        <f t="shared" si="62"/>
        <v/>
      </c>
      <c r="DY82" s="543" t="str">
        <f t="shared" si="63"/>
        <v/>
      </c>
      <c r="DZ82" s="543" t="str">
        <f t="shared" si="64"/>
        <v/>
      </c>
      <c r="EA82" s="543" t="str">
        <f t="shared" si="65"/>
        <v/>
      </c>
      <c r="EB82" s="543" t="str">
        <f t="shared" si="66"/>
        <v/>
      </c>
      <c r="EC82" s="544" t="str">
        <f t="shared" si="67"/>
        <v/>
      </c>
      <c r="ED82" s="542"/>
      <c r="EE82" s="543"/>
      <c r="EF82" s="543"/>
      <c r="EG82" s="543"/>
      <c r="EH82" s="543"/>
      <c r="EI82" s="544"/>
      <c r="EJ82" s="538"/>
      <c r="EK82" s="539"/>
      <c r="EL82" s="539"/>
      <c r="EM82" s="539"/>
      <c r="EN82" s="539"/>
      <c r="EO82" s="542"/>
      <c r="EP82" s="543"/>
      <c r="EQ82" s="543"/>
      <c r="ER82" s="543"/>
      <c r="ES82" s="543"/>
      <c r="ET82" s="543"/>
      <c r="EU82" s="538"/>
      <c r="EV82" s="539"/>
      <c r="EW82" s="539"/>
      <c r="EX82" s="539"/>
      <c r="EY82" s="539"/>
      <c r="EZ82" s="1285"/>
      <c r="FA82" s="747"/>
      <c r="FB82" s="1289"/>
      <c r="FC82" s="1289"/>
      <c r="FD82" s="1289"/>
      <c r="FE82" s="1290"/>
      <c r="FF82" s="747"/>
      <c r="FG82" s="1289"/>
      <c r="FH82" s="1289"/>
      <c r="FI82" s="1289"/>
      <c r="FJ82" s="1290"/>
    </row>
    <row r="83" spans="1:166" s="524" customFormat="1" ht="15.75" customHeight="1">
      <c r="A83" s="503"/>
      <c r="B83" s="525">
        <v>77</v>
      </c>
      <c r="C83" s="786" t="str">
        <f t="shared" si="42"/>
        <v/>
      </c>
      <c r="D83" s="526"/>
      <c r="E83" s="526"/>
      <c r="F83" s="517"/>
      <c r="G83" s="527"/>
      <c r="H83" s="527"/>
      <c r="I83" s="528"/>
      <c r="J83" s="529"/>
      <c r="K83" s="529"/>
      <c r="L83" s="529"/>
      <c r="M83" s="529"/>
      <c r="N83" s="529"/>
      <c r="O83" s="529"/>
      <c r="P83" s="530"/>
      <c r="Q83" s="531">
        <f t="shared" si="43"/>
        <v>0</v>
      </c>
      <c r="R83" s="532"/>
      <c r="S83" s="526"/>
      <c r="T83" s="533"/>
      <c r="U83" s="526"/>
      <c r="V83" s="526"/>
      <c r="W83" s="526"/>
      <c r="X83" s="534"/>
      <c r="Y83" s="547"/>
      <c r="Z83" s="536"/>
      <c r="AA83" s="517"/>
      <c r="AB83" s="517"/>
      <c r="AC83" s="517"/>
      <c r="AD83" s="517"/>
      <c r="AE83" s="517"/>
      <c r="AF83" s="537"/>
      <c r="AG83" s="538"/>
      <c r="AH83" s="539"/>
      <c r="AI83" s="539"/>
      <c r="AJ83" s="539"/>
      <c r="AK83" s="539"/>
      <c r="AL83" s="539"/>
      <c r="AM83" s="539"/>
      <c r="AN83" s="539"/>
      <c r="AO83" s="539"/>
      <c r="AP83" s="540"/>
      <c r="AQ83" s="539"/>
      <c r="AR83" s="539"/>
      <c r="AS83" s="539"/>
      <c r="AT83" s="539"/>
      <c r="AU83" s="539"/>
      <c r="AV83" s="538"/>
      <c r="AW83" s="539"/>
      <c r="AX83" s="539"/>
      <c r="AY83" s="539"/>
      <c r="AZ83" s="712"/>
      <c r="BA83" s="715"/>
      <c r="BB83" s="539"/>
      <c r="BC83" s="539"/>
      <c r="BD83" s="539"/>
      <c r="BE83" s="716"/>
      <c r="BF83" s="721"/>
      <c r="BG83" s="539"/>
      <c r="BH83" s="539"/>
      <c r="BI83" s="539"/>
      <c r="BJ83" s="722"/>
      <c r="BK83" s="540"/>
      <c r="BL83" s="532"/>
      <c r="BM83" s="517"/>
      <c r="BN83" s="517"/>
      <c r="BO83" s="517"/>
      <c r="BP83" s="533"/>
      <c r="BQ83" s="538"/>
      <c r="BR83" s="539"/>
      <c r="BS83" s="539"/>
      <c r="BT83" s="539"/>
      <c r="BU83" s="540"/>
      <c r="BV83" s="538"/>
      <c r="BW83" s="539"/>
      <c r="BX83" s="539"/>
      <c r="BY83" s="539"/>
      <c r="BZ83" s="540"/>
      <c r="CA83" s="538"/>
      <c r="CB83" s="539"/>
      <c r="CC83" s="539"/>
      <c r="CD83" s="539"/>
      <c r="CE83" s="540"/>
      <c r="CF83" s="538"/>
      <c r="CG83" s="539"/>
      <c r="CH83" s="539"/>
      <c r="CI83" s="539"/>
      <c r="CJ83" s="540"/>
      <c r="CK83" s="538"/>
      <c r="CL83" s="539"/>
      <c r="CM83" s="539"/>
      <c r="CN83" s="539"/>
      <c r="CO83" s="540"/>
      <c r="CP83" s="538"/>
      <c r="CQ83" s="539"/>
      <c r="CR83" s="539"/>
      <c r="CS83" s="539"/>
      <c r="CT83" s="540"/>
      <c r="CU83" s="1277"/>
      <c r="CV83" s="1278"/>
      <c r="CW83" s="1278"/>
      <c r="CX83" s="1279"/>
      <c r="CY83" s="1278"/>
      <c r="CZ83" s="1278"/>
      <c r="DA83" s="1278"/>
      <c r="DB83" s="1279"/>
      <c r="DC83" s="517"/>
      <c r="DD83" s="545">
        <v>1</v>
      </c>
      <c r="DE83" s="546"/>
      <c r="DF83" s="542" t="str">
        <f t="shared" si="44"/>
        <v/>
      </c>
      <c r="DG83" s="543" t="str">
        <f t="shared" si="45"/>
        <v/>
      </c>
      <c r="DH83" s="543" t="str">
        <f t="shared" si="46"/>
        <v/>
      </c>
      <c r="DI83" s="543" t="str">
        <f t="shared" si="47"/>
        <v/>
      </c>
      <c r="DJ83" s="543" t="str">
        <f t="shared" si="48"/>
        <v/>
      </c>
      <c r="DK83" s="544" t="str">
        <f t="shared" si="49"/>
        <v/>
      </c>
      <c r="DL83" s="542" t="str">
        <f t="shared" si="50"/>
        <v/>
      </c>
      <c r="DM83" s="543" t="str">
        <f t="shared" si="51"/>
        <v/>
      </c>
      <c r="DN83" s="543" t="str">
        <f t="shared" si="52"/>
        <v/>
      </c>
      <c r="DO83" s="543" t="str">
        <f t="shared" si="53"/>
        <v/>
      </c>
      <c r="DP83" s="543" t="str">
        <f t="shared" si="54"/>
        <v/>
      </c>
      <c r="DQ83" s="544" t="str">
        <f t="shared" si="55"/>
        <v/>
      </c>
      <c r="DR83" s="542" t="str">
        <f t="shared" si="56"/>
        <v/>
      </c>
      <c r="DS83" s="543" t="str">
        <f t="shared" si="57"/>
        <v/>
      </c>
      <c r="DT83" s="543" t="str">
        <f t="shared" si="58"/>
        <v/>
      </c>
      <c r="DU83" s="543" t="str">
        <f t="shared" si="59"/>
        <v/>
      </c>
      <c r="DV83" s="543" t="str">
        <f t="shared" si="60"/>
        <v/>
      </c>
      <c r="DW83" s="544" t="str">
        <f t="shared" si="61"/>
        <v/>
      </c>
      <c r="DX83" s="542" t="str">
        <f t="shared" si="62"/>
        <v/>
      </c>
      <c r="DY83" s="543" t="str">
        <f t="shared" si="63"/>
        <v/>
      </c>
      <c r="DZ83" s="543" t="str">
        <f t="shared" si="64"/>
        <v/>
      </c>
      <c r="EA83" s="543" t="str">
        <f t="shared" si="65"/>
        <v/>
      </c>
      <c r="EB83" s="543" t="str">
        <f t="shared" si="66"/>
        <v/>
      </c>
      <c r="EC83" s="544" t="str">
        <f t="shared" si="67"/>
        <v/>
      </c>
      <c r="ED83" s="542"/>
      <c r="EE83" s="543"/>
      <c r="EF83" s="543"/>
      <c r="EG83" s="543"/>
      <c r="EH83" s="543"/>
      <c r="EI83" s="544"/>
      <c r="EJ83" s="538"/>
      <c r="EK83" s="539"/>
      <c r="EL83" s="539"/>
      <c r="EM83" s="539"/>
      <c r="EN83" s="539"/>
      <c r="EO83" s="542"/>
      <c r="EP83" s="543"/>
      <c r="EQ83" s="543"/>
      <c r="ER83" s="543"/>
      <c r="ES83" s="543"/>
      <c r="ET83" s="543"/>
      <c r="EU83" s="538"/>
      <c r="EV83" s="539"/>
      <c r="EW83" s="539"/>
      <c r="EX83" s="539"/>
      <c r="EY83" s="539"/>
      <c r="EZ83" s="1285"/>
      <c r="FA83" s="747"/>
      <c r="FB83" s="1289"/>
      <c r="FC83" s="1289"/>
      <c r="FD83" s="1289"/>
      <c r="FE83" s="1290"/>
      <c r="FF83" s="747"/>
      <c r="FG83" s="1289"/>
      <c r="FH83" s="1289"/>
      <c r="FI83" s="1289"/>
      <c r="FJ83" s="1290"/>
    </row>
    <row r="84" spans="1:166" s="524" customFormat="1" ht="15.75" customHeight="1">
      <c r="A84" s="503"/>
      <c r="B84" s="525">
        <v>78</v>
      </c>
      <c r="C84" s="786" t="str">
        <f t="shared" si="42"/>
        <v/>
      </c>
      <c r="D84" s="526"/>
      <c r="E84" s="526"/>
      <c r="F84" s="517"/>
      <c r="G84" s="527"/>
      <c r="H84" s="527"/>
      <c r="I84" s="528"/>
      <c r="J84" s="529"/>
      <c r="K84" s="529"/>
      <c r="L84" s="529"/>
      <c r="M84" s="529"/>
      <c r="N84" s="529"/>
      <c r="O84" s="529"/>
      <c r="P84" s="530"/>
      <c r="Q84" s="531">
        <f t="shared" si="43"/>
        <v>0</v>
      </c>
      <c r="R84" s="532"/>
      <c r="S84" s="526"/>
      <c r="T84" s="533"/>
      <c r="U84" s="526"/>
      <c r="V84" s="526"/>
      <c r="W84" s="526"/>
      <c r="X84" s="534"/>
      <c r="Y84" s="550"/>
      <c r="Z84" s="536"/>
      <c r="AA84" s="517"/>
      <c r="AB84" s="517"/>
      <c r="AC84" s="517"/>
      <c r="AD84" s="517"/>
      <c r="AE84" s="517"/>
      <c r="AF84" s="537"/>
      <c r="AG84" s="538"/>
      <c r="AH84" s="539"/>
      <c r="AI84" s="539"/>
      <c r="AJ84" s="539"/>
      <c r="AK84" s="539"/>
      <c r="AL84" s="539"/>
      <c r="AM84" s="539"/>
      <c r="AN84" s="539"/>
      <c r="AO84" s="539"/>
      <c r="AP84" s="540"/>
      <c r="AQ84" s="539"/>
      <c r="AR84" s="539"/>
      <c r="AS84" s="539"/>
      <c r="AT84" s="539"/>
      <c r="AU84" s="539"/>
      <c r="AV84" s="538"/>
      <c r="AW84" s="539"/>
      <c r="AX84" s="539"/>
      <c r="AY84" s="539"/>
      <c r="AZ84" s="712"/>
      <c r="BA84" s="715"/>
      <c r="BB84" s="539"/>
      <c r="BC84" s="539"/>
      <c r="BD84" s="539"/>
      <c r="BE84" s="716"/>
      <c r="BF84" s="721"/>
      <c r="BG84" s="539"/>
      <c r="BH84" s="539"/>
      <c r="BI84" s="539"/>
      <c r="BJ84" s="722"/>
      <c r="BK84" s="540"/>
      <c r="BL84" s="532"/>
      <c r="BM84" s="517"/>
      <c r="BN84" s="517"/>
      <c r="BO84" s="517"/>
      <c r="BP84" s="533"/>
      <c r="BQ84" s="538"/>
      <c r="BR84" s="539"/>
      <c r="BS84" s="539"/>
      <c r="BT84" s="539"/>
      <c r="BU84" s="540"/>
      <c r="BV84" s="538"/>
      <c r="BW84" s="539"/>
      <c r="BX84" s="539"/>
      <c r="BY84" s="539"/>
      <c r="BZ84" s="540"/>
      <c r="CA84" s="538"/>
      <c r="CB84" s="539"/>
      <c r="CC84" s="539"/>
      <c r="CD84" s="539"/>
      <c r="CE84" s="540"/>
      <c r="CF84" s="538"/>
      <c r="CG84" s="539"/>
      <c r="CH84" s="539"/>
      <c r="CI84" s="539"/>
      <c r="CJ84" s="540"/>
      <c r="CK84" s="538"/>
      <c r="CL84" s="539"/>
      <c r="CM84" s="539"/>
      <c r="CN84" s="539"/>
      <c r="CO84" s="540"/>
      <c r="CP84" s="538"/>
      <c r="CQ84" s="539"/>
      <c r="CR84" s="539"/>
      <c r="CS84" s="539"/>
      <c r="CT84" s="540"/>
      <c r="CU84" s="1277"/>
      <c r="CV84" s="1278"/>
      <c r="CW84" s="1278"/>
      <c r="CX84" s="1279"/>
      <c r="CY84" s="1278"/>
      <c r="CZ84" s="1278"/>
      <c r="DA84" s="1278"/>
      <c r="DB84" s="1279"/>
      <c r="DC84" s="517"/>
      <c r="DD84" s="545">
        <v>1</v>
      </c>
      <c r="DE84" s="546"/>
      <c r="DF84" s="542" t="str">
        <f t="shared" si="44"/>
        <v/>
      </c>
      <c r="DG84" s="543" t="str">
        <f t="shared" si="45"/>
        <v/>
      </c>
      <c r="DH84" s="543" t="str">
        <f t="shared" si="46"/>
        <v/>
      </c>
      <c r="DI84" s="543" t="str">
        <f t="shared" si="47"/>
        <v/>
      </c>
      <c r="DJ84" s="543" t="str">
        <f t="shared" si="48"/>
        <v/>
      </c>
      <c r="DK84" s="544" t="str">
        <f t="shared" si="49"/>
        <v/>
      </c>
      <c r="DL84" s="542" t="str">
        <f t="shared" si="50"/>
        <v/>
      </c>
      <c r="DM84" s="543" t="str">
        <f t="shared" si="51"/>
        <v/>
      </c>
      <c r="DN84" s="543" t="str">
        <f t="shared" si="52"/>
        <v/>
      </c>
      <c r="DO84" s="543" t="str">
        <f t="shared" si="53"/>
        <v/>
      </c>
      <c r="DP84" s="543" t="str">
        <f t="shared" si="54"/>
        <v/>
      </c>
      <c r="DQ84" s="544" t="str">
        <f t="shared" si="55"/>
        <v/>
      </c>
      <c r="DR84" s="542" t="str">
        <f t="shared" si="56"/>
        <v/>
      </c>
      <c r="DS84" s="543" t="str">
        <f t="shared" si="57"/>
        <v/>
      </c>
      <c r="DT84" s="543" t="str">
        <f t="shared" si="58"/>
        <v/>
      </c>
      <c r="DU84" s="543" t="str">
        <f t="shared" si="59"/>
        <v/>
      </c>
      <c r="DV84" s="543" t="str">
        <f t="shared" si="60"/>
        <v/>
      </c>
      <c r="DW84" s="544" t="str">
        <f t="shared" si="61"/>
        <v/>
      </c>
      <c r="DX84" s="542" t="str">
        <f t="shared" si="62"/>
        <v/>
      </c>
      <c r="DY84" s="543" t="str">
        <f t="shared" si="63"/>
        <v/>
      </c>
      <c r="DZ84" s="543" t="str">
        <f t="shared" si="64"/>
        <v/>
      </c>
      <c r="EA84" s="543" t="str">
        <f t="shared" si="65"/>
        <v/>
      </c>
      <c r="EB84" s="543" t="str">
        <f t="shared" si="66"/>
        <v/>
      </c>
      <c r="EC84" s="544" t="str">
        <f t="shared" si="67"/>
        <v/>
      </c>
      <c r="ED84" s="542"/>
      <c r="EE84" s="543"/>
      <c r="EF84" s="543"/>
      <c r="EG84" s="543"/>
      <c r="EH84" s="543"/>
      <c r="EI84" s="544"/>
      <c r="EJ84" s="538"/>
      <c r="EK84" s="539"/>
      <c r="EL84" s="539"/>
      <c r="EM84" s="539"/>
      <c r="EN84" s="539"/>
      <c r="EO84" s="542"/>
      <c r="EP84" s="543"/>
      <c r="EQ84" s="543"/>
      <c r="ER84" s="543"/>
      <c r="ES84" s="543"/>
      <c r="ET84" s="543"/>
      <c r="EU84" s="538"/>
      <c r="EV84" s="539"/>
      <c r="EW84" s="539"/>
      <c r="EX84" s="539"/>
      <c r="EY84" s="539"/>
      <c r="EZ84" s="1285"/>
      <c r="FA84" s="747"/>
      <c r="FB84" s="1289"/>
      <c r="FC84" s="1289"/>
      <c r="FD84" s="1289"/>
      <c r="FE84" s="1290"/>
      <c r="FF84" s="747"/>
      <c r="FG84" s="1289"/>
      <c r="FH84" s="1289"/>
      <c r="FI84" s="1289"/>
      <c r="FJ84" s="1290"/>
    </row>
    <row r="85" spans="1:166" s="524" customFormat="1" ht="15.75" customHeight="1">
      <c r="A85" s="503"/>
      <c r="B85" s="525">
        <v>79</v>
      </c>
      <c r="C85" s="786" t="str">
        <f t="shared" si="42"/>
        <v/>
      </c>
      <c r="D85" s="526"/>
      <c r="E85" s="526"/>
      <c r="F85" s="517"/>
      <c r="G85" s="527"/>
      <c r="H85" s="527"/>
      <c r="I85" s="528"/>
      <c r="J85" s="529"/>
      <c r="K85" s="529"/>
      <c r="L85" s="529"/>
      <c r="M85" s="529"/>
      <c r="N85" s="529"/>
      <c r="O85" s="529"/>
      <c r="P85" s="530"/>
      <c r="Q85" s="531">
        <f t="shared" si="43"/>
        <v>0</v>
      </c>
      <c r="R85" s="532"/>
      <c r="S85" s="526"/>
      <c r="T85" s="533"/>
      <c r="U85" s="526"/>
      <c r="V85" s="526"/>
      <c r="W85" s="526"/>
      <c r="X85" s="534"/>
      <c r="Y85" s="535"/>
      <c r="Z85" s="536"/>
      <c r="AA85" s="517"/>
      <c r="AB85" s="517"/>
      <c r="AC85" s="517"/>
      <c r="AD85" s="517"/>
      <c r="AE85" s="517"/>
      <c r="AF85" s="537"/>
      <c r="AG85" s="538"/>
      <c r="AH85" s="539"/>
      <c r="AI85" s="539"/>
      <c r="AJ85" s="539"/>
      <c r="AK85" s="539"/>
      <c r="AL85" s="539"/>
      <c r="AM85" s="539"/>
      <c r="AN85" s="539"/>
      <c r="AO85" s="539"/>
      <c r="AP85" s="540"/>
      <c r="AQ85" s="539"/>
      <c r="AR85" s="539"/>
      <c r="AS85" s="539"/>
      <c r="AT85" s="539"/>
      <c r="AU85" s="539"/>
      <c r="AV85" s="538"/>
      <c r="AW85" s="539"/>
      <c r="AX85" s="539"/>
      <c r="AY85" s="539"/>
      <c r="AZ85" s="712"/>
      <c r="BA85" s="715"/>
      <c r="BB85" s="539"/>
      <c r="BC85" s="539"/>
      <c r="BD85" s="539"/>
      <c r="BE85" s="716"/>
      <c r="BF85" s="721"/>
      <c r="BG85" s="539"/>
      <c r="BH85" s="539"/>
      <c r="BI85" s="539"/>
      <c r="BJ85" s="722"/>
      <c r="BK85" s="540"/>
      <c r="BL85" s="532"/>
      <c r="BM85" s="517"/>
      <c r="BN85" s="517"/>
      <c r="BO85" s="517"/>
      <c r="BP85" s="533"/>
      <c r="BQ85" s="538"/>
      <c r="BR85" s="539"/>
      <c r="BS85" s="539"/>
      <c r="BT85" s="539"/>
      <c r="BU85" s="540"/>
      <c r="BV85" s="538"/>
      <c r="BW85" s="539"/>
      <c r="BX85" s="539"/>
      <c r="BY85" s="539"/>
      <c r="BZ85" s="540"/>
      <c r="CA85" s="538"/>
      <c r="CB85" s="539"/>
      <c r="CC85" s="539"/>
      <c r="CD85" s="539"/>
      <c r="CE85" s="540"/>
      <c r="CF85" s="538"/>
      <c r="CG85" s="539"/>
      <c r="CH85" s="539"/>
      <c r="CI85" s="539"/>
      <c r="CJ85" s="540"/>
      <c r="CK85" s="538"/>
      <c r="CL85" s="539"/>
      <c r="CM85" s="539"/>
      <c r="CN85" s="539"/>
      <c r="CO85" s="540"/>
      <c r="CP85" s="538"/>
      <c r="CQ85" s="539"/>
      <c r="CR85" s="539"/>
      <c r="CS85" s="539"/>
      <c r="CT85" s="540"/>
      <c r="CU85" s="1277"/>
      <c r="CV85" s="1278"/>
      <c r="CW85" s="1278"/>
      <c r="CX85" s="1279"/>
      <c r="CY85" s="1278"/>
      <c r="CZ85" s="1278"/>
      <c r="DA85" s="1278"/>
      <c r="DB85" s="1279"/>
      <c r="DC85" s="517"/>
      <c r="DD85" s="545">
        <v>1</v>
      </c>
      <c r="DE85" s="546"/>
      <c r="DF85" s="542" t="str">
        <f t="shared" si="44"/>
        <v/>
      </c>
      <c r="DG85" s="543" t="str">
        <f t="shared" si="45"/>
        <v/>
      </c>
      <c r="DH85" s="543" t="str">
        <f t="shared" si="46"/>
        <v/>
      </c>
      <c r="DI85" s="543" t="str">
        <f t="shared" si="47"/>
        <v/>
      </c>
      <c r="DJ85" s="543" t="str">
        <f t="shared" si="48"/>
        <v/>
      </c>
      <c r="DK85" s="544" t="str">
        <f t="shared" si="49"/>
        <v/>
      </c>
      <c r="DL85" s="542" t="str">
        <f t="shared" si="50"/>
        <v/>
      </c>
      <c r="DM85" s="543" t="str">
        <f t="shared" si="51"/>
        <v/>
      </c>
      <c r="DN85" s="543" t="str">
        <f t="shared" si="52"/>
        <v/>
      </c>
      <c r="DO85" s="543" t="str">
        <f t="shared" si="53"/>
        <v/>
      </c>
      <c r="DP85" s="543" t="str">
        <f t="shared" si="54"/>
        <v/>
      </c>
      <c r="DQ85" s="544" t="str">
        <f t="shared" si="55"/>
        <v/>
      </c>
      <c r="DR85" s="542" t="str">
        <f t="shared" si="56"/>
        <v/>
      </c>
      <c r="DS85" s="543" t="str">
        <f t="shared" si="57"/>
        <v/>
      </c>
      <c r="DT85" s="543" t="str">
        <f t="shared" si="58"/>
        <v/>
      </c>
      <c r="DU85" s="543" t="str">
        <f t="shared" si="59"/>
        <v/>
      </c>
      <c r="DV85" s="543" t="str">
        <f t="shared" si="60"/>
        <v/>
      </c>
      <c r="DW85" s="544" t="str">
        <f t="shared" si="61"/>
        <v/>
      </c>
      <c r="DX85" s="542" t="str">
        <f t="shared" si="62"/>
        <v/>
      </c>
      <c r="DY85" s="543" t="str">
        <f t="shared" si="63"/>
        <v/>
      </c>
      <c r="DZ85" s="543" t="str">
        <f t="shared" si="64"/>
        <v/>
      </c>
      <c r="EA85" s="543" t="str">
        <f t="shared" si="65"/>
        <v/>
      </c>
      <c r="EB85" s="543" t="str">
        <f t="shared" si="66"/>
        <v/>
      </c>
      <c r="EC85" s="544" t="str">
        <f t="shared" si="67"/>
        <v/>
      </c>
      <c r="ED85" s="542"/>
      <c r="EE85" s="543"/>
      <c r="EF85" s="543"/>
      <c r="EG85" s="543"/>
      <c r="EH85" s="543"/>
      <c r="EI85" s="544"/>
      <c r="EJ85" s="538"/>
      <c r="EK85" s="539"/>
      <c r="EL85" s="539"/>
      <c r="EM85" s="539"/>
      <c r="EN85" s="539"/>
      <c r="EO85" s="542"/>
      <c r="EP85" s="543"/>
      <c r="EQ85" s="543"/>
      <c r="ER85" s="543"/>
      <c r="ES85" s="543"/>
      <c r="ET85" s="543"/>
      <c r="EU85" s="538"/>
      <c r="EV85" s="539"/>
      <c r="EW85" s="539"/>
      <c r="EX85" s="539"/>
      <c r="EY85" s="539"/>
      <c r="EZ85" s="1285"/>
      <c r="FA85" s="747"/>
      <c r="FB85" s="1289"/>
      <c r="FC85" s="1289"/>
      <c r="FD85" s="1289"/>
      <c r="FE85" s="1290"/>
      <c r="FF85" s="747"/>
      <c r="FG85" s="1289"/>
      <c r="FH85" s="1289"/>
      <c r="FI85" s="1289"/>
      <c r="FJ85" s="1290"/>
    </row>
    <row r="86" spans="1:166" s="524" customFormat="1" ht="15.75" customHeight="1">
      <c r="A86" s="503"/>
      <c r="B86" s="525">
        <v>80</v>
      </c>
      <c r="C86" s="786" t="str">
        <f t="shared" si="42"/>
        <v/>
      </c>
      <c r="D86" s="526"/>
      <c r="E86" s="526"/>
      <c r="F86" s="517"/>
      <c r="G86" s="527"/>
      <c r="H86" s="527"/>
      <c r="I86" s="528"/>
      <c r="J86" s="529"/>
      <c r="K86" s="529"/>
      <c r="L86" s="529"/>
      <c r="M86" s="529"/>
      <c r="N86" s="529"/>
      <c r="O86" s="529"/>
      <c r="P86" s="530"/>
      <c r="Q86" s="531">
        <f t="shared" si="43"/>
        <v>0</v>
      </c>
      <c r="R86" s="532"/>
      <c r="S86" s="526"/>
      <c r="T86" s="533"/>
      <c r="U86" s="526"/>
      <c r="V86" s="526"/>
      <c r="W86" s="526"/>
      <c r="X86" s="539"/>
      <c r="Y86" s="548"/>
      <c r="Z86" s="536"/>
      <c r="AA86" s="517"/>
      <c r="AB86" s="517"/>
      <c r="AC86" s="517"/>
      <c r="AD86" s="517"/>
      <c r="AE86" s="517"/>
      <c r="AF86" s="537"/>
      <c r="AG86" s="538"/>
      <c r="AH86" s="539"/>
      <c r="AI86" s="539"/>
      <c r="AJ86" s="539"/>
      <c r="AK86" s="539"/>
      <c r="AL86" s="539"/>
      <c r="AM86" s="539"/>
      <c r="AN86" s="539"/>
      <c r="AO86" s="539"/>
      <c r="AP86" s="540"/>
      <c r="AQ86" s="539"/>
      <c r="AR86" s="539"/>
      <c r="AS86" s="539"/>
      <c r="AT86" s="539"/>
      <c r="AU86" s="539"/>
      <c r="AV86" s="538"/>
      <c r="AW86" s="539"/>
      <c r="AX86" s="539"/>
      <c r="AY86" s="539"/>
      <c r="AZ86" s="712"/>
      <c r="BA86" s="715"/>
      <c r="BB86" s="539"/>
      <c r="BC86" s="539"/>
      <c r="BD86" s="539"/>
      <c r="BE86" s="716"/>
      <c r="BF86" s="721"/>
      <c r="BG86" s="539"/>
      <c r="BH86" s="539"/>
      <c r="BI86" s="539"/>
      <c r="BJ86" s="722"/>
      <c r="BK86" s="540"/>
      <c r="BL86" s="532"/>
      <c r="BM86" s="517"/>
      <c r="BN86" s="517"/>
      <c r="BO86" s="517"/>
      <c r="BP86" s="533"/>
      <c r="BQ86" s="538"/>
      <c r="BR86" s="539"/>
      <c r="BS86" s="539"/>
      <c r="BT86" s="539"/>
      <c r="BU86" s="540"/>
      <c r="BV86" s="538"/>
      <c r="BW86" s="539"/>
      <c r="BX86" s="539"/>
      <c r="BY86" s="539"/>
      <c r="BZ86" s="540"/>
      <c r="CA86" s="538"/>
      <c r="CB86" s="539"/>
      <c r="CC86" s="539"/>
      <c r="CD86" s="539"/>
      <c r="CE86" s="540"/>
      <c r="CF86" s="538"/>
      <c r="CG86" s="539"/>
      <c r="CH86" s="539"/>
      <c r="CI86" s="539"/>
      <c r="CJ86" s="540"/>
      <c r="CK86" s="538"/>
      <c r="CL86" s="539"/>
      <c r="CM86" s="539"/>
      <c r="CN86" s="539"/>
      <c r="CO86" s="540"/>
      <c r="CP86" s="538"/>
      <c r="CQ86" s="539"/>
      <c r="CR86" s="539"/>
      <c r="CS86" s="539"/>
      <c r="CT86" s="540"/>
      <c r="CU86" s="1277"/>
      <c r="CV86" s="1278"/>
      <c r="CW86" s="1278"/>
      <c r="CX86" s="1279"/>
      <c r="CY86" s="1278"/>
      <c r="CZ86" s="1278"/>
      <c r="DA86" s="1278"/>
      <c r="DB86" s="1279"/>
      <c r="DC86" s="517"/>
      <c r="DD86" s="545">
        <v>1</v>
      </c>
      <c r="DE86" s="546"/>
      <c r="DF86" s="542" t="str">
        <f t="shared" si="44"/>
        <v/>
      </c>
      <c r="DG86" s="543" t="str">
        <f t="shared" si="45"/>
        <v/>
      </c>
      <c r="DH86" s="543" t="str">
        <f t="shared" si="46"/>
        <v/>
      </c>
      <c r="DI86" s="543" t="str">
        <f t="shared" si="47"/>
        <v/>
      </c>
      <c r="DJ86" s="543" t="str">
        <f t="shared" si="48"/>
        <v/>
      </c>
      <c r="DK86" s="544" t="str">
        <f t="shared" si="49"/>
        <v/>
      </c>
      <c r="DL86" s="542" t="str">
        <f t="shared" si="50"/>
        <v/>
      </c>
      <c r="DM86" s="543" t="str">
        <f t="shared" si="51"/>
        <v/>
      </c>
      <c r="DN86" s="543" t="str">
        <f t="shared" si="52"/>
        <v/>
      </c>
      <c r="DO86" s="543" t="str">
        <f t="shared" si="53"/>
        <v/>
      </c>
      <c r="DP86" s="543" t="str">
        <f t="shared" si="54"/>
        <v/>
      </c>
      <c r="DQ86" s="544" t="str">
        <f t="shared" si="55"/>
        <v/>
      </c>
      <c r="DR86" s="542" t="str">
        <f t="shared" si="56"/>
        <v/>
      </c>
      <c r="DS86" s="543" t="str">
        <f t="shared" si="57"/>
        <v/>
      </c>
      <c r="DT86" s="543" t="str">
        <f t="shared" si="58"/>
        <v/>
      </c>
      <c r="DU86" s="543" t="str">
        <f t="shared" si="59"/>
        <v/>
      </c>
      <c r="DV86" s="543" t="str">
        <f t="shared" si="60"/>
        <v/>
      </c>
      <c r="DW86" s="544" t="str">
        <f t="shared" si="61"/>
        <v/>
      </c>
      <c r="DX86" s="542" t="str">
        <f t="shared" si="62"/>
        <v/>
      </c>
      <c r="DY86" s="543" t="str">
        <f t="shared" si="63"/>
        <v/>
      </c>
      <c r="DZ86" s="543" t="str">
        <f t="shared" si="64"/>
        <v/>
      </c>
      <c r="EA86" s="543" t="str">
        <f t="shared" si="65"/>
        <v/>
      </c>
      <c r="EB86" s="543" t="str">
        <f t="shared" si="66"/>
        <v/>
      </c>
      <c r="EC86" s="544" t="str">
        <f t="shared" si="67"/>
        <v/>
      </c>
      <c r="ED86" s="542"/>
      <c r="EE86" s="543"/>
      <c r="EF86" s="543"/>
      <c r="EG86" s="543"/>
      <c r="EH86" s="543"/>
      <c r="EI86" s="544"/>
      <c r="EJ86" s="538"/>
      <c r="EK86" s="539"/>
      <c r="EL86" s="539"/>
      <c r="EM86" s="539"/>
      <c r="EN86" s="539"/>
      <c r="EO86" s="542"/>
      <c r="EP86" s="543"/>
      <c r="EQ86" s="543"/>
      <c r="ER86" s="543"/>
      <c r="ES86" s="543"/>
      <c r="ET86" s="543"/>
      <c r="EU86" s="538"/>
      <c r="EV86" s="539"/>
      <c r="EW86" s="539"/>
      <c r="EX86" s="539"/>
      <c r="EY86" s="539"/>
      <c r="EZ86" s="1285"/>
      <c r="FA86" s="747"/>
      <c r="FB86" s="1289"/>
      <c r="FC86" s="1289"/>
      <c r="FD86" s="1289"/>
      <c r="FE86" s="1290"/>
      <c r="FF86" s="747"/>
      <c r="FG86" s="1289"/>
      <c r="FH86" s="1289"/>
      <c r="FI86" s="1289"/>
      <c r="FJ86" s="1290"/>
    </row>
    <row r="87" spans="1:166" s="524" customFormat="1" ht="15.75" customHeight="1">
      <c r="A87" s="503"/>
      <c r="B87" s="525">
        <v>81</v>
      </c>
      <c r="C87" s="786" t="str">
        <f t="shared" si="42"/>
        <v/>
      </c>
      <c r="D87" s="526"/>
      <c r="E87" s="526"/>
      <c r="F87" s="517"/>
      <c r="G87" s="527"/>
      <c r="H87" s="527"/>
      <c r="I87" s="528"/>
      <c r="J87" s="529"/>
      <c r="K87" s="529"/>
      <c r="L87" s="529"/>
      <c r="M87" s="529"/>
      <c r="N87" s="529"/>
      <c r="O87" s="529"/>
      <c r="P87" s="530"/>
      <c r="Q87" s="531">
        <f t="shared" si="43"/>
        <v>0</v>
      </c>
      <c r="R87" s="532"/>
      <c r="S87" s="526"/>
      <c r="T87" s="533"/>
      <c r="U87" s="526"/>
      <c r="V87" s="526"/>
      <c r="W87" s="526"/>
      <c r="X87" s="539"/>
      <c r="Y87" s="548"/>
      <c r="Z87" s="536"/>
      <c r="AA87" s="517"/>
      <c r="AB87" s="517"/>
      <c r="AC87" s="517"/>
      <c r="AD87" s="517"/>
      <c r="AE87" s="517"/>
      <c r="AF87" s="537"/>
      <c r="AG87" s="538"/>
      <c r="AH87" s="539"/>
      <c r="AI87" s="539"/>
      <c r="AJ87" s="539"/>
      <c r="AK87" s="539"/>
      <c r="AL87" s="539"/>
      <c r="AM87" s="539"/>
      <c r="AN87" s="539"/>
      <c r="AO87" s="539"/>
      <c r="AP87" s="540"/>
      <c r="AQ87" s="539"/>
      <c r="AR87" s="539"/>
      <c r="AS87" s="539"/>
      <c r="AT87" s="539"/>
      <c r="AU87" s="539"/>
      <c r="AV87" s="538"/>
      <c r="AW87" s="539"/>
      <c r="AX87" s="539"/>
      <c r="AY87" s="539"/>
      <c r="AZ87" s="712"/>
      <c r="BA87" s="715"/>
      <c r="BB87" s="539"/>
      <c r="BC87" s="539"/>
      <c r="BD87" s="539"/>
      <c r="BE87" s="716"/>
      <c r="BF87" s="721"/>
      <c r="BG87" s="539"/>
      <c r="BH87" s="539"/>
      <c r="BI87" s="539"/>
      <c r="BJ87" s="722"/>
      <c r="BK87" s="540"/>
      <c r="BL87" s="532"/>
      <c r="BM87" s="517"/>
      <c r="BN87" s="517"/>
      <c r="BO87" s="517"/>
      <c r="BP87" s="533"/>
      <c r="BQ87" s="538"/>
      <c r="BR87" s="539"/>
      <c r="BS87" s="539"/>
      <c r="BT87" s="539"/>
      <c r="BU87" s="540"/>
      <c r="BV87" s="538"/>
      <c r="BW87" s="539"/>
      <c r="BX87" s="539"/>
      <c r="BY87" s="539"/>
      <c r="BZ87" s="540"/>
      <c r="CA87" s="538"/>
      <c r="CB87" s="539"/>
      <c r="CC87" s="539"/>
      <c r="CD87" s="539"/>
      <c r="CE87" s="540"/>
      <c r="CF87" s="538"/>
      <c r="CG87" s="539"/>
      <c r="CH87" s="539"/>
      <c r="CI87" s="539"/>
      <c r="CJ87" s="540"/>
      <c r="CK87" s="538"/>
      <c r="CL87" s="539"/>
      <c r="CM87" s="539"/>
      <c r="CN87" s="539"/>
      <c r="CO87" s="540"/>
      <c r="CP87" s="538"/>
      <c r="CQ87" s="539"/>
      <c r="CR87" s="539"/>
      <c r="CS87" s="539"/>
      <c r="CT87" s="540"/>
      <c r="CU87" s="1277"/>
      <c r="CV87" s="1278"/>
      <c r="CW87" s="1278"/>
      <c r="CX87" s="1279"/>
      <c r="CY87" s="1278"/>
      <c r="CZ87" s="1278"/>
      <c r="DA87" s="1278"/>
      <c r="DB87" s="1279"/>
      <c r="DC87" s="517"/>
      <c r="DD87" s="545">
        <v>1</v>
      </c>
      <c r="DE87" s="546"/>
      <c r="DF87" s="542" t="str">
        <f t="shared" si="44"/>
        <v/>
      </c>
      <c r="DG87" s="543" t="str">
        <f t="shared" si="45"/>
        <v/>
      </c>
      <c r="DH87" s="543" t="str">
        <f t="shared" si="46"/>
        <v/>
      </c>
      <c r="DI87" s="543" t="str">
        <f t="shared" si="47"/>
        <v/>
      </c>
      <c r="DJ87" s="543" t="str">
        <f t="shared" si="48"/>
        <v/>
      </c>
      <c r="DK87" s="544" t="str">
        <f t="shared" si="49"/>
        <v/>
      </c>
      <c r="DL87" s="542" t="str">
        <f t="shared" si="50"/>
        <v/>
      </c>
      <c r="DM87" s="543" t="str">
        <f t="shared" si="51"/>
        <v/>
      </c>
      <c r="DN87" s="543" t="str">
        <f t="shared" si="52"/>
        <v/>
      </c>
      <c r="DO87" s="543" t="str">
        <f t="shared" si="53"/>
        <v/>
      </c>
      <c r="DP87" s="543" t="str">
        <f t="shared" si="54"/>
        <v/>
      </c>
      <c r="DQ87" s="544" t="str">
        <f t="shared" si="55"/>
        <v/>
      </c>
      <c r="DR87" s="542" t="str">
        <f t="shared" si="56"/>
        <v/>
      </c>
      <c r="DS87" s="543" t="str">
        <f t="shared" si="57"/>
        <v/>
      </c>
      <c r="DT87" s="543" t="str">
        <f t="shared" si="58"/>
        <v/>
      </c>
      <c r="DU87" s="543" t="str">
        <f t="shared" si="59"/>
        <v/>
      </c>
      <c r="DV87" s="543" t="str">
        <f t="shared" si="60"/>
        <v/>
      </c>
      <c r="DW87" s="544" t="str">
        <f t="shared" si="61"/>
        <v/>
      </c>
      <c r="DX87" s="542" t="str">
        <f t="shared" si="62"/>
        <v/>
      </c>
      <c r="DY87" s="543" t="str">
        <f t="shared" si="63"/>
        <v/>
      </c>
      <c r="DZ87" s="543" t="str">
        <f t="shared" si="64"/>
        <v/>
      </c>
      <c r="EA87" s="543" t="str">
        <f t="shared" si="65"/>
        <v/>
      </c>
      <c r="EB87" s="543" t="str">
        <f t="shared" si="66"/>
        <v/>
      </c>
      <c r="EC87" s="544" t="str">
        <f t="shared" si="67"/>
        <v/>
      </c>
      <c r="ED87" s="542"/>
      <c r="EE87" s="543"/>
      <c r="EF87" s="543"/>
      <c r="EG87" s="543"/>
      <c r="EH87" s="543"/>
      <c r="EI87" s="544"/>
      <c r="EJ87" s="538"/>
      <c r="EK87" s="539"/>
      <c r="EL87" s="539"/>
      <c r="EM87" s="539"/>
      <c r="EN87" s="539"/>
      <c r="EO87" s="542"/>
      <c r="EP87" s="543"/>
      <c r="EQ87" s="543"/>
      <c r="ER87" s="543"/>
      <c r="ES87" s="543"/>
      <c r="ET87" s="543"/>
      <c r="EU87" s="538"/>
      <c r="EV87" s="539"/>
      <c r="EW87" s="539"/>
      <c r="EX87" s="539"/>
      <c r="EY87" s="539"/>
      <c r="EZ87" s="1285"/>
      <c r="FA87" s="747"/>
      <c r="FB87" s="1289"/>
      <c r="FC87" s="1289"/>
      <c r="FD87" s="1289"/>
      <c r="FE87" s="1290"/>
      <c r="FF87" s="747"/>
      <c r="FG87" s="1289"/>
      <c r="FH87" s="1289"/>
      <c r="FI87" s="1289"/>
      <c r="FJ87" s="1290"/>
    </row>
    <row r="88" spans="1:166" s="524" customFormat="1" ht="15.75" customHeight="1">
      <c r="A88" s="503"/>
      <c r="B88" s="525">
        <v>82</v>
      </c>
      <c r="C88" s="786" t="str">
        <f t="shared" si="42"/>
        <v/>
      </c>
      <c r="D88" s="526"/>
      <c r="E88" s="526"/>
      <c r="F88" s="517"/>
      <c r="G88" s="527"/>
      <c r="H88" s="527"/>
      <c r="I88" s="528"/>
      <c r="J88" s="529"/>
      <c r="K88" s="529"/>
      <c r="L88" s="529"/>
      <c r="M88" s="529"/>
      <c r="N88" s="529"/>
      <c r="O88" s="529"/>
      <c r="P88" s="530"/>
      <c r="Q88" s="531">
        <f t="shared" si="43"/>
        <v>0</v>
      </c>
      <c r="R88" s="532"/>
      <c r="S88" s="526"/>
      <c r="T88" s="533"/>
      <c r="U88" s="526"/>
      <c r="V88" s="526"/>
      <c r="W88" s="526"/>
      <c r="X88" s="539"/>
      <c r="Y88" s="548"/>
      <c r="Z88" s="536"/>
      <c r="AA88" s="517"/>
      <c r="AB88" s="517"/>
      <c r="AC88" s="517"/>
      <c r="AD88" s="517"/>
      <c r="AE88" s="517"/>
      <c r="AF88" s="537"/>
      <c r="AG88" s="538"/>
      <c r="AH88" s="539"/>
      <c r="AI88" s="539"/>
      <c r="AJ88" s="539"/>
      <c r="AK88" s="539"/>
      <c r="AL88" s="539"/>
      <c r="AM88" s="539"/>
      <c r="AN88" s="539"/>
      <c r="AO88" s="539"/>
      <c r="AP88" s="540"/>
      <c r="AQ88" s="539"/>
      <c r="AR88" s="539"/>
      <c r="AS88" s="539"/>
      <c r="AT88" s="539"/>
      <c r="AU88" s="539"/>
      <c r="AV88" s="538"/>
      <c r="AW88" s="539"/>
      <c r="AX88" s="539"/>
      <c r="AY88" s="539"/>
      <c r="AZ88" s="712"/>
      <c r="BA88" s="715"/>
      <c r="BB88" s="539"/>
      <c r="BC88" s="539"/>
      <c r="BD88" s="539"/>
      <c r="BE88" s="716"/>
      <c r="BF88" s="721"/>
      <c r="BG88" s="539"/>
      <c r="BH88" s="539"/>
      <c r="BI88" s="539"/>
      <c r="BJ88" s="722"/>
      <c r="BK88" s="540"/>
      <c r="BL88" s="532"/>
      <c r="BM88" s="517"/>
      <c r="BN88" s="517"/>
      <c r="BO88" s="517"/>
      <c r="BP88" s="533"/>
      <c r="BQ88" s="538"/>
      <c r="BR88" s="539"/>
      <c r="BS88" s="539"/>
      <c r="BT88" s="539"/>
      <c r="BU88" s="540"/>
      <c r="BV88" s="538"/>
      <c r="BW88" s="539"/>
      <c r="BX88" s="539"/>
      <c r="BY88" s="539"/>
      <c r="BZ88" s="540"/>
      <c r="CA88" s="538"/>
      <c r="CB88" s="539"/>
      <c r="CC88" s="539"/>
      <c r="CD88" s="539"/>
      <c r="CE88" s="540"/>
      <c r="CF88" s="538"/>
      <c r="CG88" s="539"/>
      <c r="CH88" s="539"/>
      <c r="CI88" s="539"/>
      <c r="CJ88" s="540"/>
      <c r="CK88" s="538"/>
      <c r="CL88" s="539"/>
      <c r="CM88" s="539"/>
      <c r="CN88" s="539"/>
      <c r="CO88" s="540"/>
      <c r="CP88" s="538"/>
      <c r="CQ88" s="539"/>
      <c r="CR88" s="539"/>
      <c r="CS88" s="539"/>
      <c r="CT88" s="540"/>
      <c r="CU88" s="1277"/>
      <c r="CV88" s="1278"/>
      <c r="CW88" s="1278"/>
      <c r="CX88" s="1279"/>
      <c r="CY88" s="1278"/>
      <c r="CZ88" s="1278"/>
      <c r="DA88" s="1278"/>
      <c r="DB88" s="1279"/>
      <c r="DC88" s="517"/>
      <c r="DD88" s="545">
        <v>1</v>
      </c>
      <c r="DE88" s="546"/>
      <c r="DF88" s="542" t="str">
        <f t="shared" si="44"/>
        <v/>
      </c>
      <c r="DG88" s="543" t="str">
        <f t="shared" si="45"/>
        <v/>
      </c>
      <c r="DH88" s="543" t="str">
        <f t="shared" si="46"/>
        <v/>
      </c>
      <c r="DI88" s="543" t="str">
        <f t="shared" si="47"/>
        <v/>
      </c>
      <c r="DJ88" s="543" t="str">
        <f t="shared" si="48"/>
        <v/>
      </c>
      <c r="DK88" s="544" t="str">
        <f t="shared" si="49"/>
        <v/>
      </c>
      <c r="DL88" s="542" t="str">
        <f t="shared" si="50"/>
        <v/>
      </c>
      <c r="DM88" s="543" t="str">
        <f t="shared" si="51"/>
        <v/>
      </c>
      <c r="DN88" s="543" t="str">
        <f t="shared" si="52"/>
        <v/>
      </c>
      <c r="DO88" s="543" t="str">
        <f t="shared" si="53"/>
        <v/>
      </c>
      <c r="DP88" s="543" t="str">
        <f t="shared" si="54"/>
        <v/>
      </c>
      <c r="DQ88" s="544" t="str">
        <f t="shared" si="55"/>
        <v/>
      </c>
      <c r="DR88" s="542" t="str">
        <f t="shared" si="56"/>
        <v/>
      </c>
      <c r="DS88" s="543" t="str">
        <f t="shared" si="57"/>
        <v/>
      </c>
      <c r="DT88" s="543" t="str">
        <f t="shared" si="58"/>
        <v/>
      </c>
      <c r="DU88" s="543" t="str">
        <f t="shared" si="59"/>
        <v/>
      </c>
      <c r="DV88" s="543" t="str">
        <f t="shared" si="60"/>
        <v/>
      </c>
      <c r="DW88" s="544" t="str">
        <f t="shared" si="61"/>
        <v/>
      </c>
      <c r="DX88" s="542" t="str">
        <f t="shared" si="62"/>
        <v/>
      </c>
      <c r="DY88" s="543" t="str">
        <f t="shared" si="63"/>
        <v/>
      </c>
      <c r="DZ88" s="543" t="str">
        <f t="shared" si="64"/>
        <v/>
      </c>
      <c r="EA88" s="543" t="str">
        <f t="shared" si="65"/>
        <v/>
      </c>
      <c r="EB88" s="543" t="str">
        <f t="shared" si="66"/>
        <v/>
      </c>
      <c r="EC88" s="544" t="str">
        <f t="shared" si="67"/>
        <v/>
      </c>
      <c r="ED88" s="542"/>
      <c r="EE88" s="543"/>
      <c r="EF88" s="543"/>
      <c r="EG88" s="543"/>
      <c r="EH88" s="543"/>
      <c r="EI88" s="544"/>
      <c r="EJ88" s="538"/>
      <c r="EK88" s="539"/>
      <c r="EL88" s="539"/>
      <c r="EM88" s="539"/>
      <c r="EN88" s="539"/>
      <c r="EO88" s="542"/>
      <c r="EP88" s="543"/>
      <c r="EQ88" s="543"/>
      <c r="ER88" s="543"/>
      <c r="ES88" s="543"/>
      <c r="ET88" s="543"/>
      <c r="EU88" s="538"/>
      <c r="EV88" s="539"/>
      <c r="EW88" s="539"/>
      <c r="EX88" s="539"/>
      <c r="EY88" s="539"/>
      <c r="EZ88" s="1285"/>
      <c r="FA88" s="747"/>
      <c r="FB88" s="1289"/>
      <c r="FC88" s="1289"/>
      <c r="FD88" s="1289"/>
      <c r="FE88" s="1290"/>
      <c r="FF88" s="747"/>
      <c r="FG88" s="1289"/>
      <c r="FH88" s="1289"/>
      <c r="FI88" s="1289"/>
      <c r="FJ88" s="1290"/>
    </row>
    <row r="89" spans="1:166" s="524" customFormat="1" ht="15.75" customHeight="1">
      <c r="A89" s="503"/>
      <c r="B89" s="525">
        <v>83</v>
      </c>
      <c r="C89" s="786" t="str">
        <f t="shared" si="42"/>
        <v/>
      </c>
      <c r="D89" s="526"/>
      <c r="E89" s="526"/>
      <c r="F89" s="517"/>
      <c r="G89" s="527"/>
      <c r="H89" s="527"/>
      <c r="I89" s="528"/>
      <c r="J89" s="529"/>
      <c r="K89" s="529"/>
      <c r="L89" s="529"/>
      <c r="M89" s="529"/>
      <c r="N89" s="529"/>
      <c r="O89" s="529"/>
      <c r="P89" s="530"/>
      <c r="Q89" s="531">
        <f t="shared" si="43"/>
        <v>0</v>
      </c>
      <c r="R89" s="532"/>
      <c r="S89" s="526"/>
      <c r="T89" s="533"/>
      <c r="U89" s="526"/>
      <c r="V89" s="526"/>
      <c r="W89" s="526"/>
      <c r="X89" s="534"/>
      <c r="Y89" s="547"/>
      <c r="Z89" s="536"/>
      <c r="AA89" s="517"/>
      <c r="AB89" s="517"/>
      <c r="AC89" s="517"/>
      <c r="AD89" s="517"/>
      <c r="AE89" s="517"/>
      <c r="AF89" s="537"/>
      <c r="AG89" s="538"/>
      <c r="AH89" s="539"/>
      <c r="AI89" s="539"/>
      <c r="AJ89" s="539"/>
      <c r="AK89" s="539"/>
      <c r="AL89" s="539"/>
      <c r="AM89" s="539"/>
      <c r="AN89" s="539"/>
      <c r="AO89" s="539"/>
      <c r="AP89" s="540"/>
      <c r="AQ89" s="539"/>
      <c r="AR89" s="539"/>
      <c r="AS89" s="539"/>
      <c r="AT89" s="539"/>
      <c r="AU89" s="539"/>
      <c r="AV89" s="538"/>
      <c r="AW89" s="539"/>
      <c r="AX89" s="539"/>
      <c r="AY89" s="539"/>
      <c r="AZ89" s="712"/>
      <c r="BA89" s="715"/>
      <c r="BB89" s="539"/>
      <c r="BC89" s="539"/>
      <c r="BD89" s="539"/>
      <c r="BE89" s="716"/>
      <c r="BF89" s="721"/>
      <c r="BG89" s="539"/>
      <c r="BH89" s="539"/>
      <c r="BI89" s="539"/>
      <c r="BJ89" s="722"/>
      <c r="BK89" s="540"/>
      <c r="BL89" s="532"/>
      <c r="BM89" s="517"/>
      <c r="BN89" s="517"/>
      <c r="BO89" s="517"/>
      <c r="BP89" s="533"/>
      <c r="BQ89" s="538"/>
      <c r="BR89" s="539"/>
      <c r="BS89" s="539"/>
      <c r="BT89" s="539"/>
      <c r="BU89" s="540"/>
      <c r="BV89" s="538"/>
      <c r="BW89" s="539"/>
      <c r="BX89" s="539"/>
      <c r="BY89" s="539"/>
      <c r="BZ89" s="540"/>
      <c r="CA89" s="538"/>
      <c r="CB89" s="539"/>
      <c r="CC89" s="539"/>
      <c r="CD89" s="539"/>
      <c r="CE89" s="540"/>
      <c r="CF89" s="538"/>
      <c r="CG89" s="539"/>
      <c r="CH89" s="539"/>
      <c r="CI89" s="539"/>
      <c r="CJ89" s="540"/>
      <c r="CK89" s="538"/>
      <c r="CL89" s="539"/>
      <c r="CM89" s="539"/>
      <c r="CN89" s="539"/>
      <c r="CO89" s="540"/>
      <c r="CP89" s="538"/>
      <c r="CQ89" s="539"/>
      <c r="CR89" s="539"/>
      <c r="CS89" s="539"/>
      <c r="CT89" s="540"/>
      <c r="CU89" s="1277"/>
      <c r="CV89" s="1278"/>
      <c r="CW89" s="1278"/>
      <c r="CX89" s="1279"/>
      <c r="CY89" s="1278"/>
      <c r="CZ89" s="1278"/>
      <c r="DA89" s="1278"/>
      <c r="DB89" s="1279"/>
      <c r="DC89" s="517"/>
      <c r="DD89" s="545">
        <v>1</v>
      </c>
      <c r="DE89" s="546"/>
      <c r="DF89" s="542" t="str">
        <f t="shared" si="44"/>
        <v/>
      </c>
      <c r="DG89" s="543" t="str">
        <f t="shared" si="45"/>
        <v/>
      </c>
      <c r="DH89" s="543" t="str">
        <f t="shared" si="46"/>
        <v/>
      </c>
      <c r="DI89" s="543" t="str">
        <f t="shared" si="47"/>
        <v/>
      </c>
      <c r="DJ89" s="543" t="str">
        <f t="shared" si="48"/>
        <v/>
      </c>
      <c r="DK89" s="544" t="str">
        <f t="shared" si="49"/>
        <v/>
      </c>
      <c r="DL89" s="542" t="str">
        <f t="shared" si="50"/>
        <v/>
      </c>
      <c r="DM89" s="543" t="str">
        <f t="shared" si="51"/>
        <v/>
      </c>
      <c r="DN89" s="543" t="str">
        <f t="shared" si="52"/>
        <v/>
      </c>
      <c r="DO89" s="543" t="str">
        <f t="shared" si="53"/>
        <v/>
      </c>
      <c r="DP89" s="543" t="str">
        <f t="shared" si="54"/>
        <v/>
      </c>
      <c r="DQ89" s="544" t="str">
        <f t="shared" si="55"/>
        <v/>
      </c>
      <c r="DR89" s="542" t="str">
        <f t="shared" si="56"/>
        <v/>
      </c>
      <c r="DS89" s="543" t="str">
        <f t="shared" si="57"/>
        <v/>
      </c>
      <c r="DT89" s="543" t="str">
        <f t="shared" si="58"/>
        <v/>
      </c>
      <c r="DU89" s="543" t="str">
        <f t="shared" si="59"/>
        <v/>
      </c>
      <c r="DV89" s="543" t="str">
        <f t="shared" si="60"/>
        <v/>
      </c>
      <c r="DW89" s="544" t="str">
        <f t="shared" si="61"/>
        <v/>
      </c>
      <c r="DX89" s="542" t="str">
        <f t="shared" si="62"/>
        <v/>
      </c>
      <c r="DY89" s="543" t="str">
        <f t="shared" si="63"/>
        <v/>
      </c>
      <c r="DZ89" s="543" t="str">
        <f t="shared" si="64"/>
        <v/>
      </c>
      <c r="EA89" s="543" t="str">
        <f t="shared" si="65"/>
        <v/>
      </c>
      <c r="EB89" s="543" t="str">
        <f t="shared" si="66"/>
        <v/>
      </c>
      <c r="EC89" s="544" t="str">
        <f t="shared" si="67"/>
        <v/>
      </c>
      <c r="ED89" s="542"/>
      <c r="EE89" s="543"/>
      <c r="EF89" s="543"/>
      <c r="EG89" s="543"/>
      <c r="EH89" s="543"/>
      <c r="EI89" s="544"/>
      <c r="EJ89" s="538"/>
      <c r="EK89" s="539"/>
      <c r="EL89" s="539"/>
      <c r="EM89" s="539"/>
      <c r="EN89" s="539"/>
      <c r="EO89" s="542"/>
      <c r="EP89" s="543"/>
      <c r="EQ89" s="543"/>
      <c r="ER89" s="543"/>
      <c r="ES89" s="543"/>
      <c r="ET89" s="543"/>
      <c r="EU89" s="538"/>
      <c r="EV89" s="539"/>
      <c r="EW89" s="539"/>
      <c r="EX89" s="539"/>
      <c r="EY89" s="539"/>
      <c r="EZ89" s="1285"/>
      <c r="FA89" s="747"/>
      <c r="FB89" s="1289"/>
      <c r="FC89" s="1289"/>
      <c r="FD89" s="1289"/>
      <c r="FE89" s="1290"/>
      <c r="FF89" s="747"/>
      <c r="FG89" s="1289"/>
      <c r="FH89" s="1289"/>
      <c r="FI89" s="1289"/>
      <c r="FJ89" s="1290"/>
    </row>
    <row r="90" spans="1:166" s="524" customFormat="1" ht="15.75" customHeight="1">
      <c r="A90" s="503"/>
      <c r="B90" s="525">
        <v>84</v>
      </c>
      <c r="C90" s="786" t="str">
        <f t="shared" si="42"/>
        <v/>
      </c>
      <c r="D90" s="526"/>
      <c r="E90" s="526"/>
      <c r="F90" s="517"/>
      <c r="G90" s="527"/>
      <c r="H90" s="527"/>
      <c r="I90" s="528"/>
      <c r="J90" s="529"/>
      <c r="K90" s="529"/>
      <c r="L90" s="529"/>
      <c r="M90" s="529"/>
      <c r="N90" s="529"/>
      <c r="O90" s="529"/>
      <c r="P90" s="530"/>
      <c r="Q90" s="531">
        <f t="shared" si="43"/>
        <v>0</v>
      </c>
      <c r="R90" s="532"/>
      <c r="S90" s="526"/>
      <c r="T90" s="533"/>
      <c r="U90" s="526"/>
      <c r="V90" s="526"/>
      <c r="W90" s="526"/>
      <c r="X90" s="534"/>
      <c r="Y90" s="535"/>
      <c r="Z90" s="536"/>
      <c r="AA90" s="517"/>
      <c r="AB90" s="517"/>
      <c r="AC90" s="517"/>
      <c r="AD90" s="517"/>
      <c r="AE90" s="517"/>
      <c r="AF90" s="537"/>
      <c r="AG90" s="538"/>
      <c r="AH90" s="539"/>
      <c r="AI90" s="539"/>
      <c r="AJ90" s="539"/>
      <c r="AK90" s="539"/>
      <c r="AL90" s="539"/>
      <c r="AM90" s="539"/>
      <c r="AN90" s="539"/>
      <c r="AO90" s="539"/>
      <c r="AP90" s="540"/>
      <c r="AQ90" s="539"/>
      <c r="AR90" s="539"/>
      <c r="AS90" s="539"/>
      <c r="AT90" s="539"/>
      <c r="AU90" s="539"/>
      <c r="AV90" s="538"/>
      <c r="AW90" s="539"/>
      <c r="AX90" s="539"/>
      <c r="AY90" s="539"/>
      <c r="AZ90" s="712"/>
      <c r="BA90" s="715"/>
      <c r="BB90" s="539"/>
      <c r="BC90" s="539"/>
      <c r="BD90" s="539"/>
      <c r="BE90" s="716"/>
      <c r="BF90" s="721"/>
      <c r="BG90" s="539"/>
      <c r="BH90" s="539"/>
      <c r="BI90" s="539"/>
      <c r="BJ90" s="722"/>
      <c r="BK90" s="540"/>
      <c r="BL90" s="532"/>
      <c r="BM90" s="517"/>
      <c r="BN90" s="517"/>
      <c r="BO90" s="517"/>
      <c r="BP90" s="533"/>
      <c r="BQ90" s="538"/>
      <c r="BR90" s="539"/>
      <c r="BS90" s="539"/>
      <c r="BT90" s="539"/>
      <c r="BU90" s="540"/>
      <c r="BV90" s="538"/>
      <c r="BW90" s="539"/>
      <c r="BX90" s="539"/>
      <c r="BY90" s="539"/>
      <c r="BZ90" s="540"/>
      <c r="CA90" s="538"/>
      <c r="CB90" s="539"/>
      <c r="CC90" s="539"/>
      <c r="CD90" s="539"/>
      <c r="CE90" s="540"/>
      <c r="CF90" s="538"/>
      <c r="CG90" s="539"/>
      <c r="CH90" s="539"/>
      <c r="CI90" s="539"/>
      <c r="CJ90" s="540"/>
      <c r="CK90" s="538"/>
      <c r="CL90" s="539"/>
      <c r="CM90" s="539"/>
      <c r="CN90" s="539"/>
      <c r="CO90" s="540"/>
      <c r="CP90" s="538"/>
      <c r="CQ90" s="539"/>
      <c r="CR90" s="539"/>
      <c r="CS90" s="539"/>
      <c r="CT90" s="540"/>
      <c r="CU90" s="1277"/>
      <c r="CV90" s="1278"/>
      <c r="CW90" s="1278"/>
      <c r="CX90" s="1279"/>
      <c r="CY90" s="1278"/>
      <c r="CZ90" s="1278"/>
      <c r="DA90" s="1278"/>
      <c r="DB90" s="1279"/>
      <c r="DC90" s="517"/>
      <c r="DD90" s="545">
        <v>1</v>
      </c>
      <c r="DE90" s="546"/>
      <c r="DF90" s="542" t="str">
        <f t="shared" si="44"/>
        <v/>
      </c>
      <c r="DG90" s="543" t="str">
        <f t="shared" si="45"/>
        <v/>
      </c>
      <c r="DH90" s="543" t="str">
        <f t="shared" si="46"/>
        <v/>
      </c>
      <c r="DI90" s="543" t="str">
        <f t="shared" si="47"/>
        <v/>
      </c>
      <c r="DJ90" s="543" t="str">
        <f t="shared" si="48"/>
        <v/>
      </c>
      <c r="DK90" s="544" t="str">
        <f t="shared" si="49"/>
        <v/>
      </c>
      <c r="DL90" s="542" t="str">
        <f t="shared" si="50"/>
        <v/>
      </c>
      <c r="DM90" s="543" t="str">
        <f t="shared" si="51"/>
        <v/>
      </c>
      <c r="DN90" s="543" t="str">
        <f t="shared" si="52"/>
        <v/>
      </c>
      <c r="DO90" s="543" t="str">
        <f t="shared" si="53"/>
        <v/>
      </c>
      <c r="DP90" s="543" t="str">
        <f t="shared" si="54"/>
        <v/>
      </c>
      <c r="DQ90" s="544" t="str">
        <f t="shared" si="55"/>
        <v/>
      </c>
      <c r="DR90" s="542" t="str">
        <f t="shared" si="56"/>
        <v/>
      </c>
      <c r="DS90" s="543" t="str">
        <f t="shared" si="57"/>
        <v/>
      </c>
      <c r="DT90" s="543" t="str">
        <f t="shared" si="58"/>
        <v/>
      </c>
      <c r="DU90" s="543" t="str">
        <f t="shared" si="59"/>
        <v/>
      </c>
      <c r="DV90" s="543" t="str">
        <f t="shared" si="60"/>
        <v/>
      </c>
      <c r="DW90" s="544" t="str">
        <f t="shared" si="61"/>
        <v/>
      </c>
      <c r="DX90" s="542" t="str">
        <f t="shared" si="62"/>
        <v/>
      </c>
      <c r="DY90" s="543" t="str">
        <f t="shared" si="63"/>
        <v/>
      </c>
      <c r="DZ90" s="543" t="str">
        <f t="shared" si="64"/>
        <v/>
      </c>
      <c r="EA90" s="543" t="str">
        <f t="shared" si="65"/>
        <v/>
      </c>
      <c r="EB90" s="543" t="str">
        <f t="shared" si="66"/>
        <v/>
      </c>
      <c r="EC90" s="544" t="str">
        <f t="shared" si="67"/>
        <v/>
      </c>
      <c r="ED90" s="542"/>
      <c r="EE90" s="543"/>
      <c r="EF90" s="543"/>
      <c r="EG90" s="543"/>
      <c r="EH90" s="543"/>
      <c r="EI90" s="544"/>
      <c r="EJ90" s="538"/>
      <c r="EK90" s="539"/>
      <c r="EL90" s="539"/>
      <c r="EM90" s="539"/>
      <c r="EN90" s="539"/>
      <c r="EO90" s="542"/>
      <c r="EP90" s="543"/>
      <c r="EQ90" s="543"/>
      <c r="ER90" s="543"/>
      <c r="ES90" s="543"/>
      <c r="ET90" s="543"/>
      <c r="EU90" s="538"/>
      <c r="EV90" s="539"/>
      <c r="EW90" s="539"/>
      <c r="EX90" s="539"/>
      <c r="EY90" s="539"/>
      <c r="EZ90" s="1285"/>
      <c r="FA90" s="747"/>
      <c r="FB90" s="1289"/>
      <c r="FC90" s="1289"/>
      <c r="FD90" s="1289"/>
      <c r="FE90" s="1290"/>
      <c r="FF90" s="747"/>
      <c r="FG90" s="1289"/>
      <c r="FH90" s="1289"/>
      <c r="FI90" s="1289"/>
      <c r="FJ90" s="1290"/>
    </row>
    <row r="91" spans="1:166" s="524" customFormat="1" ht="15.75" customHeight="1">
      <c r="A91" s="503"/>
      <c r="B91" s="525">
        <v>85</v>
      </c>
      <c r="C91" s="786" t="str">
        <f t="shared" si="42"/>
        <v/>
      </c>
      <c r="D91" s="526"/>
      <c r="E91" s="526"/>
      <c r="F91" s="517"/>
      <c r="G91" s="527"/>
      <c r="H91" s="527"/>
      <c r="I91" s="528"/>
      <c r="J91" s="529"/>
      <c r="K91" s="529"/>
      <c r="L91" s="529"/>
      <c r="M91" s="529"/>
      <c r="N91" s="529"/>
      <c r="O91" s="529"/>
      <c r="P91" s="530"/>
      <c r="Q91" s="531">
        <f t="shared" si="43"/>
        <v>0</v>
      </c>
      <c r="R91" s="532"/>
      <c r="S91" s="526"/>
      <c r="T91" s="533"/>
      <c r="U91" s="526"/>
      <c r="V91" s="526"/>
      <c r="W91" s="526"/>
      <c r="X91" s="534"/>
      <c r="Y91" s="550"/>
      <c r="Z91" s="536"/>
      <c r="AA91" s="517"/>
      <c r="AB91" s="517"/>
      <c r="AC91" s="517"/>
      <c r="AD91" s="517"/>
      <c r="AE91" s="517"/>
      <c r="AF91" s="537"/>
      <c r="AG91" s="538"/>
      <c r="AH91" s="539"/>
      <c r="AI91" s="539"/>
      <c r="AJ91" s="539"/>
      <c r="AK91" s="539"/>
      <c r="AL91" s="539"/>
      <c r="AM91" s="539"/>
      <c r="AN91" s="539"/>
      <c r="AO91" s="539"/>
      <c r="AP91" s="540"/>
      <c r="AQ91" s="539"/>
      <c r="AR91" s="539"/>
      <c r="AS91" s="539"/>
      <c r="AT91" s="539"/>
      <c r="AU91" s="539"/>
      <c r="AV91" s="538"/>
      <c r="AW91" s="539"/>
      <c r="AX91" s="539"/>
      <c r="AY91" s="539"/>
      <c r="AZ91" s="712"/>
      <c r="BA91" s="715"/>
      <c r="BB91" s="539"/>
      <c r="BC91" s="539"/>
      <c r="BD91" s="539"/>
      <c r="BE91" s="716"/>
      <c r="BF91" s="721"/>
      <c r="BG91" s="539"/>
      <c r="BH91" s="539"/>
      <c r="BI91" s="539"/>
      <c r="BJ91" s="722"/>
      <c r="BK91" s="540"/>
      <c r="BL91" s="532"/>
      <c r="BM91" s="517"/>
      <c r="BN91" s="517"/>
      <c r="BO91" s="517"/>
      <c r="BP91" s="533"/>
      <c r="BQ91" s="538"/>
      <c r="BR91" s="539"/>
      <c r="BS91" s="539"/>
      <c r="BT91" s="539"/>
      <c r="BU91" s="540"/>
      <c r="BV91" s="538"/>
      <c r="BW91" s="539"/>
      <c r="BX91" s="539"/>
      <c r="BY91" s="539"/>
      <c r="BZ91" s="540"/>
      <c r="CA91" s="538"/>
      <c r="CB91" s="539"/>
      <c r="CC91" s="539"/>
      <c r="CD91" s="539"/>
      <c r="CE91" s="540"/>
      <c r="CF91" s="538"/>
      <c r="CG91" s="539"/>
      <c r="CH91" s="539"/>
      <c r="CI91" s="539"/>
      <c r="CJ91" s="540"/>
      <c r="CK91" s="538"/>
      <c r="CL91" s="539"/>
      <c r="CM91" s="539"/>
      <c r="CN91" s="539"/>
      <c r="CO91" s="540"/>
      <c r="CP91" s="538"/>
      <c r="CQ91" s="539"/>
      <c r="CR91" s="539"/>
      <c r="CS91" s="539"/>
      <c r="CT91" s="540"/>
      <c r="CU91" s="1277"/>
      <c r="CV91" s="1278"/>
      <c r="CW91" s="1278"/>
      <c r="CX91" s="1279"/>
      <c r="CY91" s="1278"/>
      <c r="CZ91" s="1278"/>
      <c r="DA91" s="1278"/>
      <c r="DB91" s="1279"/>
      <c r="DC91" s="517"/>
      <c r="DD91" s="545">
        <v>1</v>
      </c>
      <c r="DE91" s="546"/>
      <c r="DF91" s="542" t="str">
        <f t="shared" si="44"/>
        <v/>
      </c>
      <c r="DG91" s="543" t="str">
        <f t="shared" si="45"/>
        <v/>
      </c>
      <c r="DH91" s="543" t="str">
        <f t="shared" si="46"/>
        <v/>
      </c>
      <c r="DI91" s="543" t="str">
        <f t="shared" si="47"/>
        <v/>
      </c>
      <c r="DJ91" s="543" t="str">
        <f t="shared" si="48"/>
        <v/>
      </c>
      <c r="DK91" s="544" t="str">
        <f t="shared" si="49"/>
        <v/>
      </c>
      <c r="DL91" s="542" t="str">
        <f t="shared" si="50"/>
        <v/>
      </c>
      <c r="DM91" s="543" t="str">
        <f t="shared" si="51"/>
        <v/>
      </c>
      <c r="DN91" s="543" t="str">
        <f t="shared" si="52"/>
        <v/>
      </c>
      <c r="DO91" s="543" t="str">
        <f t="shared" si="53"/>
        <v/>
      </c>
      <c r="DP91" s="543" t="str">
        <f t="shared" si="54"/>
        <v/>
      </c>
      <c r="DQ91" s="544" t="str">
        <f t="shared" si="55"/>
        <v/>
      </c>
      <c r="DR91" s="542" t="str">
        <f t="shared" si="56"/>
        <v/>
      </c>
      <c r="DS91" s="543" t="str">
        <f t="shared" si="57"/>
        <v/>
      </c>
      <c r="DT91" s="543" t="str">
        <f t="shared" si="58"/>
        <v/>
      </c>
      <c r="DU91" s="543" t="str">
        <f t="shared" si="59"/>
        <v/>
      </c>
      <c r="DV91" s="543" t="str">
        <f t="shared" si="60"/>
        <v/>
      </c>
      <c r="DW91" s="544" t="str">
        <f t="shared" si="61"/>
        <v/>
      </c>
      <c r="DX91" s="542" t="str">
        <f t="shared" si="62"/>
        <v/>
      </c>
      <c r="DY91" s="543" t="str">
        <f t="shared" si="63"/>
        <v/>
      </c>
      <c r="DZ91" s="543" t="str">
        <f t="shared" si="64"/>
        <v/>
      </c>
      <c r="EA91" s="543" t="str">
        <f t="shared" si="65"/>
        <v/>
      </c>
      <c r="EB91" s="543" t="str">
        <f t="shared" si="66"/>
        <v/>
      </c>
      <c r="EC91" s="544" t="str">
        <f t="shared" si="67"/>
        <v/>
      </c>
      <c r="ED91" s="542"/>
      <c r="EE91" s="543"/>
      <c r="EF91" s="543"/>
      <c r="EG91" s="543"/>
      <c r="EH91" s="543"/>
      <c r="EI91" s="544"/>
      <c r="EJ91" s="538"/>
      <c r="EK91" s="539"/>
      <c r="EL91" s="539"/>
      <c r="EM91" s="539"/>
      <c r="EN91" s="539"/>
      <c r="EO91" s="542"/>
      <c r="EP91" s="543"/>
      <c r="EQ91" s="543"/>
      <c r="ER91" s="543"/>
      <c r="ES91" s="543"/>
      <c r="ET91" s="543"/>
      <c r="EU91" s="538"/>
      <c r="EV91" s="539"/>
      <c r="EW91" s="539"/>
      <c r="EX91" s="539"/>
      <c r="EY91" s="539"/>
      <c r="EZ91" s="1285"/>
      <c r="FA91" s="747"/>
      <c r="FB91" s="1289"/>
      <c r="FC91" s="1289"/>
      <c r="FD91" s="1289"/>
      <c r="FE91" s="1290"/>
      <c r="FF91" s="747"/>
      <c r="FG91" s="1289"/>
      <c r="FH91" s="1289"/>
      <c r="FI91" s="1289"/>
      <c r="FJ91" s="1290"/>
    </row>
    <row r="92" spans="1:166" s="524" customFormat="1" ht="15.75" customHeight="1">
      <c r="A92" s="503"/>
      <c r="B92" s="525">
        <v>86</v>
      </c>
      <c r="C92" s="786" t="str">
        <f t="shared" si="42"/>
        <v/>
      </c>
      <c r="D92" s="526"/>
      <c r="E92" s="526"/>
      <c r="F92" s="517"/>
      <c r="G92" s="527"/>
      <c r="H92" s="527"/>
      <c r="I92" s="528"/>
      <c r="J92" s="529"/>
      <c r="K92" s="529"/>
      <c r="L92" s="529"/>
      <c r="M92" s="529"/>
      <c r="N92" s="529"/>
      <c r="O92" s="529"/>
      <c r="P92" s="530"/>
      <c r="Q92" s="531">
        <f t="shared" si="43"/>
        <v>0</v>
      </c>
      <c r="R92" s="532"/>
      <c r="S92" s="526"/>
      <c r="T92" s="533"/>
      <c r="U92" s="526"/>
      <c r="V92" s="526"/>
      <c r="W92" s="526"/>
      <c r="X92" s="534"/>
      <c r="Y92" s="535"/>
      <c r="Z92" s="536"/>
      <c r="AA92" s="517"/>
      <c r="AB92" s="517"/>
      <c r="AC92" s="517"/>
      <c r="AD92" s="517"/>
      <c r="AE92" s="517"/>
      <c r="AF92" s="537"/>
      <c r="AG92" s="538"/>
      <c r="AH92" s="539"/>
      <c r="AI92" s="539"/>
      <c r="AJ92" s="539"/>
      <c r="AK92" s="539"/>
      <c r="AL92" s="539"/>
      <c r="AM92" s="539"/>
      <c r="AN92" s="539"/>
      <c r="AO92" s="539"/>
      <c r="AP92" s="540"/>
      <c r="AQ92" s="539"/>
      <c r="AR92" s="539"/>
      <c r="AS92" s="539"/>
      <c r="AT92" s="539"/>
      <c r="AU92" s="539"/>
      <c r="AV92" s="538"/>
      <c r="AW92" s="539"/>
      <c r="AX92" s="539"/>
      <c r="AY92" s="539"/>
      <c r="AZ92" s="712"/>
      <c r="BA92" s="715"/>
      <c r="BB92" s="539"/>
      <c r="BC92" s="539"/>
      <c r="BD92" s="539"/>
      <c r="BE92" s="716"/>
      <c r="BF92" s="721"/>
      <c r="BG92" s="539"/>
      <c r="BH92" s="539"/>
      <c r="BI92" s="539"/>
      <c r="BJ92" s="722"/>
      <c r="BK92" s="540"/>
      <c r="BL92" s="532"/>
      <c r="BM92" s="517"/>
      <c r="BN92" s="517"/>
      <c r="BO92" s="517"/>
      <c r="BP92" s="533"/>
      <c r="BQ92" s="538"/>
      <c r="BR92" s="539"/>
      <c r="BS92" s="539"/>
      <c r="BT92" s="539"/>
      <c r="BU92" s="540"/>
      <c r="BV92" s="538"/>
      <c r="BW92" s="539"/>
      <c r="BX92" s="539"/>
      <c r="BY92" s="539"/>
      <c r="BZ92" s="540"/>
      <c r="CA92" s="538"/>
      <c r="CB92" s="539"/>
      <c r="CC92" s="539"/>
      <c r="CD92" s="539"/>
      <c r="CE92" s="540"/>
      <c r="CF92" s="538"/>
      <c r="CG92" s="539"/>
      <c r="CH92" s="539"/>
      <c r="CI92" s="539"/>
      <c r="CJ92" s="540"/>
      <c r="CK92" s="538"/>
      <c r="CL92" s="539"/>
      <c r="CM92" s="539"/>
      <c r="CN92" s="539"/>
      <c r="CO92" s="540"/>
      <c r="CP92" s="538"/>
      <c r="CQ92" s="539"/>
      <c r="CR92" s="539"/>
      <c r="CS92" s="539"/>
      <c r="CT92" s="540"/>
      <c r="CU92" s="1277"/>
      <c r="CV92" s="1278"/>
      <c r="CW92" s="1278"/>
      <c r="CX92" s="1279"/>
      <c r="CY92" s="1278"/>
      <c r="CZ92" s="1278"/>
      <c r="DA92" s="1278"/>
      <c r="DB92" s="1279"/>
      <c r="DC92" s="517"/>
      <c r="DD92" s="545">
        <v>1</v>
      </c>
      <c r="DE92" s="546"/>
      <c r="DF92" s="542" t="str">
        <f t="shared" si="44"/>
        <v/>
      </c>
      <c r="DG92" s="543" t="str">
        <f t="shared" si="45"/>
        <v/>
      </c>
      <c r="DH92" s="543" t="str">
        <f t="shared" si="46"/>
        <v/>
      </c>
      <c r="DI92" s="543" t="str">
        <f t="shared" si="47"/>
        <v/>
      </c>
      <c r="DJ92" s="543" t="str">
        <f t="shared" si="48"/>
        <v/>
      </c>
      <c r="DK92" s="544" t="str">
        <f t="shared" si="49"/>
        <v/>
      </c>
      <c r="DL92" s="542" t="str">
        <f t="shared" si="50"/>
        <v/>
      </c>
      <c r="DM92" s="543" t="str">
        <f t="shared" si="51"/>
        <v/>
      </c>
      <c r="DN92" s="543" t="str">
        <f t="shared" si="52"/>
        <v/>
      </c>
      <c r="DO92" s="543" t="str">
        <f t="shared" si="53"/>
        <v/>
      </c>
      <c r="DP92" s="543" t="str">
        <f t="shared" si="54"/>
        <v/>
      </c>
      <c r="DQ92" s="544" t="str">
        <f t="shared" si="55"/>
        <v/>
      </c>
      <c r="DR92" s="542" t="str">
        <f t="shared" si="56"/>
        <v/>
      </c>
      <c r="DS92" s="543" t="str">
        <f t="shared" si="57"/>
        <v/>
      </c>
      <c r="DT92" s="543" t="str">
        <f t="shared" si="58"/>
        <v/>
      </c>
      <c r="DU92" s="543" t="str">
        <f t="shared" si="59"/>
        <v/>
      </c>
      <c r="DV92" s="543" t="str">
        <f t="shared" si="60"/>
        <v/>
      </c>
      <c r="DW92" s="544" t="str">
        <f t="shared" si="61"/>
        <v/>
      </c>
      <c r="DX92" s="542" t="str">
        <f t="shared" si="62"/>
        <v/>
      </c>
      <c r="DY92" s="543" t="str">
        <f t="shared" si="63"/>
        <v/>
      </c>
      <c r="DZ92" s="543" t="str">
        <f t="shared" si="64"/>
        <v/>
      </c>
      <c r="EA92" s="543" t="str">
        <f t="shared" si="65"/>
        <v/>
      </c>
      <c r="EB92" s="543" t="str">
        <f t="shared" si="66"/>
        <v/>
      </c>
      <c r="EC92" s="544" t="str">
        <f t="shared" si="67"/>
        <v/>
      </c>
      <c r="ED92" s="542"/>
      <c r="EE92" s="543"/>
      <c r="EF92" s="543"/>
      <c r="EG92" s="543"/>
      <c r="EH92" s="543"/>
      <c r="EI92" s="544"/>
      <c r="EJ92" s="538"/>
      <c r="EK92" s="539"/>
      <c r="EL92" s="539"/>
      <c r="EM92" s="539"/>
      <c r="EN92" s="539"/>
      <c r="EO92" s="542"/>
      <c r="EP92" s="543"/>
      <c r="EQ92" s="543"/>
      <c r="ER92" s="543"/>
      <c r="ES92" s="543"/>
      <c r="ET92" s="543"/>
      <c r="EU92" s="538"/>
      <c r="EV92" s="539"/>
      <c r="EW92" s="539"/>
      <c r="EX92" s="539"/>
      <c r="EY92" s="539"/>
      <c r="EZ92" s="1285"/>
      <c r="FA92" s="747"/>
      <c r="FB92" s="1289"/>
      <c r="FC92" s="1289"/>
      <c r="FD92" s="1289"/>
      <c r="FE92" s="1290"/>
      <c r="FF92" s="747"/>
      <c r="FG92" s="1289"/>
      <c r="FH92" s="1289"/>
      <c r="FI92" s="1289"/>
      <c r="FJ92" s="1290"/>
    </row>
    <row r="93" spans="1:166" s="524" customFormat="1" ht="15.75" customHeight="1">
      <c r="A93" s="503"/>
      <c r="B93" s="525">
        <v>87</v>
      </c>
      <c r="C93" s="786" t="str">
        <f t="shared" si="42"/>
        <v/>
      </c>
      <c r="D93" s="526"/>
      <c r="E93" s="526"/>
      <c r="F93" s="517"/>
      <c r="G93" s="527"/>
      <c r="H93" s="527"/>
      <c r="I93" s="528"/>
      <c r="J93" s="529"/>
      <c r="K93" s="529"/>
      <c r="L93" s="529"/>
      <c r="M93" s="529"/>
      <c r="N93" s="529"/>
      <c r="O93" s="529"/>
      <c r="P93" s="530"/>
      <c r="Q93" s="531">
        <f t="shared" si="43"/>
        <v>0</v>
      </c>
      <c r="R93" s="532"/>
      <c r="S93" s="526"/>
      <c r="T93" s="533"/>
      <c r="U93" s="526"/>
      <c r="V93" s="526"/>
      <c r="W93" s="526"/>
      <c r="X93" s="534"/>
      <c r="Y93" s="547"/>
      <c r="Z93" s="536"/>
      <c r="AA93" s="517"/>
      <c r="AB93" s="517"/>
      <c r="AC93" s="517"/>
      <c r="AD93" s="517"/>
      <c r="AE93" s="517"/>
      <c r="AF93" s="537"/>
      <c r="AG93" s="538"/>
      <c r="AH93" s="539"/>
      <c r="AI93" s="539"/>
      <c r="AJ93" s="539"/>
      <c r="AK93" s="539"/>
      <c r="AL93" s="539"/>
      <c r="AM93" s="539"/>
      <c r="AN93" s="539"/>
      <c r="AO93" s="539"/>
      <c r="AP93" s="540"/>
      <c r="AQ93" s="539"/>
      <c r="AR93" s="539"/>
      <c r="AS93" s="539"/>
      <c r="AT93" s="539"/>
      <c r="AU93" s="539"/>
      <c r="AV93" s="538"/>
      <c r="AW93" s="539"/>
      <c r="AX93" s="539"/>
      <c r="AY93" s="539"/>
      <c r="AZ93" s="712"/>
      <c r="BA93" s="715"/>
      <c r="BB93" s="539"/>
      <c r="BC93" s="539"/>
      <c r="BD93" s="539"/>
      <c r="BE93" s="716"/>
      <c r="BF93" s="721"/>
      <c r="BG93" s="539"/>
      <c r="BH93" s="539"/>
      <c r="BI93" s="539"/>
      <c r="BJ93" s="722"/>
      <c r="BK93" s="540"/>
      <c r="BL93" s="532"/>
      <c r="BM93" s="517"/>
      <c r="BN93" s="517"/>
      <c r="BO93" s="517"/>
      <c r="BP93" s="533"/>
      <c r="BQ93" s="538"/>
      <c r="BR93" s="539"/>
      <c r="BS93" s="539"/>
      <c r="BT93" s="539"/>
      <c r="BU93" s="540"/>
      <c r="BV93" s="538"/>
      <c r="BW93" s="539"/>
      <c r="BX93" s="539"/>
      <c r="BY93" s="539"/>
      <c r="BZ93" s="540"/>
      <c r="CA93" s="538"/>
      <c r="CB93" s="539"/>
      <c r="CC93" s="539"/>
      <c r="CD93" s="539"/>
      <c r="CE93" s="540"/>
      <c r="CF93" s="538"/>
      <c r="CG93" s="539"/>
      <c r="CH93" s="539"/>
      <c r="CI93" s="539"/>
      <c r="CJ93" s="540"/>
      <c r="CK93" s="538"/>
      <c r="CL93" s="539"/>
      <c r="CM93" s="539"/>
      <c r="CN93" s="539"/>
      <c r="CO93" s="540"/>
      <c r="CP93" s="538"/>
      <c r="CQ93" s="539"/>
      <c r="CR93" s="539"/>
      <c r="CS93" s="539"/>
      <c r="CT93" s="540"/>
      <c r="CU93" s="1277"/>
      <c r="CV93" s="1278"/>
      <c r="CW93" s="1278"/>
      <c r="CX93" s="1279"/>
      <c r="CY93" s="1278"/>
      <c r="CZ93" s="1278"/>
      <c r="DA93" s="1278"/>
      <c r="DB93" s="1279"/>
      <c r="DC93" s="517"/>
      <c r="DD93" s="545">
        <v>1</v>
      </c>
      <c r="DE93" s="546"/>
      <c r="DF93" s="542" t="str">
        <f t="shared" si="44"/>
        <v/>
      </c>
      <c r="DG93" s="543" t="str">
        <f t="shared" si="45"/>
        <v/>
      </c>
      <c r="DH93" s="543" t="str">
        <f t="shared" si="46"/>
        <v/>
      </c>
      <c r="DI93" s="543" t="str">
        <f t="shared" si="47"/>
        <v/>
      </c>
      <c r="DJ93" s="543" t="str">
        <f t="shared" si="48"/>
        <v/>
      </c>
      <c r="DK93" s="544" t="str">
        <f t="shared" si="49"/>
        <v/>
      </c>
      <c r="DL93" s="542" t="str">
        <f t="shared" si="50"/>
        <v/>
      </c>
      <c r="DM93" s="543" t="str">
        <f t="shared" si="51"/>
        <v/>
      </c>
      <c r="DN93" s="543" t="str">
        <f t="shared" si="52"/>
        <v/>
      </c>
      <c r="DO93" s="543" t="str">
        <f t="shared" si="53"/>
        <v/>
      </c>
      <c r="DP93" s="543" t="str">
        <f t="shared" si="54"/>
        <v/>
      </c>
      <c r="DQ93" s="544" t="str">
        <f t="shared" si="55"/>
        <v/>
      </c>
      <c r="DR93" s="542" t="str">
        <f t="shared" si="56"/>
        <v/>
      </c>
      <c r="DS93" s="543" t="str">
        <f t="shared" si="57"/>
        <v/>
      </c>
      <c r="DT93" s="543" t="str">
        <f t="shared" si="58"/>
        <v/>
      </c>
      <c r="DU93" s="543" t="str">
        <f t="shared" si="59"/>
        <v/>
      </c>
      <c r="DV93" s="543" t="str">
        <f t="shared" si="60"/>
        <v/>
      </c>
      <c r="DW93" s="544" t="str">
        <f t="shared" si="61"/>
        <v/>
      </c>
      <c r="DX93" s="542" t="str">
        <f t="shared" si="62"/>
        <v/>
      </c>
      <c r="DY93" s="543" t="str">
        <f t="shared" si="63"/>
        <v/>
      </c>
      <c r="DZ93" s="543" t="str">
        <f t="shared" si="64"/>
        <v/>
      </c>
      <c r="EA93" s="543" t="str">
        <f t="shared" si="65"/>
        <v/>
      </c>
      <c r="EB93" s="543" t="str">
        <f t="shared" si="66"/>
        <v/>
      </c>
      <c r="EC93" s="544" t="str">
        <f t="shared" si="67"/>
        <v/>
      </c>
      <c r="ED93" s="542"/>
      <c r="EE93" s="543"/>
      <c r="EF93" s="543"/>
      <c r="EG93" s="543"/>
      <c r="EH93" s="543"/>
      <c r="EI93" s="544"/>
      <c r="EJ93" s="538"/>
      <c r="EK93" s="539"/>
      <c r="EL93" s="539"/>
      <c r="EM93" s="539"/>
      <c r="EN93" s="539"/>
      <c r="EO93" s="542"/>
      <c r="EP93" s="543"/>
      <c r="EQ93" s="543"/>
      <c r="ER93" s="543"/>
      <c r="ES93" s="543"/>
      <c r="ET93" s="543"/>
      <c r="EU93" s="538"/>
      <c r="EV93" s="539"/>
      <c r="EW93" s="539"/>
      <c r="EX93" s="539"/>
      <c r="EY93" s="539"/>
      <c r="EZ93" s="1285"/>
      <c r="FA93" s="747"/>
      <c r="FB93" s="1289"/>
      <c r="FC93" s="1289"/>
      <c r="FD93" s="1289"/>
      <c r="FE93" s="1290"/>
      <c r="FF93" s="747"/>
      <c r="FG93" s="1289"/>
      <c r="FH93" s="1289"/>
      <c r="FI93" s="1289"/>
      <c r="FJ93" s="1290"/>
    </row>
    <row r="94" spans="1:166" s="524" customFormat="1" ht="15.75" customHeight="1">
      <c r="A94" s="503"/>
      <c r="B94" s="525">
        <v>88</v>
      </c>
      <c r="C94" s="786" t="str">
        <f t="shared" si="42"/>
        <v/>
      </c>
      <c r="D94" s="526"/>
      <c r="E94" s="526"/>
      <c r="F94" s="517"/>
      <c r="G94" s="527"/>
      <c r="H94" s="527"/>
      <c r="I94" s="528"/>
      <c r="J94" s="529"/>
      <c r="K94" s="529"/>
      <c r="L94" s="529"/>
      <c r="M94" s="529"/>
      <c r="N94" s="529"/>
      <c r="O94" s="529"/>
      <c r="P94" s="530"/>
      <c r="Q94" s="531">
        <f t="shared" si="43"/>
        <v>0</v>
      </c>
      <c r="R94" s="532"/>
      <c r="S94" s="526"/>
      <c r="T94" s="533"/>
      <c r="U94" s="526"/>
      <c r="V94" s="526"/>
      <c r="W94" s="526"/>
      <c r="X94" s="539"/>
      <c r="Y94" s="548"/>
      <c r="Z94" s="536"/>
      <c r="AA94" s="517"/>
      <c r="AB94" s="517"/>
      <c r="AC94" s="517"/>
      <c r="AD94" s="517"/>
      <c r="AE94" s="517"/>
      <c r="AF94" s="537"/>
      <c r="AG94" s="538"/>
      <c r="AH94" s="539"/>
      <c r="AI94" s="539"/>
      <c r="AJ94" s="539"/>
      <c r="AK94" s="539"/>
      <c r="AL94" s="539"/>
      <c r="AM94" s="539"/>
      <c r="AN94" s="539"/>
      <c r="AO94" s="539"/>
      <c r="AP94" s="540"/>
      <c r="AQ94" s="539"/>
      <c r="AR94" s="539"/>
      <c r="AS94" s="539"/>
      <c r="AT94" s="539"/>
      <c r="AU94" s="539"/>
      <c r="AV94" s="538"/>
      <c r="AW94" s="539"/>
      <c r="AX94" s="539"/>
      <c r="AY94" s="539"/>
      <c r="AZ94" s="712"/>
      <c r="BA94" s="715"/>
      <c r="BB94" s="539"/>
      <c r="BC94" s="539"/>
      <c r="BD94" s="539"/>
      <c r="BE94" s="716"/>
      <c r="BF94" s="721"/>
      <c r="BG94" s="539"/>
      <c r="BH94" s="539"/>
      <c r="BI94" s="539"/>
      <c r="BJ94" s="722"/>
      <c r="BK94" s="540"/>
      <c r="BL94" s="532"/>
      <c r="BM94" s="517"/>
      <c r="BN94" s="517"/>
      <c r="BO94" s="517"/>
      <c r="BP94" s="533"/>
      <c r="BQ94" s="538"/>
      <c r="BR94" s="539"/>
      <c r="BS94" s="539"/>
      <c r="BT94" s="539"/>
      <c r="BU94" s="540"/>
      <c r="BV94" s="538"/>
      <c r="BW94" s="539"/>
      <c r="BX94" s="539"/>
      <c r="BY94" s="539"/>
      <c r="BZ94" s="540"/>
      <c r="CA94" s="538"/>
      <c r="CB94" s="539"/>
      <c r="CC94" s="539"/>
      <c r="CD94" s="539"/>
      <c r="CE94" s="540"/>
      <c r="CF94" s="538"/>
      <c r="CG94" s="539"/>
      <c r="CH94" s="539"/>
      <c r="CI94" s="539"/>
      <c r="CJ94" s="540"/>
      <c r="CK94" s="538"/>
      <c r="CL94" s="539"/>
      <c r="CM94" s="539"/>
      <c r="CN94" s="539"/>
      <c r="CO94" s="540"/>
      <c r="CP94" s="538"/>
      <c r="CQ94" s="539"/>
      <c r="CR94" s="539"/>
      <c r="CS94" s="539"/>
      <c r="CT94" s="540"/>
      <c r="CU94" s="1277"/>
      <c r="CV94" s="1278"/>
      <c r="CW94" s="1278"/>
      <c r="CX94" s="1279"/>
      <c r="CY94" s="1278"/>
      <c r="CZ94" s="1278"/>
      <c r="DA94" s="1278"/>
      <c r="DB94" s="1279"/>
      <c r="DC94" s="517"/>
      <c r="DD94" s="545">
        <v>1</v>
      </c>
      <c r="DE94" s="546"/>
      <c r="DF94" s="542" t="str">
        <f t="shared" si="44"/>
        <v/>
      </c>
      <c r="DG94" s="543" t="str">
        <f t="shared" si="45"/>
        <v/>
      </c>
      <c r="DH94" s="543" t="str">
        <f t="shared" si="46"/>
        <v/>
      </c>
      <c r="DI94" s="543" t="str">
        <f t="shared" si="47"/>
        <v/>
      </c>
      <c r="DJ94" s="543" t="str">
        <f t="shared" si="48"/>
        <v/>
      </c>
      <c r="DK94" s="544" t="str">
        <f t="shared" si="49"/>
        <v/>
      </c>
      <c r="DL94" s="542" t="str">
        <f t="shared" si="50"/>
        <v/>
      </c>
      <c r="DM94" s="543" t="str">
        <f t="shared" si="51"/>
        <v/>
      </c>
      <c r="DN94" s="543" t="str">
        <f t="shared" si="52"/>
        <v/>
      </c>
      <c r="DO94" s="543" t="str">
        <f t="shared" si="53"/>
        <v/>
      </c>
      <c r="DP94" s="543" t="str">
        <f t="shared" si="54"/>
        <v/>
      </c>
      <c r="DQ94" s="544" t="str">
        <f t="shared" si="55"/>
        <v/>
      </c>
      <c r="DR94" s="542" t="str">
        <f t="shared" si="56"/>
        <v/>
      </c>
      <c r="DS94" s="543" t="str">
        <f t="shared" si="57"/>
        <v/>
      </c>
      <c r="DT94" s="543" t="str">
        <f t="shared" si="58"/>
        <v/>
      </c>
      <c r="DU94" s="543" t="str">
        <f t="shared" si="59"/>
        <v/>
      </c>
      <c r="DV94" s="543" t="str">
        <f t="shared" si="60"/>
        <v/>
      </c>
      <c r="DW94" s="544" t="str">
        <f t="shared" si="61"/>
        <v/>
      </c>
      <c r="DX94" s="542" t="str">
        <f t="shared" si="62"/>
        <v/>
      </c>
      <c r="DY94" s="543" t="str">
        <f t="shared" si="63"/>
        <v/>
      </c>
      <c r="DZ94" s="543" t="str">
        <f t="shared" si="64"/>
        <v/>
      </c>
      <c r="EA94" s="543" t="str">
        <f t="shared" si="65"/>
        <v/>
      </c>
      <c r="EB94" s="543" t="str">
        <f t="shared" si="66"/>
        <v/>
      </c>
      <c r="EC94" s="544" t="str">
        <f t="shared" si="67"/>
        <v/>
      </c>
      <c r="ED94" s="542"/>
      <c r="EE94" s="543"/>
      <c r="EF94" s="543"/>
      <c r="EG94" s="543"/>
      <c r="EH94" s="543"/>
      <c r="EI94" s="544"/>
      <c r="EJ94" s="538"/>
      <c r="EK94" s="539"/>
      <c r="EL94" s="539"/>
      <c r="EM94" s="539"/>
      <c r="EN94" s="539"/>
      <c r="EO94" s="542"/>
      <c r="EP94" s="543"/>
      <c r="EQ94" s="543"/>
      <c r="ER94" s="543"/>
      <c r="ES94" s="543"/>
      <c r="ET94" s="543"/>
      <c r="EU94" s="538"/>
      <c r="EV94" s="539"/>
      <c r="EW94" s="539"/>
      <c r="EX94" s="539"/>
      <c r="EY94" s="539"/>
      <c r="EZ94" s="1285"/>
      <c r="FA94" s="747"/>
      <c r="FB94" s="1289"/>
      <c r="FC94" s="1289"/>
      <c r="FD94" s="1289"/>
      <c r="FE94" s="1290"/>
      <c r="FF94" s="747"/>
      <c r="FG94" s="1289"/>
      <c r="FH94" s="1289"/>
      <c r="FI94" s="1289"/>
      <c r="FJ94" s="1290"/>
    </row>
    <row r="95" spans="1:166" s="524" customFormat="1" ht="15.75" customHeight="1">
      <c r="A95" s="503"/>
      <c r="B95" s="525">
        <v>89</v>
      </c>
      <c r="C95" s="786" t="str">
        <f t="shared" si="42"/>
        <v/>
      </c>
      <c r="D95" s="526"/>
      <c r="E95" s="526"/>
      <c r="F95" s="517"/>
      <c r="G95" s="527"/>
      <c r="H95" s="527"/>
      <c r="I95" s="528"/>
      <c r="J95" s="529"/>
      <c r="K95" s="529"/>
      <c r="L95" s="529"/>
      <c r="M95" s="529"/>
      <c r="N95" s="529"/>
      <c r="O95" s="529"/>
      <c r="P95" s="530"/>
      <c r="Q95" s="531">
        <f t="shared" si="43"/>
        <v>0</v>
      </c>
      <c r="R95" s="532"/>
      <c r="S95" s="526"/>
      <c r="T95" s="533"/>
      <c r="U95" s="526"/>
      <c r="V95" s="526"/>
      <c r="W95" s="526"/>
      <c r="X95" s="534"/>
      <c r="Y95" s="550"/>
      <c r="Z95" s="536"/>
      <c r="AA95" s="517"/>
      <c r="AB95" s="517"/>
      <c r="AC95" s="517"/>
      <c r="AD95" s="517"/>
      <c r="AE95" s="517"/>
      <c r="AF95" s="537"/>
      <c r="AG95" s="538"/>
      <c r="AH95" s="539"/>
      <c r="AI95" s="539"/>
      <c r="AJ95" s="539"/>
      <c r="AK95" s="539"/>
      <c r="AL95" s="539"/>
      <c r="AM95" s="539"/>
      <c r="AN95" s="539"/>
      <c r="AO95" s="539"/>
      <c r="AP95" s="540"/>
      <c r="AQ95" s="539"/>
      <c r="AR95" s="539"/>
      <c r="AS95" s="539"/>
      <c r="AT95" s="539"/>
      <c r="AU95" s="539"/>
      <c r="AV95" s="538"/>
      <c r="AW95" s="539"/>
      <c r="AX95" s="539"/>
      <c r="AY95" s="539"/>
      <c r="AZ95" s="712"/>
      <c r="BA95" s="715"/>
      <c r="BB95" s="539"/>
      <c r="BC95" s="539"/>
      <c r="BD95" s="539"/>
      <c r="BE95" s="716"/>
      <c r="BF95" s="721"/>
      <c r="BG95" s="539"/>
      <c r="BH95" s="539"/>
      <c r="BI95" s="539"/>
      <c r="BJ95" s="722"/>
      <c r="BK95" s="540"/>
      <c r="BL95" s="532"/>
      <c r="BM95" s="517"/>
      <c r="BN95" s="517"/>
      <c r="BO95" s="517"/>
      <c r="BP95" s="533"/>
      <c r="BQ95" s="538"/>
      <c r="BR95" s="539"/>
      <c r="BS95" s="539"/>
      <c r="BT95" s="539"/>
      <c r="BU95" s="540"/>
      <c r="BV95" s="538"/>
      <c r="BW95" s="539"/>
      <c r="BX95" s="539"/>
      <c r="BY95" s="539"/>
      <c r="BZ95" s="540"/>
      <c r="CA95" s="538"/>
      <c r="CB95" s="539"/>
      <c r="CC95" s="539"/>
      <c r="CD95" s="539"/>
      <c r="CE95" s="540"/>
      <c r="CF95" s="538"/>
      <c r="CG95" s="539"/>
      <c r="CH95" s="539"/>
      <c r="CI95" s="539"/>
      <c r="CJ95" s="540"/>
      <c r="CK95" s="538"/>
      <c r="CL95" s="539"/>
      <c r="CM95" s="539"/>
      <c r="CN95" s="539"/>
      <c r="CO95" s="540"/>
      <c r="CP95" s="538"/>
      <c r="CQ95" s="539"/>
      <c r="CR95" s="539"/>
      <c r="CS95" s="539"/>
      <c r="CT95" s="540"/>
      <c r="CU95" s="1277"/>
      <c r="CV95" s="1278"/>
      <c r="CW95" s="1278"/>
      <c r="CX95" s="1279"/>
      <c r="CY95" s="1278"/>
      <c r="CZ95" s="1278"/>
      <c r="DA95" s="1278"/>
      <c r="DB95" s="1279"/>
      <c r="DC95" s="517"/>
      <c r="DD95" s="545">
        <v>1</v>
      </c>
      <c r="DE95" s="546"/>
      <c r="DF95" s="542" t="str">
        <f t="shared" si="44"/>
        <v/>
      </c>
      <c r="DG95" s="543" t="str">
        <f t="shared" si="45"/>
        <v/>
      </c>
      <c r="DH95" s="543" t="str">
        <f t="shared" si="46"/>
        <v/>
      </c>
      <c r="DI95" s="543" t="str">
        <f t="shared" si="47"/>
        <v/>
      </c>
      <c r="DJ95" s="543" t="str">
        <f t="shared" si="48"/>
        <v/>
      </c>
      <c r="DK95" s="544" t="str">
        <f t="shared" si="49"/>
        <v/>
      </c>
      <c r="DL95" s="542" t="str">
        <f t="shared" si="50"/>
        <v/>
      </c>
      <c r="DM95" s="543" t="str">
        <f t="shared" si="51"/>
        <v/>
      </c>
      <c r="DN95" s="543" t="str">
        <f t="shared" si="52"/>
        <v/>
      </c>
      <c r="DO95" s="543" t="str">
        <f t="shared" si="53"/>
        <v/>
      </c>
      <c r="DP95" s="543" t="str">
        <f t="shared" si="54"/>
        <v/>
      </c>
      <c r="DQ95" s="544" t="str">
        <f t="shared" si="55"/>
        <v/>
      </c>
      <c r="DR95" s="542" t="str">
        <f t="shared" si="56"/>
        <v/>
      </c>
      <c r="DS95" s="543" t="str">
        <f t="shared" si="57"/>
        <v/>
      </c>
      <c r="DT95" s="543" t="str">
        <f t="shared" si="58"/>
        <v/>
      </c>
      <c r="DU95" s="543" t="str">
        <f t="shared" si="59"/>
        <v/>
      </c>
      <c r="DV95" s="543" t="str">
        <f t="shared" si="60"/>
        <v/>
      </c>
      <c r="DW95" s="544" t="str">
        <f t="shared" si="61"/>
        <v/>
      </c>
      <c r="DX95" s="542" t="str">
        <f t="shared" si="62"/>
        <v/>
      </c>
      <c r="DY95" s="543" t="str">
        <f t="shared" si="63"/>
        <v/>
      </c>
      <c r="DZ95" s="543" t="str">
        <f t="shared" si="64"/>
        <v/>
      </c>
      <c r="EA95" s="543" t="str">
        <f t="shared" si="65"/>
        <v/>
      </c>
      <c r="EB95" s="543" t="str">
        <f t="shared" si="66"/>
        <v/>
      </c>
      <c r="EC95" s="544" t="str">
        <f t="shared" si="67"/>
        <v/>
      </c>
      <c r="ED95" s="542"/>
      <c r="EE95" s="543"/>
      <c r="EF95" s="543"/>
      <c r="EG95" s="543"/>
      <c r="EH95" s="543"/>
      <c r="EI95" s="544"/>
      <c r="EJ95" s="538"/>
      <c r="EK95" s="539"/>
      <c r="EL95" s="539"/>
      <c r="EM95" s="539"/>
      <c r="EN95" s="539"/>
      <c r="EO95" s="542"/>
      <c r="EP95" s="543"/>
      <c r="EQ95" s="543"/>
      <c r="ER95" s="543"/>
      <c r="ES95" s="543"/>
      <c r="ET95" s="543"/>
      <c r="EU95" s="538"/>
      <c r="EV95" s="539"/>
      <c r="EW95" s="539"/>
      <c r="EX95" s="539"/>
      <c r="EY95" s="539"/>
      <c r="EZ95" s="1285"/>
      <c r="FA95" s="747"/>
      <c r="FB95" s="1289"/>
      <c r="FC95" s="1289"/>
      <c r="FD95" s="1289"/>
      <c r="FE95" s="1290"/>
      <c r="FF95" s="747"/>
      <c r="FG95" s="1289"/>
      <c r="FH95" s="1289"/>
      <c r="FI95" s="1289"/>
      <c r="FJ95" s="1290"/>
    </row>
    <row r="96" spans="1:166" s="524" customFormat="1" ht="15.75" customHeight="1">
      <c r="A96" s="503"/>
      <c r="B96" s="525">
        <v>90</v>
      </c>
      <c r="C96" s="786" t="str">
        <f t="shared" si="42"/>
        <v/>
      </c>
      <c r="D96" s="526"/>
      <c r="E96" s="526"/>
      <c r="F96" s="517"/>
      <c r="G96" s="527"/>
      <c r="H96" s="527"/>
      <c r="I96" s="528"/>
      <c r="J96" s="529"/>
      <c r="K96" s="529"/>
      <c r="L96" s="529"/>
      <c r="M96" s="529"/>
      <c r="N96" s="529"/>
      <c r="O96" s="529"/>
      <c r="P96" s="530"/>
      <c r="Q96" s="531">
        <f t="shared" si="43"/>
        <v>0</v>
      </c>
      <c r="R96" s="532"/>
      <c r="S96" s="526"/>
      <c r="T96" s="533"/>
      <c r="U96" s="526"/>
      <c r="V96" s="526"/>
      <c r="W96" s="526"/>
      <c r="X96" s="539"/>
      <c r="Y96" s="548"/>
      <c r="Z96" s="536"/>
      <c r="AA96" s="517"/>
      <c r="AB96" s="517"/>
      <c r="AC96" s="517"/>
      <c r="AD96" s="517"/>
      <c r="AE96" s="517"/>
      <c r="AF96" s="537"/>
      <c r="AG96" s="538"/>
      <c r="AH96" s="539"/>
      <c r="AI96" s="539"/>
      <c r="AJ96" s="539"/>
      <c r="AK96" s="539"/>
      <c r="AL96" s="539"/>
      <c r="AM96" s="539"/>
      <c r="AN96" s="539"/>
      <c r="AO96" s="539"/>
      <c r="AP96" s="540"/>
      <c r="AQ96" s="539"/>
      <c r="AR96" s="539"/>
      <c r="AS96" s="539"/>
      <c r="AT96" s="539"/>
      <c r="AU96" s="539"/>
      <c r="AV96" s="538"/>
      <c r="AW96" s="539"/>
      <c r="AX96" s="539"/>
      <c r="AY96" s="539"/>
      <c r="AZ96" s="712"/>
      <c r="BA96" s="715"/>
      <c r="BB96" s="539"/>
      <c r="BC96" s="539"/>
      <c r="BD96" s="539"/>
      <c r="BE96" s="716"/>
      <c r="BF96" s="721"/>
      <c r="BG96" s="539"/>
      <c r="BH96" s="539"/>
      <c r="BI96" s="539"/>
      <c r="BJ96" s="722"/>
      <c r="BK96" s="540"/>
      <c r="BL96" s="532"/>
      <c r="BM96" s="517"/>
      <c r="BN96" s="517"/>
      <c r="BO96" s="517"/>
      <c r="BP96" s="533"/>
      <c r="BQ96" s="538"/>
      <c r="BR96" s="539"/>
      <c r="BS96" s="539"/>
      <c r="BT96" s="539"/>
      <c r="BU96" s="540"/>
      <c r="BV96" s="538"/>
      <c r="BW96" s="539"/>
      <c r="BX96" s="539"/>
      <c r="BY96" s="539"/>
      <c r="BZ96" s="540"/>
      <c r="CA96" s="538"/>
      <c r="CB96" s="539"/>
      <c r="CC96" s="539"/>
      <c r="CD96" s="539"/>
      <c r="CE96" s="540"/>
      <c r="CF96" s="538"/>
      <c r="CG96" s="539"/>
      <c r="CH96" s="539"/>
      <c r="CI96" s="539"/>
      <c r="CJ96" s="540"/>
      <c r="CK96" s="538"/>
      <c r="CL96" s="539"/>
      <c r="CM96" s="539"/>
      <c r="CN96" s="539"/>
      <c r="CO96" s="540"/>
      <c r="CP96" s="538"/>
      <c r="CQ96" s="539"/>
      <c r="CR96" s="539"/>
      <c r="CS96" s="539"/>
      <c r="CT96" s="540"/>
      <c r="CU96" s="1277"/>
      <c r="CV96" s="1278"/>
      <c r="CW96" s="1278"/>
      <c r="CX96" s="1279"/>
      <c r="CY96" s="1278"/>
      <c r="CZ96" s="1278"/>
      <c r="DA96" s="1278"/>
      <c r="DB96" s="1279"/>
      <c r="DC96" s="517"/>
      <c r="DD96" s="545">
        <v>1</v>
      </c>
      <c r="DE96" s="546"/>
      <c r="DF96" s="542" t="str">
        <f t="shared" si="44"/>
        <v/>
      </c>
      <c r="DG96" s="543" t="str">
        <f t="shared" si="45"/>
        <v/>
      </c>
      <c r="DH96" s="543" t="str">
        <f t="shared" si="46"/>
        <v/>
      </c>
      <c r="DI96" s="543" t="str">
        <f t="shared" si="47"/>
        <v/>
      </c>
      <c r="DJ96" s="543" t="str">
        <f t="shared" si="48"/>
        <v/>
      </c>
      <c r="DK96" s="544" t="str">
        <f t="shared" si="49"/>
        <v/>
      </c>
      <c r="DL96" s="542" t="str">
        <f t="shared" si="50"/>
        <v/>
      </c>
      <c r="DM96" s="543" t="str">
        <f t="shared" si="51"/>
        <v/>
      </c>
      <c r="DN96" s="543" t="str">
        <f t="shared" si="52"/>
        <v/>
      </c>
      <c r="DO96" s="543" t="str">
        <f t="shared" si="53"/>
        <v/>
      </c>
      <c r="DP96" s="543" t="str">
        <f t="shared" si="54"/>
        <v/>
      </c>
      <c r="DQ96" s="544" t="str">
        <f t="shared" si="55"/>
        <v/>
      </c>
      <c r="DR96" s="542" t="str">
        <f t="shared" si="56"/>
        <v/>
      </c>
      <c r="DS96" s="543" t="str">
        <f t="shared" si="57"/>
        <v/>
      </c>
      <c r="DT96" s="543" t="str">
        <f t="shared" si="58"/>
        <v/>
      </c>
      <c r="DU96" s="543" t="str">
        <f t="shared" si="59"/>
        <v/>
      </c>
      <c r="DV96" s="543" t="str">
        <f t="shared" si="60"/>
        <v/>
      </c>
      <c r="DW96" s="544" t="str">
        <f t="shared" si="61"/>
        <v/>
      </c>
      <c r="DX96" s="542" t="str">
        <f t="shared" si="62"/>
        <v/>
      </c>
      <c r="DY96" s="543" t="str">
        <f t="shared" si="63"/>
        <v/>
      </c>
      <c r="DZ96" s="543" t="str">
        <f t="shared" si="64"/>
        <v/>
      </c>
      <c r="EA96" s="543" t="str">
        <f t="shared" si="65"/>
        <v/>
      </c>
      <c r="EB96" s="543" t="str">
        <f t="shared" si="66"/>
        <v/>
      </c>
      <c r="EC96" s="544" t="str">
        <f t="shared" si="67"/>
        <v/>
      </c>
      <c r="ED96" s="542"/>
      <c r="EE96" s="543"/>
      <c r="EF96" s="543"/>
      <c r="EG96" s="543"/>
      <c r="EH96" s="543"/>
      <c r="EI96" s="544"/>
      <c r="EJ96" s="538"/>
      <c r="EK96" s="539"/>
      <c r="EL96" s="539"/>
      <c r="EM96" s="539"/>
      <c r="EN96" s="539"/>
      <c r="EO96" s="542"/>
      <c r="EP96" s="543"/>
      <c r="EQ96" s="543"/>
      <c r="ER96" s="543"/>
      <c r="ES96" s="543"/>
      <c r="ET96" s="543"/>
      <c r="EU96" s="538"/>
      <c r="EV96" s="539"/>
      <c r="EW96" s="539"/>
      <c r="EX96" s="539"/>
      <c r="EY96" s="539"/>
      <c r="EZ96" s="1285"/>
      <c r="FA96" s="747"/>
      <c r="FB96" s="1289"/>
      <c r="FC96" s="1289"/>
      <c r="FD96" s="1289"/>
      <c r="FE96" s="1290"/>
      <c r="FF96" s="747"/>
      <c r="FG96" s="1289"/>
      <c r="FH96" s="1289"/>
      <c r="FI96" s="1289"/>
      <c r="FJ96" s="1290"/>
    </row>
    <row r="97" spans="1:166" s="524" customFormat="1" ht="15.75" customHeight="1">
      <c r="A97" s="503"/>
      <c r="B97" s="525">
        <v>91</v>
      </c>
      <c r="C97" s="786" t="str">
        <f t="shared" si="42"/>
        <v/>
      </c>
      <c r="D97" s="526"/>
      <c r="E97" s="526"/>
      <c r="F97" s="517"/>
      <c r="G97" s="527"/>
      <c r="H97" s="527"/>
      <c r="I97" s="528"/>
      <c r="J97" s="529"/>
      <c r="K97" s="529"/>
      <c r="L97" s="529"/>
      <c r="M97" s="529"/>
      <c r="N97" s="529"/>
      <c r="O97" s="529"/>
      <c r="P97" s="530"/>
      <c r="Q97" s="531">
        <f t="shared" si="43"/>
        <v>0</v>
      </c>
      <c r="R97" s="532"/>
      <c r="S97" s="526"/>
      <c r="T97" s="533"/>
      <c r="U97" s="526"/>
      <c r="V97" s="526"/>
      <c r="W97" s="526"/>
      <c r="X97" s="534"/>
      <c r="Y97" s="562"/>
      <c r="Z97" s="536"/>
      <c r="AA97" s="517"/>
      <c r="AB97" s="517"/>
      <c r="AC97" s="517"/>
      <c r="AD97" s="517"/>
      <c r="AE97" s="517"/>
      <c r="AF97" s="537"/>
      <c r="AG97" s="538"/>
      <c r="AH97" s="539"/>
      <c r="AI97" s="539"/>
      <c r="AJ97" s="539"/>
      <c r="AK97" s="539"/>
      <c r="AL97" s="539"/>
      <c r="AM97" s="539"/>
      <c r="AN97" s="539"/>
      <c r="AO97" s="539"/>
      <c r="AP97" s="540"/>
      <c r="AQ97" s="539"/>
      <c r="AR97" s="539"/>
      <c r="AS97" s="539"/>
      <c r="AT97" s="539"/>
      <c r="AU97" s="539"/>
      <c r="AV97" s="538"/>
      <c r="AW97" s="539"/>
      <c r="AX97" s="539"/>
      <c r="AY97" s="539"/>
      <c r="AZ97" s="712"/>
      <c r="BA97" s="715"/>
      <c r="BB97" s="539"/>
      <c r="BC97" s="539"/>
      <c r="BD97" s="539"/>
      <c r="BE97" s="716"/>
      <c r="BF97" s="721"/>
      <c r="BG97" s="539"/>
      <c r="BH97" s="539"/>
      <c r="BI97" s="539"/>
      <c r="BJ97" s="722"/>
      <c r="BK97" s="540"/>
      <c r="BL97" s="532"/>
      <c r="BM97" s="517"/>
      <c r="BN97" s="517"/>
      <c r="BO97" s="517"/>
      <c r="BP97" s="533"/>
      <c r="BQ97" s="538"/>
      <c r="BR97" s="539"/>
      <c r="BS97" s="539"/>
      <c r="BT97" s="539"/>
      <c r="BU97" s="540"/>
      <c r="BV97" s="538"/>
      <c r="BW97" s="539"/>
      <c r="BX97" s="539"/>
      <c r="BY97" s="539"/>
      <c r="BZ97" s="540"/>
      <c r="CA97" s="538"/>
      <c r="CB97" s="539"/>
      <c r="CC97" s="539"/>
      <c r="CD97" s="539"/>
      <c r="CE97" s="540"/>
      <c r="CF97" s="538"/>
      <c r="CG97" s="539"/>
      <c r="CH97" s="539"/>
      <c r="CI97" s="539"/>
      <c r="CJ97" s="540"/>
      <c r="CK97" s="538"/>
      <c r="CL97" s="539"/>
      <c r="CM97" s="539"/>
      <c r="CN97" s="539"/>
      <c r="CO97" s="540"/>
      <c r="CP97" s="538"/>
      <c r="CQ97" s="539"/>
      <c r="CR97" s="539"/>
      <c r="CS97" s="539"/>
      <c r="CT97" s="540"/>
      <c r="CU97" s="1277"/>
      <c r="CV97" s="1278"/>
      <c r="CW97" s="1278"/>
      <c r="CX97" s="1279"/>
      <c r="CY97" s="1278"/>
      <c r="CZ97" s="1278"/>
      <c r="DA97" s="1278"/>
      <c r="DB97" s="1279"/>
      <c r="DC97" s="517"/>
      <c r="DD97" s="545">
        <v>1</v>
      </c>
      <c r="DE97" s="546"/>
      <c r="DF97" s="542" t="str">
        <f t="shared" si="44"/>
        <v/>
      </c>
      <c r="DG97" s="543" t="str">
        <f t="shared" si="45"/>
        <v/>
      </c>
      <c r="DH97" s="543" t="str">
        <f t="shared" si="46"/>
        <v/>
      </c>
      <c r="DI97" s="543" t="str">
        <f t="shared" si="47"/>
        <v/>
      </c>
      <c r="DJ97" s="543" t="str">
        <f t="shared" si="48"/>
        <v/>
      </c>
      <c r="DK97" s="544" t="str">
        <f t="shared" si="49"/>
        <v/>
      </c>
      <c r="DL97" s="542" t="str">
        <f t="shared" si="50"/>
        <v/>
      </c>
      <c r="DM97" s="543" t="str">
        <f t="shared" si="51"/>
        <v/>
      </c>
      <c r="DN97" s="543" t="str">
        <f t="shared" si="52"/>
        <v/>
      </c>
      <c r="DO97" s="543" t="str">
        <f t="shared" si="53"/>
        <v/>
      </c>
      <c r="DP97" s="543" t="str">
        <f t="shared" si="54"/>
        <v/>
      </c>
      <c r="DQ97" s="544" t="str">
        <f t="shared" si="55"/>
        <v/>
      </c>
      <c r="DR97" s="542" t="str">
        <f t="shared" si="56"/>
        <v/>
      </c>
      <c r="DS97" s="543" t="str">
        <f t="shared" si="57"/>
        <v/>
      </c>
      <c r="DT97" s="543" t="str">
        <f t="shared" si="58"/>
        <v/>
      </c>
      <c r="DU97" s="543" t="str">
        <f t="shared" si="59"/>
        <v/>
      </c>
      <c r="DV97" s="543" t="str">
        <f t="shared" si="60"/>
        <v/>
      </c>
      <c r="DW97" s="544" t="str">
        <f t="shared" si="61"/>
        <v/>
      </c>
      <c r="DX97" s="542" t="str">
        <f t="shared" si="62"/>
        <v/>
      </c>
      <c r="DY97" s="543" t="str">
        <f t="shared" si="63"/>
        <v/>
      </c>
      <c r="DZ97" s="543" t="str">
        <f t="shared" si="64"/>
        <v/>
      </c>
      <c r="EA97" s="543" t="str">
        <f t="shared" si="65"/>
        <v/>
      </c>
      <c r="EB97" s="543" t="str">
        <f t="shared" si="66"/>
        <v/>
      </c>
      <c r="EC97" s="544" t="str">
        <f t="shared" si="67"/>
        <v/>
      </c>
      <c r="ED97" s="542"/>
      <c r="EE97" s="543"/>
      <c r="EF97" s="543"/>
      <c r="EG97" s="543"/>
      <c r="EH97" s="543"/>
      <c r="EI97" s="544"/>
      <c r="EJ97" s="538"/>
      <c r="EK97" s="539"/>
      <c r="EL97" s="539"/>
      <c r="EM97" s="539"/>
      <c r="EN97" s="539"/>
      <c r="EO97" s="542"/>
      <c r="EP97" s="543"/>
      <c r="EQ97" s="543"/>
      <c r="ER97" s="543"/>
      <c r="ES97" s="543"/>
      <c r="ET97" s="543"/>
      <c r="EU97" s="538"/>
      <c r="EV97" s="539"/>
      <c r="EW97" s="539"/>
      <c r="EX97" s="539"/>
      <c r="EY97" s="539"/>
      <c r="EZ97" s="1285"/>
      <c r="FA97" s="747"/>
      <c r="FB97" s="1289"/>
      <c r="FC97" s="1289"/>
      <c r="FD97" s="1289"/>
      <c r="FE97" s="1290"/>
      <c r="FF97" s="747"/>
      <c r="FG97" s="1289"/>
      <c r="FH97" s="1289"/>
      <c r="FI97" s="1289"/>
      <c r="FJ97" s="1290"/>
    </row>
    <row r="98" spans="1:166" s="524" customFormat="1" ht="15.75" customHeight="1">
      <c r="A98" s="503"/>
      <c r="B98" s="525">
        <v>92</v>
      </c>
      <c r="C98" s="786" t="str">
        <f t="shared" si="42"/>
        <v/>
      </c>
      <c r="D98" s="526"/>
      <c r="E98" s="526"/>
      <c r="F98" s="517"/>
      <c r="G98" s="527"/>
      <c r="H98" s="527"/>
      <c r="I98" s="528"/>
      <c r="J98" s="529"/>
      <c r="K98" s="529"/>
      <c r="L98" s="529"/>
      <c r="M98" s="529"/>
      <c r="N98" s="529"/>
      <c r="O98" s="529"/>
      <c r="P98" s="530"/>
      <c r="Q98" s="531">
        <f t="shared" si="43"/>
        <v>0</v>
      </c>
      <c r="R98" s="532"/>
      <c r="S98" s="526"/>
      <c r="T98" s="533"/>
      <c r="U98" s="526"/>
      <c r="V98" s="526"/>
      <c r="W98" s="526"/>
      <c r="X98" s="539"/>
      <c r="Y98" s="548"/>
      <c r="Z98" s="536"/>
      <c r="AA98" s="517"/>
      <c r="AB98" s="517"/>
      <c r="AC98" s="517"/>
      <c r="AD98" s="517"/>
      <c r="AE98" s="517"/>
      <c r="AF98" s="537"/>
      <c r="AG98" s="538"/>
      <c r="AH98" s="539"/>
      <c r="AI98" s="539"/>
      <c r="AJ98" s="539"/>
      <c r="AK98" s="539"/>
      <c r="AL98" s="539"/>
      <c r="AM98" s="539"/>
      <c r="AN98" s="539"/>
      <c r="AO98" s="539"/>
      <c r="AP98" s="540"/>
      <c r="AQ98" s="539"/>
      <c r="AR98" s="539"/>
      <c r="AS98" s="539"/>
      <c r="AT98" s="539"/>
      <c r="AU98" s="539"/>
      <c r="AV98" s="538"/>
      <c r="AW98" s="539"/>
      <c r="AX98" s="539"/>
      <c r="AY98" s="539"/>
      <c r="AZ98" s="712"/>
      <c r="BA98" s="715"/>
      <c r="BB98" s="539"/>
      <c r="BC98" s="539"/>
      <c r="BD98" s="539"/>
      <c r="BE98" s="716"/>
      <c r="BF98" s="721"/>
      <c r="BG98" s="539"/>
      <c r="BH98" s="539"/>
      <c r="BI98" s="539"/>
      <c r="BJ98" s="722"/>
      <c r="BK98" s="540"/>
      <c r="BL98" s="532"/>
      <c r="BM98" s="517"/>
      <c r="BN98" s="517"/>
      <c r="BO98" s="517"/>
      <c r="BP98" s="533"/>
      <c r="BQ98" s="538"/>
      <c r="BR98" s="539"/>
      <c r="BS98" s="539"/>
      <c r="BT98" s="539"/>
      <c r="BU98" s="540"/>
      <c r="BV98" s="538"/>
      <c r="BW98" s="539"/>
      <c r="BX98" s="539"/>
      <c r="BY98" s="539"/>
      <c r="BZ98" s="540"/>
      <c r="CA98" s="538"/>
      <c r="CB98" s="539"/>
      <c r="CC98" s="539"/>
      <c r="CD98" s="539"/>
      <c r="CE98" s="540"/>
      <c r="CF98" s="538"/>
      <c r="CG98" s="539"/>
      <c r="CH98" s="539"/>
      <c r="CI98" s="539"/>
      <c r="CJ98" s="540"/>
      <c r="CK98" s="538"/>
      <c r="CL98" s="539"/>
      <c r="CM98" s="539"/>
      <c r="CN98" s="539"/>
      <c r="CO98" s="540"/>
      <c r="CP98" s="538"/>
      <c r="CQ98" s="539"/>
      <c r="CR98" s="539"/>
      <c r="CS98" s="539"/>
      <c r="CT98" s="540"/>
      <c r="CU98" s="1277"/>
      <c r="CV98" s="1278"/>
      <c r="CW98" s="1278"/>
      <c r="CX98" s="1279"/>
      <c r="CY98" s="1278"/>
      <c r="CZ98" s="1278"/>
      <c r="DA98" s="1278"/>
      <c r="DB98" s="1279"/>
      <c r="DC98" s="517"/>
      <c r="DD98" s="545">
        <v>1</v>
      </c>
      <c r="DE98" s="546"/>
      <c r="DF98" s="542" t="str">
        <f t="shared" si="44"/>
        <v/>
      </c>
      <c r="DG98" s="543" t="str">
        <f t="shared" si="45"/>
        <v/>
      </c>
      <c r="DH98" s="543" t="str">
        <f t="shared" si="46"/>
        <v/>
      </c>
      <c r="DI98" s="543" t="str">
        <f t="shared" si="47"/>
        <v/>
      </c>
      <c r="DJ98" s="543" t="str">
        <f t="shared" si="48"/>
        <v/>
      </c>
      <c r="DK98" s="544" t="str">
        <f t="shared" si="49"/>
        <v/>
      </c>
      <c r="DL98" s="542" t="str">
        <f t="shared" si="50"/>
        <v/>
      </c>
      <c r="DM98" s="543" t="str">
        <f t="shared" si="51"/>
        <v/>
      </c>
      <c r="DN98" s="543" t="str">
        <f t="shared" si="52"/>
        <v/>
      </c>
      <c r="DO98" s="543" t="str">
        <f t="shared" si="53"/>
        <v/>
      </c>
      <c r="DP98" s="543" t="str">
        <f t="shared" si="54"/>
        <v/>
      </c>
      <c r="DQ98" s="544" t="str">
        <f t="shared" si="55"/>
        <v/>
      </c>
      <c r="DR98" s="542" t="str">
        <f t="shared" si="56"/>
        <v/>
      </c>
      <c r="DS98" s="543" t="str">
        <f t="shared" si="57"/>
        <v/>
      </c>
      <c r="DT98" s="543" t="str">
        <f t="shared" si="58"/>
        <v/>
      </c>
      <c r="DU98" s="543" t="str">
        <f t="shared" si="59"/>
        <v/>
      </c>
      <c r="DV98" s="543" t="str">
        <f t="shared" si="60"/>
        <v/>
      </c>
      <c r="DW98" s="544" t="str">
        <f t="shared" si="61"/>
        <v/>
      </c>
      <c r="DX98" s="542" t="str">
        <f t="shared" si="62"/>
        <v/>
      </c>
      <c r="DY98" s="543" t="str">
        <f t="shared" si="63"/>
        <v/>
      </c>
      <c r="DZ98" s="543" t="str">
        <f t="shared" si="64"/>
        <v/>
      </c>
      <c r="EA98" s="543" t="str">
        <f t="shared" si="65"/>
        <v/>
      </c>
      <c r="EB98" s="543" t="str">
        <f t="shared" si="66"/>
        <v/>
      </c>
      <c r="EC98" s="544" t="str">
        <f t="shared" si="67"/>
        <v/>
      </c>
      <c r="ED98" s="542"/>
      <c r="EE98" s="543"/>
      <c r="EF98" s="543"/>
      <c r="EG98" s="543"/>
      <c r="EH98" s="543"/>
      <c r="EI98" s="544"/>
      <c r="EJ98" s="538"/>
      <c r="EK98" s="539"/>
      <c r="EL98" s="539"/>
      <c r="EM98" s="539"/>
      <c r="EN98" s="539"/>
      <c r="EO98" s="542"/>
      <c r="EP98" s="543"/>
      <c r="EQ98" s="543"/>
      <c r="ER98" s="543"/>
      <c r="ES98" s="543"/>
      <c r="ET98" s="543"/>
      <c r="EU98" s="538"/>
      <c r="EV98" s="539"/>
      <c r="EW98" s="539"/>
      <c r="EX98" s="539"/>
      <c r="EY98" s="539"/>
      <c r="EZ98" s="1285"/>
      <c r="FA98" s="747"/>
      <c r="FB98" s="1289"/>
      <c r="FC98" s="1289"/>
      <c r="FD98" s="1289"/>
      <c r="FE98" s="1290"/>
      <c r="FF98" s="747"/>
      <c r="FG98" s="1289"/>
      <c r="FH98" s="1289"/>
      <c r="FI98" s="1289"/>
      <c r="FJ98" s="1290"/>
    </row>
    <row r="99" spans="1:166" s="524" customFormat="1" ht="15.75" customHeight="1">
      <c r="A99" s="503"/>
      <c r="B99" s="525">
        <v>93</v>
      </c>
      <c r="C99" s="786" t="str">
        <f t="shared" si="42"/>
        <v/>
      </c>
      <c r="D99" s="526"/>
      <c r="E99" s="526"/>
      <c r="F99" s="517"/>
      <c r="G99" s="527"/>
      <c r="H99" s="527"/>
      <c r="I99" s="528"/>
      <c r="J99" s="529"/>
      <c r="K99" s="529"/>
      <c r="L99" s="529"/>
      <c r="M99" s="529"/>
      <c r="N99" s="529"/>
      <c r="O99" s="529"/>
      <c r="P99" s="530"/>
      <c r="Q99" s="531">
        <f t="shared" si="43"/>
        <v>0</v>
      </c>
      <c r="R99" s="532"/>
      <c r="S99" s="526"/>
      <c r="T99" s="533"/>
      <c r="U99" s="526"/>
      <c r="V99" s="526"/>
      <c r="W99" s="526"/>
      <c r="X99" s="539"/>
      <c r="Y99" s="548"/>
      <c r="Z99" s="536"/>
      <c r="AA99" s="517"/>
      <c r="AB99" s="517"/>
      <c r="AC99" s="517"/>
      <c r="AD99" s="517"/>
      <c r="AE99" s="517"/>
      <c r="AF99" s="537"/>
      <c r="AG99" s="538"/>
      <c r="AH99" s="539"/>
      <c r="AI99" s="539"/>
      <c r="AJ99" s="539"/>
      <c r="AK99" s="539"/>
      <c r="AL99" s="539"/>
      <c r="AM99" s="539"/>
      <c r="AN99" s="539"/>
      <c r="AO99" s="539"/>
      <c r="AP99" s="540"/>
      <c r="AQ99" s="539"/>
      <c r="AR99" s="539"/>
      <c r="AS99" s="539"/>
      <c r="AT99" s="539"/>
      <c r="AU99" s="539"/>
      <c r="AV99" s="538"/>
      <c r="AW99" s="539"/>
      <c r="AX99" s="539"/>
      <c r="AY99" s="539"/>
      <c r="AZ99" s="712"/>
      <c r="BA99" s="715"/>
      <c r="BB99" s="539"/>
      <c r="BC99" s="539"/>
      <c r="BD99" s="539"/>
      <c r="BE99" s="716"/>
      <c r="BF99" s="721"/>
      <c r="BG99" s="539"/>
      <c r="BH99" s="539"/>
      <c r="BI99" s="539"/>
      <c r="BJ99" s="722"/>
      <c r="BK99" s="540"/>
      <c r="BL99" s="532"/>
      <c r="BM99" s="517"/>
      <c r="BN99" s="517"/>
      <c r="BO99" s="517"/>
      <c r="BP99" s="533"/>
      <c r="BQ99" s="538"/>
      <c r="BR99" s="539"/>
      <c r="BS99" s="539"/>
      <c r="BT99" s="539"/>
      <c r="BU99" s="540"/>
      <c r="BV99" s="538"/>
      <c r="BW99" s="539"/>
      <c r="BX99" s="539"/>
      <c r="BY99" s="539"/>
      <c r="BZ99" s="540"/>
      <c r="CA99" s="538"/>
      <c r="CB99" s="539"/>
      <c r="CC99" s="539"/>
      <c r="CD99" s="539"/>
      <c r="CE99" s="540"/>
      <c r="CF99" s="538"/>
      <c r="CG99" s="539"/>
      <c r="CH99" s="539"/>
      <c r="CI99" s="539"/>
      <c r="CJ99" s="540"/>
      <c r="CK99" s="538"/>
      <c r="CL99" s="539"/>
      <c r="CM99" s="539"/>
      <c r="CN99" s="539"/>
      <c r="CO99" s="540"/>
      <c r="CP99" s="538"/>
      <c r="CQ99" s="539"/>
      <c r="CR99" s="539"/>
      <c r="CS99" s="539"/>
      <c r="CT99" s="540"/>
      <c r="CU99" s="1277"/>
      <c r="CV99" s="1278"/>
      <c r="CW99" s="1278"/>
      <c r="CX99" s="1279"/>
      <c r="CY99" s="1278"/>
      <c r="CZ99" s="1278"/>
      <c r="DA99" s="1278"/>
      <c r="DB99" s="1279"/>
      <c r="DC99" s="517"/>
      <c r="DD99" s="545">
        <v>1</v>
      </c>
      <c r="DE99" s="546"/>
      <c r="DF99" s="542" t="str">
        <f t="shared" si="44"/>
        <v/>
      </c>
      <c r="DG99" s="543" t="str">
        <f t="shared" si="45"/>
        <v/>
      </c>
      <c r="DH99" s="543" t="str">
        <f t="shared" si="46"/>
        <v/>
      </c>
      <c r="DI99" s="543" t="str">
        <f t="shared" si="47"/>
        <v/>
      </c>
      <c r="DJ99" s="543" t="str">
        <f t="shared" si="48"/>
        <v/>
      </c>
      <c r="DK99" s="544" t="str">
        <f t="shared" si="49"/>
        <v/>
      </c>
      <c r="DL99" s="542" t="str">
        <f t="shared" si="50"/>
        <v/>
      </c>
      <c r="DM99" s="543" t="str">
        <f t="shared" si="51"/>
        <v/>
      </c>
      <c r="DN99" s="543" t="str">
        <f t="shared" si="52"/>
        <v/>
      </c>
      <c r="DO99" s="543" t="str">
        <f t="shared" si="53"/>
        <v/>
      </c>
      <c r="DP99" s="543" t="str">
        <f t="shared" si="54"/>
        <v/>
      </c>
      <c r="DQ99" s="544" t="str">
        <f t="shared" si="55"/>
        <v/>
      </c>
      <c r="DR99" s="542" t="str">
        <f t="shared" si="56"/>
        <v/>
      </c>
      <c r="DS99" s="543" t="str">
        <f t="shared" si="57"/>
        <v/>
      </c>
      <c r="DT99" s="543" t="str">
        <f t="shared" si="58"/>
        <v/>
      </c>
      <c r="DU99" s="543" t="str">
        <f t="shared" si="59"/>
        <v/>
      </c>
      <c r="DV99" s="543" t="str">
        <f t="shared" si="60"/>
        <v/>
      </c>
      <c r="DW99" s="544" t="str">
        <f t="shared" si="61"/>
        <v/>
      </c>
      <c r="DX99" s="542" t="str">
        <f t="shared" si="62"/>
        <v/>
      </c>
      <c r="DY99" s="543" t="str">
        <f t="shared" si="63"/>
        <v/>
      </c>
      <c r="DZ99" s="543" t="str">
        <f t="shared" si="64"/>
        <v/>
      </c>
      <c r="EA99" s="543" t="str">
        <f t="shared" si="65"/>
        <v/>
      </c>
      <c r="EB99" s="543" t="str">
        <f t="shared" si="66"/>
        <v/>
      </c>
      <c r="EC99" s="544" t="str">
        <f t="shared" si="67"/>
        <v/>
      </c>
      <c r="ED99" s="542"/>
      <c r="EE99" s="543"/>
      <c r="EF99" s="543"/>
      <c r="EG99" s="543"/>
      <c r="EH99" s="543"/>
      <c r="EI99" s="544"/>
      <c r="EJ99" s="538"/>
      <c r="EK99" s="539"/>
      <c r="EL99" s="539"/>
      <c r="EM99" s="539"/>
      <c r="EN99" s="539"/>
      <c r="EO99" s="542"/>
      <c r="EP99" s="543"/>
      <c r="EQ99" s="543"/>
      <c r="ER99" s="543"/>
      <c r="ES99" s="543"/>
      <c r="ET99" s="543"/>
      <c r="EU99" s="538"/>
      <c r="EV99" s="539"/>
      <c r="EW99" s="539"/>
      <c r="EX99" s="539"/>
      <c r="EY99" s="539"/>
      <c r="EZ99" s="1285"/>
      <c r="FA99" s="747"/>
      <c r="FB99" s="1289"/>
      <c r="FC99" s="1289"/>
      <c r="FD99" s="1289"/>
      <c r="FE99" s="1290"/>
      <c r="FF99" s="747"/>
      <c r="FG99" s="1289"/>
      <c r="FH99" s="1289"/>
      <c r="FI99" s="1289"/>
      <c r="FJ99" s="1290"/>
    </row>
    <row r="100" spans="1:166" s="524" customFormat="1" ht="15.75" customHeight="1">
      <c r="A100" s="503"/>
      <c r="B100" s="525">
        <v>94</v>
      </c>
      <c r="C100" s="786" t="str">
        <f t="shared" si="42"/>
        <v/>
      </c>
      <c r="D100" s="526"/>
      <c r="E100" s="526"/>
      <c r="F100" s="517"/>
      <c r="G100" s="527"/>
      <c r="H100" s="527"/>
      <c r="I100" s="528"/>
      <c r="J100" s="529"/>
      <c r="K100" s="529"/>
      <c r="L100" s="529"/>
      <c r="M100" s="529"/>
      <c r="N100" s="529"/>
      <c r="O100" s="529"/>
      <c r="P100" s="530"/>
      <c r="Q100" s="531">
        <f t="shared" si="43"/>
        <v>0</v>
      </c>
      <c r="R100" s="532"/>
      <c r="S100" s="526"/>
      <c r="T100" s="533"/>
      <c r="U100" s="526"/>
      <c r="V100" s="526"/>
      <c r="W100" s="526"/>
      <c r="X100" s="539"/>
      <c r="Y100" s="548"/>
      <c r="Z100" s="536"/>
      <c r="AA100" s="517"/>
      <c r="AB100" s="517"/>
      <c r="AC100" s="517"/>
      <c r="AD100" s="517"/>
      <c r="AE100" s="517"/>
      <c r="AF100" s="537"/>
      <c r="AG100" s="538"/>
      <c r="AH100" s="539"/>
      <c r="AI100" s="539"/>
      <c r="AJ100" s="539"/>
      <c r="AK100" s="539"/>
      <c r="AL100" s="539"/>
      <c r="AM100" s="539"/>
      <c r="AN100" s="539"/>
      <c r="AO100" s="539"/>
      <c r="AP100" s="540"/>
      <c r="AQ100" s="539"/>
      <c r="AR100" s="539"/>
      <c r="AS100" s="539"/>
      <c r="AT100" s="539"/>
      <c r="AU100" s="539"/>
      <c r="AV100" s="538"/>
      <c r="AW100" s="539"/>
      <c r="AX100" s="539"/>
      <c r="AY100" s="539"/>
      <c r="AZ100" s="712"/>
      <c r="BA100" s="715"/>
      <c r="BB100" s="539"/>
      <c r="BC100" s="539"/>
      <c r="BD100" s="539"/>
      <c r="BE100" s="716"/>
      <c r="BF100" s="721"/>
      <c r="BG100" s="539"/>
      <c r="BH100" s="539"/>
      <c r="BI100" s="539"/>
      <c r="BJ100" s="722"/>
      <c r="BK100" s="540"/>
      <c r="BL100" s="532"/>
      <c r="BM100" s="517"/>
      <c r="BN100" s="517"/>
      <c r="BO100" s="517"/>
      <c r="BP100" s="533"/>
      <c r="BQ100" s="538"/>
      <c r="BR100" s="539"/>
      <c r="BS100" s="539"/>
      <c r="BT100" s="539"/>
      <c r="BU100" s="540"/>
      <c r="BV100" s="538"/>
      <c r="BW100" s="539"/>
      <c r="BX100" s="539"/>
      <c r="BY100" s="539"/>
      <c r="BZ100" s="540"/>
      <c r="CA100" s="538"/>
      <c r="CB100" s="539"/>
      <c r="CC100" s="539"/>
      <c r="CD100" s="539"/>
      <c r="CE100" s="540"/>
      <c r="CF100" s="538"/>
      <c r="CG100" s="539"/>
      <c r="CH100" s="539"/>
      <c r="CI100" s="539"/>
      <c r="CJ100" s="540"/>
      <c r="CK100" s="538"/>
      <c r="CL100" s="539"/>
      <c r="CM100" s="539"/>
      <c r="CN100" s="539"/>
      <c r="CO100" s="540"/>
      <c r="CP100" s="538"/>
      <c r="CQ100" s="539"/>
      <c r="CR100" s="539"/>
      <c r="CS100" s="539"/>
      <c r="CT100" s="540"/>
      <c r="CU100" s="1277"/>
      <c r="CV100" s="1278"/>
      <c r="CW100" s="1278"/>
      <c r="CX100" s="1279"/>
      <c r="CY100" s="1278"/>
      <c r="CZ100" s="1278"/>
      <c r="DA100" s="1278"/>
      <c r="DB100" s="1279"/>
      <c r="DC100" s="517"/>
      <c r="DD100" s="545">
        <v>1</v>
      </c>
      <c r="DE100" s="546"/>
      <c r="DF100" s="542" t="str">
        <f t="shared" si="44"/>
        <v/>
      </c>
      <c r="DG100" s="543" t="str">
        <f t="shared" si="45"/>
        <v/>
      </c>
      <c r="DH100" s="543" t="str">
        <f t="shared" si="46"/>
        <v/>
      </c>
      <c r="DI100" s="543" t="str">
        <f t="shared" si="47"/>
        <v/>
      </c>
      <c r="DJ100" s="543" t="str">
        <f t="shared" si="48"/>
        <v/>
      </c>
      <c r="DK100" s="544" t="str">
        <f t="shared" si="49"/>
        <v/>
      </c>
      <c r="DL100" s="542" t="str">
        <f t="shared" si="50"/>
        <v/>
      </c>
      <c r="DM100" s="543" t="str">
        <f t="shared" si="51"/>
        <v/>
      </c>
      <c r="DN100" s="543" t="str">
        <f t="shared" si="52"/>
        <v/>
      </c>
      <c r="DO100" s="543" t="str">
        <f t="shared" si="53"/>
        <v/>
      </c>
      <c r="DP100" s="543" t="str">
        <f t="shared" si="54"/>
        <v/>
      </c>
      <c r="DQ100" s="544" t="str">
        <f t="shared" si="55"/>
        <v/>
      </c>
      <c r="DR100" s="542" t="str">
        <f t="shared" si="56"/>
        <v/>
      </c>
      <c r="DS100" s="543" t="str">
        <f t="shared" si="57"/>
        <v/>
      </c>
      <c r="DT100" s="543" t="str">
        <f t="shared" si="58"/>
        <v/>
      </c>
      <c r="DU100" s="543" t="str">
        <f t="shared" si="59"/>
        <v/>
      </c>
      <c r="DV100" s="543" t="str">
        <f t="shared" si="60"/>
        <v/>
      </c>
      <c r="DW100" s="544" t="str">
        <f t="shared" si="61"/>
        <v/>
      </c>
      <c r="DX100" s="542" t="str">
        <f t="shared" si="62"/>
        <v/>
      </c>
      <c r="DY100" s="543" t="str">
        <f t="shared" si="63"/>
        <v/>
      </c>
      <c r="DZ100" s="543" t="str">
        <f t="shared" si="64"/>
        <v/>
      </c>
      <c r="EA100" s="543" t="str">
        <f t="shared" si="65"/>
        <v/>
      </c>
      <c r="EB100" s="543" t="str">
        <f t="shared" si="66"/>
        <v/>
      </c>
      <c r="EC100" s="544" t="str">
        <f t="shared" si="67"/>
        <v/>
      </c>
      <c r="ED100" s="542"/>
      <c r="EE100" s="543"/>
      <c r="EF100" s="543"/>
      <c r="EG100" s="543"/>
      <c r="EH100" s="543"/>
      <c r="EI100" s="544"/>
      <c r="EJ100" s="538"/>
      <c r="EK100" s="539"/>
      <c r="EL100" s="539"/>
      <c r="EM100" s="539"/>
      <c r="EN100" s="539"/>
      <c r="EO100" s="542"/>
      <c r="EP100" s="543"/>
      <c r="EQ100" s="543"/>
      <c r="ER100" s="543"/>
      <c r="ES100" s="543"/>
      <c r="ET100" s="543"/>
      <c r="EU100" s="538"/>
      <c r="EV100" s="539"/>
      <c r="EW100" s="539"/>
      <c r="EX100" s="539"/>
      <c r="EY100" s="539"/>
      <c r="EZ100" s="1285"/>
      <c r="FA100" s="747"/>
      <c r="FB100" s="1289"/>
      <c r="FC100" s="1289"/>
      <c r="FD100" s="1289"/>
      <c r="FE100" s="1290"/>
      <c r="FF100" s="747"/>
      <c r="FG100" s="1289"/>
      <c r="FH100" s="1289"/>
      <c r="FI100" s="1289"/>
      <c r="FJ100" s="1290"/>
    </row>
    <row r="101" spans="1:166" s="524" customFormat="1" ht="15.75" customHeight="1">
      <c r="A101" s="503"/>
      <c r="B101" s="525">
        <v>95</v>
      </c>
      <c r="C101" s="786" t="str">
        <f t="shared" si="42"/>
        <v/>
      </c>
      <c r="D101" s="526"/>
      <c r="E101" s="526"/>
      <c r="F101" s="517"/>
      <c r="G101" s="527"/>
      <c r="H101" s="527"/>
      <c r="I101" s="528"/>
      <c r="J101" s="529"/>
      <c r="K101" s="529"/>
      <c r="L101" s="529"/>
      <c r="M101" s="529"/>
      <c r="N101" s="529"/>
      <c r="O101" s="529"/>
      <c r="P101" s="530"/>
      <c r="Q101" s="531">
        <f t="shared" si="43"/>
        <v>0</v>
      </c>
      <c r="R101" s="532"/>
      <c r="S101" s="526"/>
      <c r="T101" s="533"/>
      <c r="U101" s="526"/>
      <c r="V101" s="526"/>
      <c r="W101" s="526"/>
      <c r="X101" s="539"/>
      <c r="Y101" s="548"/>
      <c r="Z101" s="536"/>
      <c r="AA101" s="517"/>
      <c r="AB101" s="517"/>
      <c r="AC101" s="517"/>
      <c r="AD101" s="517"/>
      <c r="AE101" s="517"/>
      <c r="AF101" s="537"/>
      <c r="AG101" s="538"/>
      <c r="AH101" s="539"/>
      <c r="AI101" s="539"/>
      <c r="AJ101" s="539"/>
      <c r="AK101" s="539"/>
      <c r="AL101" s="539"/>
      <c r="AM101" s="539"/>
      <c r="AN101" s="539"/>
      <c r="AO101" s="539"/>
      <c r="AP101" s="540"/>
      <c r="AQ101" s="539"/>
      <c r="AR101" s="539"/>
      <c r="AS101" s="539"/>
      <c r="AT101" s="539"/>
      <c r="AU101" s="539"/>
      <c r="AV101" s="538"/>
      <c r="AW101" s="539"/>
      <c r="AX101" s="539"/>
      <c r="AY101" s="539"/>
      <c r="AZ101" s="712"/>
      <c r="BA101" s="715"/>
      <c r="BB101" s="539"/>
      <c r="BC101" s="539"/>
      <c r="BD101" s="539"/>
      <c r="BE101" s="716"/>
      <c r="BF101" s="721"/>
      <c r="BG101" s="539"/>
      <c r="BH101" s="539"/>
      <c r="BI101" s="539"/>
      <c r="BJ101" s="722"/>
      <c r="BK101" s="540"/>
      <c r="BL101" s="532"/>
      <c r="BM101" s="517"/>
      <c r="BN101" s="517"/>
      <c r="BO101" s="517"/>
      <c r="BP101" s="533"/>
      <c r="BQ101" s="538"/>
      <c r="BR101" s="539"/>
      <c r="BS101" s="539"/>
      <c r="BT101" s="539"/>
      <c r="BU101" s="540"/>
      <c r="BV101" s="538"/>
      <c r="BW101" s="539"/>
      <c r="BX101" s="539"/>
      <c r="BY101" s="539"/>
      <c r="BZ101" s="540"/>
      <c r="CA101" s="538"/>
      <c r="CB101" s="539"/>
      <c r="CC101" s="539"/>
      <c r="CD101" s="539"/>
      <c r="CE101" s="540"/>
      <c r="CF101" s="538"/>
      <c r="CG101" s="539"/>
      <c r="CH101" s="539"/>
      <c r="CI101" s="539"/>
      <c r="CJ101" s="540"/>
      <c r="CK101" s="538"/>
      <c r="CL101" s="539"/>
      <c r="CM101" s="539"/>
      <c r="CN101" s="539"/>
      <c r="CO101" s="540"/>
      <c r="CP101" s="538"/>
      <c r="CQ101" s="539"/>
      <c r="CR101" s="539"/>
      <c r="CS101" s="539"/>
      <c r="CT101" s="540"/>
      <c r="CU101" s="1277"/>
      <c r="CV101" s="1278"/>
      <c r="CW101" s="1278"/>
      <c r="CX101" s="1279"/>
      <c r="CY101" s="1278"/>
      <c r="CZ101" s="1278"/>
      <c r="DA101" s="1278"/>
      <c r="DB101" s="1279"/>
      <c r="DC101" s="517"/>
      <c r="DD101" s="545">
        <v>1</v>
      </c>
      <c r="DE101" s="546"/>
      <c r="DF101" s="542" t="str">
        <f t="shared" si="44"/>
        <v/>
      </c>
      <c r="DG101" s="543" t="str">
        <f t="shared" si="45"/>
        <v/>
      </c>
      <c r="DH101" s="543" t="str">
        <f t="shared" si="46"/>
        <v/>
      </c>
      <c r="DI101" s="543" t="str">
        <f t="shared" si="47"/>
        <v/>
      </c>
      <c r="DJ101" s="543" t="str">
        <f t="shared" si="48"/>
        <v/>
      </c>
      <c r="DK101" s="544" t="str">
        <f t="shared" si="49"/>
        <v/>
      </c>
      <c r="DL101" s="542" t="str">
        <f t="shared" si="50"/>
        <v/>
      </c>
      <c r="DM101" s="543" t="str">
        <f t="shared" si="51"/>
        <v/>
      </c>
      <c r="DN101" s="543" t="str">
        <f t="shared" si="52"/>
        <v/>
      </c>
      <c r="DO101" s="543" t="str">
        <f t="shared" si="53"/>
        <v/>
      </c>
      <c r="DP101" s="543" t="str">
        <f t="shared" si="54"/>
        <v/>
      </c>
      <c r="DQ101" s="544" t="str">
        <f t="shared" si="55"/>
        <v/>
      </c>
      <c r="DR101" s="542" t="str">
        <f t="shared" si="56"/>
        <v/>
      </c>
      <c r="DS101" s="543" t="str">
        <f t="shared" si="57"/>
        <v/>
      </c>
      <c r="DT101" s="543" t="str">
        <f t="shared" si="58"/>
        <v/>
      </c>
      <c r="DU101" s="543" t="str">
        <f t="shared" si="59"/>
        <v/>
      </c>
      <c r="DV101" s="543" t="str">
        <f t="shared" si="60"/>
        <v/>
      </c>
      <c r="DW101" s="544" t="str">
        <f t="shared" si="61"/>
        <v/>
      </c>
      <c r="DX101" s="542" t="str">
        <f t="shared" si="62"/>
        <v/>
      </c>
      <c r="DY101" s="543" t="str">
        <f t="shared" si="63"/>
        <v/>
      </c>
      <c r="DZ101" s="543" t="str">
        <f t="shared" si="64"/>
        <v/>
      </c>
      <c r="EA101" s="543" t="str">
        <f t="shared" si="65"/>
        <v/>
      </c>
      <c r="EB101" s="543" t="str">
        <f t="shared" si="66"/>
        <v/>
      </c>
      <c r="EC101" s="544" t="str">
        <f t="shared" si="67"/>
        <v/>
      </c>
      <c r="ED101" s="542"/>
      <c r="EE101" s="543"/>
      <c r="EF101" s="543"/>
      <c r="EG101" s="543"/>
      <c r="EH101" s="543"/>
      <c r="EI101" s="544"/>
      <c r="EJ101" s="538"/>
      <c r="EK101" s="539"/>
      <c r="EL101" s="539"/>
      <c r="EM101" s="539"/>
      <c r="EN101" s="539"/>
      <c r="EO101" s="542"/>
      <c r="EP101" s="543"/>
      <c r="EQ101" s="543"/>
      <c r="ER101" s="543"/>
      <c r="ES101" s="543"/>
      <c r="ET101" s="543"/>
      <c r="EU101" s="538"/>
      <c r="EV101" s="539"/>
      <c r="EW101" s="539"/>
      <c r="EX101" s="539"/>
      <c r="EY101" s="539"/>
      <c r="EZ101" s="1285"/>
      <c r="FA101" s="747"/>
      <c r="FB101" s="1289"/>
      <c r="FC101" s="1289"/>
      <c r="FD101" s="1289"/>
      <c r="FE101" s="1290"/>
      <c r="FF101" s="747"/>
      <c r="FG101" s="1289"/>
      <c r="FH101" s="1289"/>
      <c r="FI101" s="1289"/>
      <c r="FJ101" s="1290"/>
    </row>
    <row r="102" spans="1:166" s="524" customFormat="1" ht="15.75" customHeight="1">
      <c r="A102" s="503"/>
      <c r="B102" s="525">
        <v>96</v>
      </c>
      <c r="C102" s="786" t="str">
        <f t="shared" si="42"/>
        <v/>
      </c>
      <c r="D102" s="526"/>
      <c r="E102" s="526"/>
      <c r="F102" s="517"/>
      <c r="G102" s="527"/>
      <c r="H102" s="527"/>
      <c r="I102" s="528"/>
      <c r="J102" s="529"/>
      <c r="K102" s="529"/>
      <c r="L102" s="529"/>
      <c r="M102" s="529"/>
      <c r="N102" s="529"/>
      <c r="O102" s="529"/>
      <c r="P102" s="530"/>
      <c r="Q102" s="531">
        <f t="shared" si="43"/>
        <v>0</v>
      </c>
      <c r="R102" s="532"/>
      <c r="S102" s="526"/>
      <c r="T102" s="533"/>
      <c r="U102" s="526"/>
      <c r="V102" s="526"/>
      <c r="W102" s="526"/>
      <c r="X102" s="534"/>
      <c r="Y102" s="535"/>
      <c r="Z102" s="536"/>
      <c r="AA102" s="517"/>
      <c r="AB102" s="517"/>
      <c r="AC102" s="517"/>
      <c r="AD102" s="517"/>
      <c r="AE102" s="517"/>
      <c r="AF102" s="537"/>
      <c r="AG102" s="538"/>
      <c r="AH102" s="539"/>
      <c r="AI102" s="539"/>
      <c r="AJ102" s="539"/>
      <c r="AK102" s="539"/>
      <c r="AL102" s="539"/>
      <c r="AM102" s="539"/>
      <c r="AN102" s="539"/>
      <c r="AO102" s="539"/>
      <c r="AP102" s="540"/>
      <c r="AQ102" s="539"/>
      <c r="AR102" s="539"/>
      <c r="AS102" s="539"/>
      <c r="AT102" s="539"/>
      <c r="AU102" s="539"/>
      <c r="AV102" s="538"/>
      <c r="AW102" s="539"/>
      <c r="AX102" s="539"/>
      <c r="AY102" s="539"/>
      <c r="AZ102" s="712"/>
      <c r="BA102" s="715"/>
      <c r="BB102" s="539"/>
      <c r="BC102" s="539"/>
      <c r="BD102" s="539"/>
      <c r="BE102" s="716"/>
      <c r="BF102" s="721"/>
      <c r="BG102" s="539"/>
      <c r="BH102" s="539"/>
      <c r="BI102" s="539"/>
      <c r="BJ102" s="722"/>
      <c r="BK102" s="540"/>
      <c r="BL102" s="532"/>
      <c r="BM102" s="517"/>
      <c r="BN102" s="517"/>
      <c r="BO102" s="517"/>
      <c r="BP102" s="533"/>
      <c r="BQ102" s="538"/>
      <c r="BR102" s="539"/>
      <c r="BS102" s="539"/>
      <c r="BT102" s="539"/>
      <c r="BU102" s="540"/>
      <c r="BV102" s="538"/>
      <c r="BW102" s="539"/>
      <c r="BX102" s="539"/>
      <c r="BY102" s="539"/>
      <c r="BZ102" s="540"/>
      <c r="CA102" s="538"/>
      <c r="CB102" s="539"/>
      <c r="CC102" s="539"/>
      <c r="CD102" s="539"/>
      <c r="CE102" s="540"/>
      <c r="CF102" s="538"/>
      <c r="CG102" s="539"/>
      <c r="CH102" s="539"/>
      <c r="CI102" s="539"/>
      <c r="CJ102" s="540"/>
      <c r="CK102" s="538"/>
      <c r="CL102" s="539"/>
      <c r="CM102" s="539"/>
      <c r="CN102" s="539"/>
      <c r="CO102" s="540"/>
      <c r="CP102" s="538"/>
      <c r="CQ102" s="539"/>
      <c r="CR102" s="539"/>
      <c r="CS102" s="539"/>
      <c r="CT102" s="540"/>
      <c r="CU102" s="1277"/>
      <c r="CV102" s="1278"/>
      <c r="CW102" s="1278"/>
      <c r="CX102" s="1279"/>
      <c r="CY102" s="1278"/>
      <c r="CZ102" s="1278"/>
      <c r="DA102" s="1278"/>
      <c r="DB102" s="1279"/>
      <c r="DC102" s="517"/>
      <c r="DD102" s="545">
        <v>1</v>
      </c>
      <c r="DE102" s="546"/>
      <c r="DF102" s="542" t="str">
        <f t="shared" si="44"/>
        <v/>
      </c>
      <c r="DG102" s="543" t="str">
        <f t="shared" si="45"/>
        <v/>
      </c>
      <c r="DH102" s="543" t="str">
        <f t="shared" si="46"/>
        <v/>
      </c>
      <c r="DI102" s="543" t="str">
        <f t="shared" si="47"/>
        <v/>
      </c>
      <c r="DJ102" s="543" t="str">
        <f t="shared" si="48"/>
        <v/>
      </c>
      <c r="DK102" s="544" t="str">
        <f t="shared" si="49"/>
        <v/>
      </c>
      <c r="DL102" s="542" t="str">
        <f t="shared" si="50"/>
        <v/>
      </c>
      <c r="DM102" s="543" t="str">
        <f t="shared" si="51"/>
        <v/>
      </c>
      <c r="DN102" s="543" t="str">
        <f t="shared" si="52"/>
        <v/>
      </c>
      <c r="DO102" s="543" t="str">
        <f t="shared" si="53"/>
        <v/>
      </c>
      <c r="DP102" s="543" t="str">
        <f t="shared" si="54"/>
        <v/>
      </c>
      <c r="DQ102" s="544" t="str">
        <f t="shared" si="55"/>
        <v/>
      </c>
      <c r="DR102" s="542" t="str">
        <f t="shared" si="56"/>
        <v/>
      </c>
      <c r="DS102" s="543" t="str">
        <f t="shared" si="57"/>
        <v/>
      </c>
      <c r="DT102" s="543" t="str">
        <f t="shared" si="58"/>
        <v/>
      </c>
      <c r="DU102" s="543" t="str">
        <f t="shared" si="59"/>
        <v/>
      </c>
      <c r="DV102" s="543" t="str">
        <f t="shared" si="60"/>
        <v/>
      </c>
      <c r="DW102" s="544" t="str">
        <f t="shared" si="61"/>
        <v/>
      </c>
      <c r="DX102" s="542" t="str">
        <f t="shared" si="62"/>
        <v/>
      </c>
      <c r="DY102" s="543" t="str">
        <f t="shared" si="63"/>
        <v/>
      </c>
      <c r="DZ102" s="543" t="str">
        <f t="shared" si="64"/>
        <v/>
      </c>
      <c r="EA102" s="543" t="str">
        <f t="shared" si="65"/>
        <v/>
      </c>
      <c r="EB102" s="543" t="str">
        <f t="shared" si="66"/>
        <v/>
      </c>
      <c r="EC102" s="544" t="str">
        <f t="shared" si="67"/>
        <v/>
      </c>
      <c r="ED102" s="542"/>
      <c r="EE102" s="543"/>
      <c r="EF102" s="543"/>
      <c r="EG102" s="543"/>
      <c r="EH102" s="543"/>
      <c r="EI102" s="544"/>
      <c r="EJ102" s="538"/>
      <c r="EK102" s="539"/>
      <c r="EL102" s="539"/>
      <c r="EM102" s="539"/>
      <c r="EN102" s="539"/>
      <c r="EO102" s="542"/>
      <c r="EP102" s="543"/>
      <c r="EQ102" s="543"/>
      <c r="ER102" s="543"/>
      <c r="ES102" s="543"/>
      <c r="ET102" s="543"/>
      <c r="EU102" s="538"/>
      <c r="EV102" s="539"/>
      <c r="EW102" s="539"/>
      <c r="EX102" s="539"/>
      <c r="EY102" s="539"/>
      <c r="EZ102" s="1285"/>
      <c r="FA102" s="747"/>
      <c r="FB102" s="1289"/>
      <c r="FC102" s="1289"/>
      <c r="FD102" s="1289"/>
      <c r="FE102" s="1290"/>
      <c r="FF102" s="747"/>
      <c r="FG102" s="1289"/>
      <c r="FH102" s="1289"/>
      <c r="FI102" s="1289"/>
      <c r="FJ102" s="1290"/>
    </row>
    <row r="103" spans="1:166" s="524" customFormat="1" ht="15.75" customHeight="1">
      <c r="A103" s="503"/>
      <c r="B103" s="525">
        <v>97</v>
      </c>
      <c r="C103" s="786" t="str">
        <f t="shared" si="42"/>
        <v/>
      </c>
      <c r="D103" s="526"/>
      <c r="E103" s="526"/>
      <c r="F103" s="517"/>
      <c r="G103" s="527"/>
      <c r="H103" s="527"/>
      <c r="I103" s="528"/>
      <c r="J103" s="529"/>
      <c r="K103" s="529"/>
      <c r="L103" s="529"/>
      <c r="M103" s="529"/>
      <c r="N103" s="529"/>
      <c r="O103" s="529"/>
      <c r="P103" s="530"/>
      <c r="Q103" s="531">
        <f t="shared" si="43"/>
        <v>0</v>
      </c>
      <c r="R103" s="532"/>
      <c r="S103" s="526"/>
      <c r="T103" s="533"/>
      <c r="U103" s="526"/>
      <c r="V103" s="526"/>
      <c r="W103" s="526"/>
      <c r="X103" s="534"/>
      <c r="Y103" s="535"/>
      <c r="Z103" s="536"/>
      <c r="AA103" s="517"/>
      <c r="AB103" s="517"/>
      <c r="AC103" s="517"/>
      <c r="AD103" s="517"/>
      <c r="AE103" s="517"/>
      <c r="AF103" s="537"/>
      <c r="AG103" s="538"/>
      <c r="AH103" s="539"/>
      <c r="AI103" s="539"/>
      <c r="AJ103" s="539"/>
      <c r="AK103" s="539"/>
      <c r="AL103" s="539"/>
      <c r="AM103" s="539"/>
      <c r="AN103" s="539"/>
      <c r="AO103" s="539"/>
      <c r="AP103" s="540"/>
      <c r="AQ103" s="539"/>
      <c r="AR103" s="539"/>
      <c r="AS103" s="539"/>
      <c r="AT103" s="539"/>
      <c r="AU103" s="539"/>
      <c r="AV103" s="538"/>
      <c r="AW103" s="539"/>
      <c r="AX103" s="539"/>
      <c r="AY103" s="539"/>
      <c r="AZ103" s="712"/>
      <c r="BA103" s="715"/>
      <c r="BB103" s="539"/>
      <c r="BC103" s="539"/>
      <c r="BD103" s="539"/>
      <c r="BE103" s="716"/>
      <c r="BF103" s="721"/>
      <c r="BG103" s="539"/>
      <c r="BH103" s="539"/>
      <c r="BI103" s="539"/>
      <c r="BJ103" s="722"/>
      <c r="BK103" s="540"/>
      <c r="BL103" s="532"/>
      <c r="BM103" s="517"/>
      <c r="BN103" s="517"/>
      <c r="BO103" s="517"/>
      <c r="BP103" s="533"/>
      <c r="BQ103" s="538"/>
      <c r="BR103" s="539"/>
      <c r="BS103" s="539"/>
      <c r="BT103" s="539"/>
      <c r="BU103" s="540"/>
      <c r="BV103" s="538"/>
      <c r="BW103" s="539"/>
      <c r="BX103" s="539"/>
      <c r="BY103" s="539"/>
      <c r="BZ103" s="540"/>
      <c r="CA103" s="538"/>
      <c r="CB103" s="539"/>
      <c r="CC103" s="539"/>
      <c r="CD103" s="539"/>
      <c r="CE103" s="540"/>
      <c r="CF103" s="538"/>
      <c r="CG103" s="539"/>
      <c r="CH103" s="539"/>
      <c r="CI103" s="539"/>
      <c r="CJ103" s="540"/>
      <c r="CK103" s="538"/>
      <c r="CL103" s="539"/>
      <c r="CM103" s="539"/>
      <c r="CN103" s="539"/>
      <c r="CO103" s="540"/>
      <c r="CP103" s="538"/>
      <c r="CQ103" s="539"/>
      <c r="CR103" s="539"/>
      <c r="CS103" s="539"/>
      <c r="CT103" s="540"/>
      <c r="CU103" s="1277"/>
      <c r="CV103" s="1278"/>
      <c r="CW103" s="1278"/>
      <c r="CX103" s="1279"/>
      <c r="CY103" s="1278"/>
      <c r="CZ103" s="1278"/>
      <c r="DA103" s="1278"/>
      <c r="DB103" s="1279"/>
      <c r="DC103" s="517"/>
      <c r="DD103" s="545">
        <v>1</v>
      </c>
      <c r="DE103" s="546"/>
      <c r="DF103" s="542" t="str">
        <f t="shared" si="44"/>
        <v/>
      </c>
      <c r="DG103" s="543" t="str">
        <f t="shared" si="45"/>
        <v/>
      </c>
      <c r="DH103" s="543" t="str">
        <f t="shared" si="46"/>
        <v/>
      </c>
      <c r="DI103" s="543" t="str">
        <f t="shared" si="47"/>
        <v/>
      </c>
      <c r="DJ103" s="543" t="str">
        <f t="shared" si="48"/>
        <v/>
      </c>
      <c r="DK103" s="544" t="str">
        <f t="shared" si="49"/>
        <v/>
      </c>
      <c r="DL103" s="542" t="str">
        <f t="shared" si="50"/>
        <v/>
      </c>
      <c r="DM103" s="543" t="str">
        <f t="shared" si="51"/>
        <v/>
      </c>
      <c r="DN103" s="543" t="str">
        <f t="shared" si="52"/>
        <v/>
      </c>
      <c r="DO103" s="543" t="str">
        <f t="shared" si="53"/>
        <v/>
      </c>
      <c r="DP103" s="543" t="str">
        <f t="shared" si="54"/>
        <v/>
      </c>
      <c r="DQ103" s="544" t="str">
        <f t="shared" si="55"/>
        <v/>
      </c>
      <c r="DR103" s="542" t="str">
        <f t="shared" si="56"/>
        <v/>
      </c>
      <c r="DS103" s="543" t="str">
        <f t="shared" si="57"/>
        <v/>
      </c>
      <c r="DT103" s="543" t="str">
        <f t="shared" si="58"/>
        <v/>
      </c>
      <c r="DU103" s="543" t="str">
        <f t="shared" si="59"/>
        <v/>
      </c>
      <c r="DV103" s="543" t="str">
        <f t="shared" si="60"/>
        <v/>
      </c>
      <c r="DW103" s="544" t="str">
        <f t="shared" si="61"/>
        <v/>
      </c>
      <c r="DX103" s="542" t="str">
        <f t="shared" si="62"/>
        <v/>
      </c>
      <c r="DY103" s="543" t="str">
        <f t="shared" si="63"/>
        <v/>
      </c>
      <c r="DZ103" s="543" t="str">
        <f t="shared" si="64"/>
        <v/>
      </c>
      <c r="EA103" s="543" t="str">
        <f t="shared" si="65"/>
        <v/>
      </c>
      <c r="EB103" s="543" t="str">
        <f t="shared" si="66"/>
        <v/>
      </c>
      <c r="EC103" s="544" t="str">
        <f t="shared" si="67"/>
        <v/>
      </c>
      <c r="ED103" s="542"/>
      <c r="EE103" s="543"/>
      <c r="EF103" s="543"/>
      <c r="EG103" s="543"/>
      <c r="EH103" s="543"/>
      <c r="EI103" s="544"/>
      <c r="EJ103" s="538"/>
      <c r="EK103" s="539"/>
      <c r="EL103" s="539"/>
      <c r="EM103" s="539"/>
      <c r="EN103" s="539"/>
      <c r="EO103" s="542"/>
      <c r="EP103" s="543"/>
      <c r="EQ103" s="543"/>
      <c r="ER103" s="543"/>
      <c r="ES103" s="543"/>
      <c r="ET103" s="543"/>
      <c r="EU103" s="538"/>
      <c r="EV103" s="539"/>
      <c r="EW103" s="539"/>
      <c r="EX103" s="539"/>
      <c r="EY103" s="539"/>
      <c r="EZ103" s="1285"/>
      <c r="FA103" s="747"/>
      <c r="FB103" s="1289"/>
      <c r="FC103" s="1289"/>
      <c r="FD103" s="1289"/>
      <c r="FE103" s="1290"/>
      <c r="FF103" s="747"/>
      <c r="FG103" s="1289"/>
      <c r="FH103" s="1289"/>
      <c r="FI103" s="1289"/>
      <c r="FJ103" s="1290"/>
    </row>
    <row r="104" spans="1:166" s="524" customFormat="1" ht="15.75" customHeight="1">
      <c r="A104" s="503"/>
      <c r="B104" s="525">
        <v>98</v>
      </c>
      <c r="C104" s="786" t="str">
        <f t="shared" si="42"/>
        <v/>
      </c>
      <c r="D104" s="526"/>
      <c r="E104" s="526"/>
      <c r="F104" s="517"/>
      <c r="G104" s="527"/>
      <c r="H104" s="527"/>
      <c r="I104" s="528"/>
      <c r="J104" s="529"/>
      <c r="K104" s="529"/>
      <c r="L104" s="529"/>
      <c r="M104" s="529"/>
      <c r="N104" s="529"/>
      <c r="O104" s="529"/>
      <c r="P104" s="530"/>
      <c r="Q104" s="531">
        <f t="shared" si="43"/>
        <v>0</v>
      </c>
      <c r="R104" s="532"/>
      <c r="S104" s="526"/>
      <c r="T104" s="533"/>
      <c r="U104" s="526"/>
      <c r="V104" s="526"/>
      <c r="W104" s="526"/>
      <c r="X104" s="539"/>
      <c r="Y104" s="548"/>
      <c r="Z104" s="536"/>
      <c r="AA104" s="517"/>
      <c r="AB104" s="517"/>
      <c r="AC104" s="517"/>
      <c r="AD104" s="517"/>
      <c r="AE104" s="517"/>
      <c r="AF104" s="537"/>
      <c r="AG104" s="538"/>
      <c r="AH104" s="539"/>
      <c r="AI104" s="539"/>
      <c r="AJ104" s="539"/>
      <c r="AK104" s="539"/>
      <c r="AL104" s="539"/>
      <c r="AM104" s="539"/>
      <c r="AN104" s="539"/>
      <c r="AO104" s="539"/>
      <c r="AP104" s="540"/>
      <c r="AQ104" s="539"/>
      <c r="AR104" s="539"/>
      <c r="AS104" s="539"/>
      <c r="AT104" s="539"/>
      <c r="AU104" s="539"/>
      <c r="AV104" s="538"/>
      <c r="AW104" s="539"/>
      <c r="AX104" s="539"/>
      <c r="AY104" s="539"/>
      <c r="AZ104" s="712"/>
      <c r="BA104" s="715"/>
      <c r="BB104" s="539"/>
      <c r="BC104" s="539"/>
      <c r="BD104" s="539"/>
      <c r="BE104" s="716"/>
      <c r="BF104" s="721"/>
      <c r="BG104" s="539"/>
      <c r="BH104" s="539"/>
      <c r="BI104" s="539"/>
      <c r="BJ104" s="722"/>
      <c r="BK104" s="540"/>
      <c r="BL104" s="532"/>
      <c r="BM104" s="517"/>
      <c r="BN104" s="517"/>
      <c r="BO104" s="517"/>
      <c r="BP104" s="533"/>
      <c r="BQ104" s="538"/>
      <c r="BR104" s="539"/>
      <c r="BS104" s="539"/>
      <c r="BT104" s="539"/>
      <c r="BU104" s="540"/>
      <c r="BV104" s="538"/>
      <c r="BW104" s="539"/>
      <c r="BX104" s="539"/>
      <c r="BY104" s="539"/>
      <c r="BZ104" s="540"/>
      <c r="CA104" s="538"/>
      <c r="CB104" s="539"/>
      <c r="CC104" s="539"/>
      <c r="CD104" s="539"/>
      <c r="CE104" s="540"/>
      <c r="CF104" s="538"/>
      <c r="CG104" s="539"/>
      <c r="CH104" s="539"/>
      <c r="CI104" s="539"/>
      <c r="CJ104" s="540"/>
      <c r="CK104" s="538"/>
      <c r="CL104" s="539"/>
      <c r="CM104" s="539"/>
      <c r="CN104" s="539"/>
      <c r="CO104" s="540"/>
      <c r="CP104" s="538"/>
      <c r="CQ104" s="539"/>
      <c r="CR104" s="539"/>
      <c r="CS104" s="539"/>
      <c r="CT104" s="540"/>
      <c r="CU104" s="1277"/>
      <c r="CV104" s="1278"/>
      <c r="CW104" s="1278"/>
      <c r="CX104" s="1279"/>
      <c r="CY104" s="1278"/>
      <c r="CZ104" s="1278"/>
      <c r="DA104" s="1278"/>
      <c r="DB104" s="1279"/>
      <c r="DC104" s="517"/>
      <c r="DD104" s="545">
        <v>1</v>
      </c>
      <c r="DE104" s="546"/>
      <c r="DF104" s="542" t="str">
        <f t="shared" si="44"/>
        <v/>
      </c>
      <c r="DG104" s="543" t="str">
        <f t="shared" si="45"/>
        <v/>
      </c>
      <c r="DH104" s="543" t="str">
        <f t="shared" si="46"/>
        <v/>
      </c>
      <c r="DI104" s="543" t="str">
        <f t="shared" si="47"/>
        <v/>
      </c>
      <c r="DJ104" s="543" t="str">
        <f t="shared" si="48"/>
        <v/>
      </c>
      <c r="DK104" s="544" t="str">
        <f t="shared" si="49"/>
        <v/>
      </c>
      <c r="DL104" s="542" t="str">
        <f t="shared" si="50"/>
        <v/>
      </c>
      <c r="DM104" s="543" t="str">
        <f t="shared" si="51"/>
        <v/>
      </c>
      <c r="DN104" s="543" t="str">
        <f t="shared" si="52"/>
        <v/>
      </c>
      <c r="DO104" s="543" t="str">
        <f t="shared" si="53"/>
        <v/>
      </c>
      <c r="DP104" s="543" t="str">
        <f t="shared" si="54"/>
        <v/>
      </c>
      <c r="DQ104" s="544" t="str">
        <f t="shared" si="55"/>
        <v/>
      </c>
      <c r="DR104" s="542" t="str">
        <f t="shared" si="56"/>
        <v/>
      </c>
      <c r="DS104" s="543" t="str">
        <f t="shared" si="57"/>
        <v/>
      </c>
      <c r="DT104" s="543" t="str">
        <f t="shared" si="58"/>
        <v/>
      </c>
      <c r="DU104" s="543" t="str">
        <f t="shared" si="59"/>
        <v/>
      </c>
      <c r="DV104" s="543" t="str">
        <f t="shared" si="60"/>
        <v/>
      </c>
      <c r="DW104" s="544" t="str">
        <f t="shared" si="61"/>
        <v/>
      </c>
      <c r="DX104" s="542" t="str">
        <f t="shared" si="62"/>
        <v/>
      </c>
      <c r="DY104" s="543" t="str">
        <f t="shared" si="63"/>
        <v/>
      </c>
      <c r="DZ104" s="543" t="str">
        <f t="shared" si="64"/>
        <v/>
      </c>
      <c r="EA104" s="543" t="str">
        <f t="shared" si="65"/>
        <v/>
      </c>
      <c r="EB104" s="543" t="str">
        <f t="shared" si="66"/>
        <v/>
      </c>
      <c r="EC104" s="544" t="str">
        <f t="shared" si="67"/>
        <v/>
      </c>
      <c r="ED104" s="542"/>
      <c r="EE104" s="543"/>
      <c r="EF104" s="543"/>
      <c r="EG104" s="543"/>
      <c r="EH104" s="543"/>
      <c r="EI104" s="544"/>
      <c r="EJ104" s="538"/>
      <c r="EK104" s="539"/>
      <c r="EL104" s="539"/>
      <c r="EM104" s="539"/>
      <c r="EN104" s="539"/>
      <c r="EO104" s="542"/>
      <c r="EP104" s="543"/>
      <c r="EQ104" s="543"/>
      <c r="ER104" s="543"/>
      <c r="ES104" s="543"/>
      <c r="ET104" s="543"/>
      <c r="EU104" s="538"/>
      <c r="EV104" s="539"/>
      <c r="EW104" s="539"/>
      <c r="EX104" s="539"/>
      <c r="EY104" s="539"/>
      <c r="EZ104" s="1285"/>
      <c r="FA104" s="747"/>
      <c r="FB104" s="1289"/>
      <c r="FC104" s="1289"/>
      <c r="FD104" s="1289"/>
      <c r="FE104" s="1290"/>
      <c r="FF104" s="747"/>
      <c r="FG104" s="1289"/>
      <c r="FH104" s="1289"/>
      <c r="FI104" s="1289"/>
      <c r="FJ104" s="1290"/>
    </row>
    <row r="105" spans="1:166" s="524" customFormat="1" ht="15.75" customHeight="1">
      <c r="A105" s="503"/>
      <c r="B105" s="525">
        <v>99</v>
      </c>
      <c r="C105" s="786" t="str">
        <f t="shared" si="42"/>
        <v/>
      </c>
      <c r="D105" s="526"/>
      <c r="E105" s="526"/>
      <c r="F105" s="517"/>
      <c r="G105" s="527"/>
      <c r="H105" s="527"/>
      <c r="I105" s="528"/>
      <c r="J105" s="529"/>
      <c r="K105" s="529"/>
      <c r="L105" s="529"/>
      <c r="M105" s="529"/>
      <c r="N105" s="529"/>
      <c r="O105" s="529"/>
      <c r="P105" s="530"/>
      <c r="Q105" s="531">
        <f t="shared" si="43"/>
        <v>0</v>
      </c>
      <c r="R105" s="532"/>
      <c r="S105" s="526"/>
      <c r="T105" s="533"/>
      <c r="U105" s="526"/>
      <c r="V105" s="526"/>
      <c r="W105" s="526"/>
      <c r="X105" s="534"/>
      <c r="Y105" s="535"/>
      <c r="Z105" s="536"/>
      <c r="AA105" s="517"/>
      <c r="AB105" s="517"/>
      <c r="AC105" s="517"/>
      <c r="AD105" s="517"/>
      <c r="AE105" s="517"/>
      <c r="AF105" s="537"/>
      <c r="AG105" s="538"/>
      <c r="AH105" s="539"/>
      <c r="AI105" s="539"/>
      <c r="AJ105" s="539"/>
      <c r="AK105" s="539"/>
      <c r="AL105" s="539"/>
      <c r="AM105" s="539"/>
      <c r="AN105" s="539"/>
      <c r="AO105" s="539"/>
      <c r="AP105" s="540"/>
      <c r="AQ105" s="539"/>
      <c r="AR105" s="539"/>
      <c r="AS105" s="539"/>
      <c r="AT105" s="539"/>
      <c r="AU105" s="539"/>
      <c r="AV105" s="538"/>
      <c r="AW105" s="539"/>
      <c r="AX105" s="539"/>
      <c r="AY105" s="539"/>
      <c r="AZ105" s="712"/>
      <c r="BA105" s="715"/>
      <c r="BB105" s="539"/>
      <c r="BC105" s="539"/>
      <c r="BD105" s="539"/>
      <c r="BE105" s="716"/>
      <c r="BF105" s="721"/>
      <c r="BG105" s="539"/>
      <c r="BH105" s="539"/>
      <c r="BI105" s="539"/>
      <c r="BJ105" s="722"/>
      <c r="BK105" s="540"/>
      <c r="BL105" s="532"/>
      <c r="BM105" s="517"/>
      <c r="BN105" s="517"/>
      <c r="BO105" s="517"/>
      <c r="BP105" s="533"/>
      <c r="BQ105" s="538"/>
      <c r="BR105" s="539"/>
      <c r="BS105" s="539"/>
      <c r="BT105" s="539"/>
      <c r="BU105" s="540"/>
      <c r="BV105" s="538"/>
      <c r="BW105" s="539"/>
      <c r="BX105" s="539"/>
      <c r="BY105" s="539"/>
      <c r="BZ105" s="540"/>
      <c r="CA105" s="538"/>
      <c r="CB105" s="539"/>
      <c r="CC105" s="539"/>
      <c r="CD105" s="539"/>
      <c r="CE105" s="540"/>
      <c r="CF105" s="538"/>
      <c r="CG105" s="539"/>
      <c r="CH105" s="539"/>
      <c r="CI105" s="539"/>
      <c r="CJ105" s="540"/>
      <c r="CK105" s="538"/>
      <c r="CL105" s="539"/>
      <c r="CM105" s="539"/>
      <c r="CN105" s="539"/>
      <c r="CO105" s="540"/>
      <c r="CP105" s="538"/>
      <c r="CQ105" s="539"/>
      <c r="CR105" s="539"/>
      <c r="CS105" s="539"/>
      <c r="CT105" s="540"/>
      <c r="CU105" s="1277"/>
      <c r="CV105" s="1278"/>
      <c r="CW105" s="1278"/>
      <c r="CX105" s="1279"/>
      <c r="CY105" s="1278"/>
      <c r="CZ105" s="1278"/>
      <c r="DA105" s="1278"/>
      <c r="DB105" s="1279"/>
      <c r="DC105" s="517"/>
      <c r="DD105" s="545">
        <v>1</v>
      </c>
      <c r="DE105" s="546"/>
      <c r="DF105" s="542" t="str">
        <f t="shared" si="44"/>
        <v/>
      </c>
      <c r="DG105" s="543" t="str">
        <f t="shared" si="45"/>
        <v/>
      </c>
      <c r="DH105" s="543" t="str">
        <f t="shared" si="46"/>
        <v/>
      </c>
      <c r="DI105" s="543" t="str">
        <f t="shared" si="47"/>
        <v/>
      </c>
      <c r="DJ105" s="543" t="str">
        <f t="shared" si="48"/>
        <v/>
      </c>
      <c r="DK105" s="544" t="str">
        <f t="shared" si="49"/>
        <v/>
      </c>
      <c r="DL105" s="542" t="str">
        <f t="shared" si="50"/>
        <v/>
      </c>
      <c r="DM105" s="543" t="str">
        <f t="shared" si="51"/>
        <v/>
      </c>
      <c r="DN105" s="543" t="str">
        <f t="shared" si="52"/>
        <v/>
      </c>
      <c r="DO105" s="543" t="str">
        <f t="shared" si="53"/>
        <v/>
      </c>
      <c r="DP105" s="543" t="str">
        <f t="shared" si="54"/>
        <v/>
      </c>
      <c r="DQ105" s="544" t="str">
        <f t="shared" si="55"/>
        <v/>
      </c>
      <c r="DR105" s="542" t="str">
        <f t="shared" si="56"/>
        <v/>
      </c>
      <c r="DS105" s="543" t="str">
        <f t="shared" si="57"/>
        <v/>
      </c>
      <c r="DT105" s="543" t="str">
        <f t="shared" si="58"/>
        <v/>
      </c>
      <c r="DU105" s="543" t="str">
        <f t="shared" si="59"/>
        <v/>
      </c>
      <c r="DV105" s="543" t="str">
        <f t="shared" si="60"/>
        <v/>
      </c>
      <c r="DW105" s="544" t="str">
        <f t="shared" si="61"/>
        <v/>
      </c>
      <c r="DX105" s="542" t="str">
        <f t="shared" si="62"/>
        <v/>
      </c>
      <c r="DY105" s="543" t="str">
        <f t="shared" si="63"/>
        <v/>
      </c>
      <c r="DZ105" s="543" t="str">
        <f t="shared" si="64"/>
        <v/>
      </c>
      <c r="EA105" s="543" t="str">
        <f t="shared" si="65"/>
        <v/>
      </c>
      <c r="EB105" s="543" t="str">
        <f t="shared" si="66"/>
        <v/>
      </c>
      <c r="EC105" s="544" t="str">
        <f t="shared" si="67"/>
        <v/>
      </c>
      <c r="ED105" s="542"/>
      <c r="EE105" s="543"/>
      <c r="EF105" s="543"/>
      <c r="EG105" s="543"/>
      <c r="EH105" s="543"/>
      <c r="EI105" s="544"/>
      <c r="EJ105" s="538"/>
      <c r="EK105" s="539"/>
      <c r="EL105" s="539"/>
      <c r="EM105" s="539"/>
      <c r="EN105" s="539"/>
      <c r="EO105" s="542"/>
      <c r="EP105" s="543"/>
      <c r="EQ105" s="543"/>
      <c r="ER105" s="543"/>
      <c r="ES105" s="543"/>
      <c r="ET105" s="543"/>
      <c r="EU105" s="538"/>
      <c r="EV105" s="539"/>
      <c r="EW105" s="539"/>
      <c r="EX105" s="539"/>
      <c r="EY105" s="539"/>
      <c r="EZ105" s="1285"/>
      <c r="FA105" s="747"/>
      <c r="FB105" s="1289"/>
      <c r="FC105" s="1289"/>
      <c r="FD105" s="1289"/>
      <c r="FE105" s="1290"/>
      <c r="FF105" s="747"/>
      <c r="FG105" s="1289"/>
      <c r="FH105" s="1289"/>
      <c r="FI105" s="1289"/>
      <c r="FJ105" s="1290"/>
    </row>
    <row r="106" spans="1:166" s="524" customFormat="1" ht="15.75" customHeight="1" thickBot="1">
      <c r="A106" s="503"/>
      <c r="B106" s="563">
        <v>100</v>
      </c>
      <c r="C106" s="787" t="str">
        <f t="shared" si="42"/>
        <v/>
      </c>
      <c r="D106" s="564"/>
      <c r="E106" s="564"/>
      <c r="F106" s="565"/>
      <c r="G106" s="566"/>
      <c r="H106" s="566"/>
      <c r="I106" s="567"/>
      <c r="J106" s="568"/>
      <c r="K106" s="568"/>
      <c r="L106" s="568"/>
      <c r="M106" s="568"/>
      <c r="N106" s="568"/>
      <c r="O106" s="568"/>
      <c r="P106" s="569"/>
      <c r="Q106" s="570">
        <f t="shared" si="43"/>
        <v>0</v>
      </c>
      <c r="R106" s="571"/>
      <c r="S106" s="564"/>
      <c r="T106" s="572"/>
      <c r="U106" s="564"/>
      <c r="V106" s="564"/>
      <c r="W106" s="564"/>
      <c r="X106" s="573"/>
      <c r="Y106" s="574"/>
      <c r="Z106" s="575"/>
      <c r="AA106" s="565"/>
      <c r="AB106" s="565"/>
      <c r="AC106" s="565"/>
      <c r="AD106" s="565"/>
      <c r="AE106" s="565"/>
      <c r="AF106" s="576"/>
      <c r="AG106" s="577"/>
      <c r="AH106" s="573"/>
      <c r="AI106" s="573"/>
      <c r="AJ106" s="573"/>
      <c r="AK106" s="573"/>
      <c r="AL106" s="573"/>
      <c r="AM106" s="573"/>
      <c r="AN106" s="573"/>
      <c r="AO106" s="573"/>
      <c r="AP106" s="578"/>
      <c r="AQ106" s="573"/>
      <c r="AR106" s="573"/>
      <c r="AS106" s="573"/>
      <c r="AT106" s="573"/>
      <c r="AU106" s="573"/>
      <c r="AV106" s="577"/>
      <c r="AW106" s="573"/>
      <c r="AX106" s="573"/>
      <c r="AY106" s="573"/>
      <c r="AZ106" s="714"/>
      <c r="BA106" s="719"/>
      <c r="BB106" s="573"/>
      <c r="BC106" s="573"/>
      <c r="BD106" s="573"/>
      <c r="BE106" s="720"/>
      <c r="BF106" s="725"/>
      <c r="BG106" s="573"/>
      <c r="BH106" s="573"/>
      <c r="BI106" s="573"/>
      <c r="BJ106" s="726"/>
      <c r="BK106" s="578"/>
      <c r="BL106" s="571"/>
      <c r="BM106" s="565"/>
      <c r="BN106" s="565"/>
      <c r="BO106" s="565"/>
      <c r="BP106" s="572"/>
      <c r="BQ106" s="577"/>
      <c r="BR106" s="573"/>
      <c r="BS106" s="573"/>
      <c r="BT106" s="573"/>
      <c r="BU106" s="578"/>
      <c r="BV106" s="577"/>
      <c r="BW106" s="573"/>
      <c r="BX106" s="573"/>
      <c r="BY106" s="573"/>
      <c r="BZ106" s="578"/>
      <c r="CA106" s="577"/>
      <c r="CB106" s="573"/>
      <c r="CC106" s="573"/>
      <c r="CD106" s="573"/>
      <c r="CE106" s="578"/>
      <c r="CF106" s="577"/>
      <c r="CG106" s="573"/>
      <c r="CH106" s="573"/>
      <c r="CI106" s="573"/>
      <c r="CJ106" s="578"/>
      <c r="CK106" s="577"/>
      <c r="CL106" s="573"/>
      <c r="CM106" s="573"/>
      <c r="CN106" s="573"/>
      <c r="CO106" s="578"/>
      <c r="CP106" s="577"/>
      <c r="CQ106" s="573"/>
      <c r="CR106" s="573"/>
      <c r="CS106" s="573"/>
      <c r="CT106" s="578"/>
      <c r="CU106" s="1280"/>
      <c r="CV106" s="1281"/>
      <c r="CW106" s="1281"/>
      <c r="CX106" s="1282"/>
      <c r="CY106" s="1281"/>
      <c r="CZ106" s="1281"/>
      <c r="DA106" s="1281"/>
      <c r="DB106" s="1282"/>
      <c r="DC106" s="565"/>
      <c r="DD106" s="582">
        <v>1</v>
      </c>
      <c r="DE106" s="583"/>
      <c r="DF106" s="579" t="str">
        <f t="shared" si="44"/>
        <v/>
      </c>
      <c r="DG106" s="580" t="str">
        <f t="shared" si="45"/>
        <v/>
      </c>
      <c r="DH106" s="580" t="str">
        <f t="shared" si="46"/>
        <v/>
      </c>
      <c r="DI106" s="580" t="str">
        <f t="shared" si="47"/>
        <v/>
      </c>
      <c r="DJ106" s="580" t="str">
        <f t="shared" si="48"/>
        <v/>
      </c>
      <c r="DK106" s="581" t="str">
        <f t="shared" si="49"/>
        <v/>
      </c>
      <c r="DL106" s="579" t="str">
        <f t="shared" si="50"/>
        <v/>
      </c>
      <c r="DM106" s="580" t="str">
        <f t="shared" si="51"/>
        <v/>
      </c>
      <c r="DN106" s="580" t="str">
        <f t="shared" si="52"/>
        <v/>
      </c>
      <c r="DO106" s="580" t="str">
        <f t="shared" si="53"/>
        <v/>
      </c>
      <c r="DP106" s="580" t="str">
        <f t="shared" si="54"/>
        <v/>
      </c>
      <c r="DQ106" s="581" t="str">
        <f t="shared" si="55"/>
        <v/>
      </c>
      <c r="DR106" s="579" t="str">
        <f t="shared" si="56"/>
        <v/>
      </c>
      <c r="DS106" s="580" t="str">
        <f t="shared" si="57"/>
        <v/>
      </c>
      <c r="DT106" s="580" t="str">
        <f t="shared" si="58"/>
        <v/>
      </c>
      <c r="DU106" s="580" t="str">
        <f t="shared" si="59"/>
        <v/>
      </c>
      <c r="DV106" s="580" t="str">
        <f t="shared" si="60"/>
        <v/>
      </c>
      <c r="DW106" s="581" t="str">
        <f t="shared" si="61"/>
        <v/>
      </c>
      <c r="DX106" s="579" t="str">
        <f t="shared" si="62"/>
        <v/>
      </c>
      <c r="DY106" s="580" t="str">
        <f t="shared" si="63"/>
        <v/>
      </c>
      <c r="DZ106" s="580" t="str">
        <f t="shared" si="64"/>
        <v/>
      </c>
      <c r="EA106" s="580" t="str">
        <f t="shared" si="65"/>
        <v/>
      </c>
      <c r="EB106" s="580" t="str">
        <f t="shared" si="66"/>
        <v/>
      </c>
      <c r="EC106" s="581" t="str">
        <f t="shared" si="67"/>
        <v/>
      </c>
      <c r="ED106" s="579"/>
      <c r="EE106" s="580"/>
      <c r="EF106" s="580"/>
      <c r="EG106" s="580"/>
      <c r="EH106" s="580"/>
      <c r="EI106" s="581"/>
      <c r="EJ106" s="577"/>
      <c r="EK106" s="573"/>
      <c r="EL106" s="573"/>
      <c r="EM106" s="573"/>
      <c r="EN106" s="573"/>
      <c r="EO106" s="579"/>
      <c r="EP106" s="580"/>
      <c r="EQ106" s="580"/>
      <c r="ER106" s="580"/>
      <c r="ES106" s="580"/>
      <c r="ET106" s="580"/>
      <c r="EU106" s="577"/>
      <c r="EV106" s="573"/>
      <c r="EW106" s="573"/>
      <c r="EX106" s="573"/>
      <c r="EY106" s="573"/>
      <c r="EZ106" s="1286"/>
      <c r="FA106" s="748"/>
      <c r="FB106" s="1291"/>
      <c r="FC106" s="1291"/>
      <c r="FD106" s="1291"/>
      <c r="FE106" s="1292"/>
      <c r="FF106" s="748"/>
      <c r="FG106" s="1291"/>
      <c r="FH106" s="1291"/>
      <c r="FI106" s="1291"/>
      <c r="FJ106" s="1292"/>
    </row>
    <row r="107" spans="1:166" s="524" customFormat="1">
      <c r="A107" s="503"/>
      <c r="B107" s="503"/>
      <c r="C107" s="503"/>
      <c r="D107" s="584"/>
      <c r="E107" s="584"/>
      <c r="F107" s="585"/>
      <c r="G107" s="584"/>
      <c r="H107" s="584"/>
      <c r="I107" s="584"/>
      <c r="J107" s="584"/>
      <c r="K107" s="584"/>
      <c r="L107" s="584"/>
      <c r="M107" s="584"/>
      <c r="N107" s="584"/>
      <c r="O107" s="584"/>
      <c r="P107" s="584"/>
      <c r="Q107" s="584"/>
      <c r="R107" s="585"/>
      <c r="S107" s="584"/>
      <c r="T107" s="585"/>
      <c r="U107" s="584"/>
      <c r="V107" s="584"/>
      <c r="W107" s="584"/>
      <c r="X107" s="586"/>
      <c r="Y107" s="587"/>
      <c r="Z107" s="584"/>
      <c r="AA107" s="585"/>
      <c r="AB107" s="585"/>
      <c r="AC107" s="585"/>
      <c r="AD107" s="585"/>
      <c r="AE107" s="585"/>
      <c r="AF107" s="585"/>
      <c r="AG107" s="588"/>
      <c r="AH107" s="588"/>
      <c r="AI107" s="588"/>
      <c r="AJ107" s="588"/>
      <c r="AK107" s="588"/>
      <c r="AL107" s="588"/>
      <c r="AM107" s="588"/>
      <c r="AN107" s="588"/>
      <c r="AO107" s="588"/>
      <c r="AP107" s="588"/>
      <c r="AQ107" s="588"/>
      <c r="AR107" s="588"/>
      <c r="AS107" s="588"/>
      <c r="AT107" s="588"/>
      <c r="AU107" s="588"/>
      <c r="AV107" s="588"/>
      <c r="AW107" s="588"/>
      <c r="AX107" s="588"/>
      <c r="AY107" s="588"/>
      <c r="AZ107" s="588"/>
      <c r="BA107" s="588"/>
      <c r="BB107" s="588"/>
      <c r="BC107" s="588"/>
      <c r="BD107" s="588"/>
      <c r="BE107" s="588"/>
      <c r="BF107" s="588"/>
      <c r="BG107" s="588"/>
      <c r="BH107" s="588"/>
      <c r="BI107" s="588"/>
      <c r="BJ107" s="588"/>
      <c r="BK107" s="588"/>
      <c r="BL107" s="585"/>
      <c r="BM107" s="585"/>
      <c r="BN107" s="585"/>
      <c r="BO107" s="585"/>
      <c r="BP107" s="585"/>
      <c r="BQ107" s="588"/>
      <c r="BR107" s="588"/>
      <c r="BS107" s="588"/>
      <c r="BT107" s="588"/>
      <c r="BU107" s="588"/>
      <c r="BV107" s="588"/>
      <c r="BW107" s="588"/>
      <c r="BX107" s="588"/>
      <c r="BY107" s="588"/>
      <c r="BZ107" s="588"/>
      <c r="CA107" s="588"/>
      <c r="CB107" s="588"/>
      <c r="CC107" s="588"/>
      <c r="CD107" s="588"/>
      <c r="CE107" s="588"/>
      <c r="CF107" s="588"/>
      <c r="CG107" s="588"/>
      <c r="CH107" s="588"/>
      <c r="CI107" s="588"/>
      <c r="CJ107" s="588"/>
      <c r="CK107" s="588"/>
      <c r="CL107" s="588"/>
      <c r="CM107" s="588"/>
      <c r="CN107" s="588"/>
      <c r="CO107" s="588"/>
      <c r="CP107" s="588"/>
      <c r="CQ107" s="588"/>
      <c r="CR107" s="588"/>
      <c r="CS107" s="588"/>
      <c r="CT107" s="588"/>
      <c r="CU107" s="589"/>
      <c r="CV107" s="589"/>
      <c r="CW107" s="589"/>
      <c r="CX107" s="589"/>
      <c r="CY107" s="589"/>
      <c r="CZ107" s="589"/>
      <c r="DA107" s="589"/>
      <c r="DB107" s="589"/>
      <c r="DC107" s="585"/>
      <c r="DD107" s="589"/>
      <c r="DE107" s="590"/>
      <c r="DF107" s="589"/>
      <c r="DG107" s="589"/>
      <c r="DH107" s="589"/>
      <c r="DI107" s="589"/>
      <c r="DJ107" s="589"/>
      <c r="DK107" s="589"/>
      <c r="DL107" s="589"/>
      <c r="DM107" s="589"/>
      <c r="DN107" s="589"/>
      <c r="DO107" s="589"/>
      <c r="DP107" s="589"/>
      <c r="DQ107" s="589"/>
      <c r="DR107" s="589"/>
      <c r="DS107" s="589"/>
      <c r="DT107" s="589"/>
      <c r="DU107" s="589"/>
      <c r="DV107" s="589"/>
      <c r="DW107" s="589"/>
      <c r="DX107" s="589"/>
      <c r="DY107" s="589"/>
      <c r="DZ107" s="589"/>
      <c r="EA107" s="589"/>
      <c r="EB107" s="589"/>
      <c r="EC107" s="589"/>
      <c r="ED107" s="589"/>
      <c r="EE107" s="589"/>
      <c r="EF107" s="589"/>
      <c r="EG107" s="589"/>
      <c r="EH107" s="589"/>
      <c r="EI107" s="589"/>
      <c r="EJ107" s="589"/>
      <c r="EK107" s="589"/>
      <c r="EL107" s="589"/>
      <c r="EM107" s="589"/>
      <c r="EN107" s="589"/>
      <c r="EO107" s="589"/>
      <c r="EP107" s="589"/>
      <c r="EQ107" s="589"/>
      <c r="ER107" s="589"/>
      <c r="ES107" s="589"/>
      <c r="ET107" s="589"/>
      <c r="EU107" s="589"/>
      <c r="EV107" s="589"/>
      <c r="EW107" s="589"/>
      <c r="EX107" s="589"/>
      <c r="EY107" s="589"/>
      <c r="EZ107" s="588"/>
      <c r="FA107" s="588"/>
      <c r="FB107" s="588"/>
      <c r="FC107" s="588"/>
      <c r="FD107" s="588"/>
      <c r="FE107" s="588"/>
      <c r="FF107" s="588"/>
      <c r="FG107" s="588"/>
      <c r="FH107" s="588"/>
      <c r="FI107" s="588"/>
      <c r="FJ107" s="588"/>
    </row>
    <row r="108" spans="1:166" s="524" customFormat="1">
      <c r="A108" s="503"/>
      <c r="B108" s="503"/>
      <c r="C108" s="503"/>
      <c r="D108" s="591"/>
      <c r="E108" s="591"/>
      <c r="F108" s="592"/>
      <c r="G108" s="591"/>
      <c r="H108" s="591"/>
      <c r="I108" s="591"/>
      <c r="J108" s="591"/>
      <c r="K108" s="591"/>
      <c r="L108" s="591"/>
      <c r="M108" s="591"/>
      <c r="N108" s="584"/>
      <c r="O108" s="584"/>
      <c r="P108" s="584"/>
      <c r="Q108" s="584"/>
      <c r="R108" s="585"/>
      <c r="S108" s="584"/>
      <c r="T108" s="585"/>
      <c r="U108" s="584"/>
      <c r="V108" s="584"/>
      <c r="W108" s="584"/>
      <c r="X108" s="588"/>
      <c r="Y108" s="593"/>
      <c r="Z108" s="584"/>
      <c r="AA108" s="585"/>
      <c r="AB108" s="585"/>
      <c r="AC108" s="585"/>
      <c r="AD108" s="585"/>
      <c r="AE108" s="585"/>
      <c r="AF108" s="592"/>
      <c r="AG108" s="584"/>
      <c r="AH108" s="584"/>
      <c r="AI108" s="584"/>
      <c r="AJ108" s="584"/>
      <c r="AK108" s="584"/>
      <c r="AL108" s="584"/>
      <c r="AM108" s="584"/>
      <c r="AN108" s="584"/>
      <c r="AO108" s="584"/>
      <c r="AP108" s="584"/>
      <c r="AQ108" s="584"/>
      <c r="AR108" s="584"/>
      <c r="AS108" s="584"/>
      <c r="AT108" s="584"/>
      <c r="AU108" s="584"/>
      <c r="AV108" s="584"/>
      <c r="AW108" s="584"/>
      <c r="AX108" s="584"/>
      <c r="AY108" s="584"/>
      <c r="AZ108" s="594"/>
      <c r="BA108" s="584"/>
      <c r="BB108" s="584"/>
      <c r="BC108" s="584"/>
      <c r="BD108" s="584"/>
      <c r="BE108" s="584"/>
      <c r="BF108" s="584"/>
      <c r="BG108" s="584"/>
      <c r="BH108" s="584"/>
      <c r="BI108" s="584"/>
      <c r="BJ108" s="584"/>
      <c r="BK108" s="584"/>
      <c r="BL108" s="595"/>
      <c r="BM108" s="595"/>
      <c r="BN108" s="595"/>
      <c r="BO108" s="595"/>
      <c r="BP108" s="595"/>
      <c r="BQ108" s="596"/>
      <c r="BR108" s="596"/>
      <c r="BS108" s="596"/>
      <c r="BT108" s="596"/>
      <c r="BU108" s="596"/>
      <c r="BV108" s="596"/>
      <c r="BW108" s="596"/>
      <c r="BX108" s="596"/>
      <c r="BY108" s="596"/>
      <c r="BZ108" s="596"/>
      <c r="CA108" s="596"/>
      <c r="CB108" s="596"/>
      <c r="CC108" s="596"/>
      <c r="CD108" s="596"/>
      <c r="CE108" s="596"/>
      <c r="CF108" s="596"/>
      <c r="CG108" s="596"/>
      <c r="CH108" s="596"/>
      <c r="CI108" s="596"/>
      <c r="CJ108" s="596"/>
      <c r="CK108" s="596"/>
      <c r="CL108" s="596"/>
      <c r="CM108" s="596"/>
      <c r="CN108" s="596"/>
      <c r="CO108" s="596"/>
      <c r="CP108" s="596"/>
      <c r="CQ108" s="596"/>
      <c r="CR108" s="596"/>
      <c r="CS108" s="596"/>
      <c r="CT108" s="596"/>
      <c r="CU108" s="596"/>
      <c r="CV108" s="596"/>
      <c r="CW108" s="596"/>
      <c r="CX108" s="596"/>
      <c r="CY108" s="596"/>
      <c r="CZ108" s="596"/>
      <c r="DA108" s="596"/>
      <c r="DB108" s="596"/>
      <c r="DC108" s="595"/>
      <c r="DD108" s="597"/>
      <c r="DE108" s="598"/>
      <c r="DF108" s="596"/>
      <c r="DG108" s="596"/>
      <c r="DH108" s="596"/>
      <c r="DI108" s="596"/>
      <c r="DJ108" s="596"/>
      <c r="DK108" s="596"/>
      <c r="DL108" s="596"/>
      <c r="DM108" s="596"/>
      <c r="DN108" s="596"/>
      <c r="DO108" s="596"/>
      <c r="DP108" s="596"/>
      <c r="DQ108" s="596"/>
      <c r="DR108" s="596"/>
      <c r="DS108" s="596"/>
      <c r="DT108" s="596"/>
      <c r="DU108" s="596"/>
      <c r="DV108" s="596"/>
      <c r="DW108" s="596"/>
      <c r="DX108" s="596"/>
      <c r="DY108" s="596"/>
      <c r="DZ108" s="596"/>
      <c r="EA108" s="596"/>
      <c r="EB108" s="596"/>
      <c r="EC108" s="596"/>
      <c r="ED108" s="596"/>
      <c r="EE108" s="596"/>
      <c r="EF108" s="596"/>
      <c r="EG108" s="596"/>
      <c r="EH108" s="596"/>
      <c r="EI108" s="596"/>
      <c r="EJ108" s="596"/>
      <c r="EK108" s="596"/>
      <c r="EL108" s="596"/>
      <c r="EM108" s="596"/>
      <c r="EN108" s="596"/>
      <c r="EO108" s="596"/>
      <c r="EP108" s="596"/>
      <c r="EQ108" s="596"/>
      <c r="ER108" s="596"/>
      <c r="ES108" s="596"/>
      <c r="ET108" s="596"/>
      <c r="EU108" s="596"/>
      <c r="EV108" s="596"/>
      <c r="EW108" s="596"/>
      <c r="EX108" s="596"/>
      <c r="EY108" s="596"/>
      <c r="EZ108" s="588"/>
      <c r="FA108" s="588"/>
      <c r="FB108" s="588"/>
      <c r="FC108" s="588"/>
      <c r="FD108" s="588"/>
      <c r="FE108" s="588"/>
      <c r="FF108" s="588"/>
      <c r="FG108" s="588"/>
      <c r="FH108" s="588"/>
      <c r="FI108" s="588"/>
      <c r="FJ108" s="588"/>
    </row>
    <row r="109" spans="1:166" s="599" customFormat="1" ht="15">
      <c r="B109" s="113" t="s">
        <v>305</v>
      </c>
      <c r="C109" s="702"/>
      <c r="D109" s="591"/>
      <c r="E109" s="591"/>
      <c r="F109" s="592"/>
      <c r="G109" s="591"/>
      <c r="H109" s="591"/>
      <c r="I109" s="591"/>
      <c r="J109" s="591"/>
      <c r="K109" s="591"/>
      <c r="L109" s="591"/>
      <c r="M109" s="591"/>
      <c r="AF109" s="592"/>
      <c r="EZ109" s="600"/>
      <c r="FA109" s="600"/>
      <c r="FB109" s="600"/>
      <c r="FC109" s="600"/>
      <c r="FD109" s="600"/>
      <c r="FE109" s="600"/>
      <c r="FF109" s="600"/>
      <c r="FG109" s="600"/>
      <c r="FH109" s="600"/>
      <c r="FI109" s="600"/>
      <c r="FJ109" s="600"/>
    </row>
    <row r="110" spans="1:166" s="599" customFormat="1" ht="15">
      <c r="B110" s="45"/>
      <c r="C110" s="703" t="s">
        <v>306</v>
      </c>
      <c r="D110" s="591"/>
      <c r="E110" s="591"/>
      <c r="F110" s="592"/>
      <c r="G110" s="591"/>
      <c r="H110" s="591"/>
      <c r="I110" s="591"/>
      <c r="J110" s="591"/>
      <c r="K110" s="591"/>
      <c r="L110" s="591"/>
      <c r="M110" s="591"/>
      <c r="AF110" s="592"/>
      <c r="EZ110" s="600"/>
      <c r="FA110" s="600"/>
      <c r="FB110" s="600"/>
      <c r="FC110" s="600"/>
      <c r="FD110" s="600"/>
      <c r="FE110" s="600"/>
      <c r="FF110" s="600"/>
      <c r="FG110" s="600"/>
      <c r="FH110" s="600"/>
      <c r="FI110" s="600"/>
      <c r="FJ110" s="600"/>
    </row>
    <row r="111" spans="1:166" s="599" customFormat="1" ht="15">
      <c r="B111" s="47"/>
      <c r="C111" s="703" t="s">
        <v>307</v>
      </c>
      <c r="D111" s="591"/>
      <c r="E111" s="591"/>
      <c r="F111" s="592"/>
      <c r="G111" s="591"/>
      <c r="H111" s="591"/>
      <c r="I111" s="591"/>
      <c r="J111" s="591"/>
      <c r="K111" s="591"/>
      <c r="L111" s="591"/>
      <c r="M111" s="591"/>
      <c r="AF111" s="592"/>
      <c r="EZ111" s="600"/>
      <c r="FA111" s="600"/>
      <c r="FB111" s="600"/>
      <c r="FC111" s="600"/>
      <c r="FD111" s="600"/>
      <c r="FE111" s="600"/>
      <c r="FF111" s="600"/>
      <c r="FG111" s="600"/>
      <c r="FH111" s="600"/>
      <c r="FI111" s="600"/>
      <c r="FJ111" s="600"/>
    </row>
    <row r="112" spans="1:166" s="599" customFormat="1" ht="15">
      <c r="B112" s="48"/>
      <c r="C112" s="703" t="s">
        <v>308</v>
      </c>
      <c r="D112" s="591"/>
      <c r="E112" s="591"/>
      <c r="F112" s="592"/>
      <c r="G112" s="591"/>
      <c r="H112" s="591"/>
      <c r="I112" s="591"/>
      <c r="J112" s="591"/>
      <c r="K112" s="591"/>
      <c r="L112" s="591"/>
      <c r="M112" s="591"/>
      <c r="AF112" s="592"/>
      <c r="EZ112" s="600"/>
      <c r="FA112" s="600"/>
      <c r="FB112" s="600"/>
      <c r="FC112" s="600"/>
      <c r="FD112" s="600"/>
      <c r="FE112" s="600"/>
      <c r="FF112" s="600"/>
      <c r="FG112" s="600"/>
      <c r="FH112" s="600"/>
      <c r="FI112" s="600"/>
      <c r="FJ112" s="600"/>
    </row>
    <row r="113" spans="2:166" s="599" customFormat="1" ht="15">
      <c r="B113" s="680"/>
      <c r="C113" s="703" t="s">
        <v>309</v>
      </c>
      <c r="D113" s="591"/>
      <c r="E113" s="591"/>
      <c r="F113" s="592"/>
      <c r="G113" s="591"/>
      <c r="H113" s="591"/>
      <c r="I113" s="591"/>
      <c r="J113" s="591"/>
      <c r="K113" s="591"/>
      <c r="L113" s="591"/>
      <c r="M113" s="591"/>
      <c r="AF113" s="592"/>
      <c r="EZ113" s="600"/>
      <c r="FA113" s="600"/>
      <c r="FB113" s="600"/>
      <c r="FC113" s="600"/>
      <c r="FD113" s="600"/>
      <c r="FE113" s="600"/>
      <c r="FF113" s="600"/>
      <c r="FG113" s="600"/>
      <c r="FH113" s="600"/>
      <c r="FI113" s="600"/>
      <c r="FJ113" s="600"/>
    </row>
    <row r="114" spans="2:166" s="599" customFormat="1" ht="15">
      <c r="B114" s="638"/>
      <c r="C114" s="637" t="s">
        <v>310</v>
      </c>
      <c r="D114" s="591"/>
      <c r="E114" s="591"/>
      <c r="F114" s="592"/>
      <c r="G114" s="591"/>
      <c r="H114" s="591"/>
      <c r="I114" s="591"/>
      <c r="J114" s="591"/>
      <c r="K114" s="591"/>
      <c r="L114" s="591"/>
      <c r="M114" s="591"/>
      <c r="AF114" s="592"/>
      <c r="EZ114" s="600"/>
      <c r="FA114" s="600"/>
      <c r="FB114" s="600"/>
      <c r="FC114" s="600"/>
      <c r="FD114" s="600"/>
      <c r="FE114" s="600"/>
      <c r="FF114" s="600"/>
      <c r="FG114" s="600"/>
      <c r="FH114" s="600"/>
      <c r="FI114" s="600"/>
      <c r="FJ114" s="600"/>
    </row>
    <row r="115" spans="2:166"/>
  </sheetData>
  <sheetProtection selectLockedCells="1" autoFilter="0"/>
  <autoFilter ref="B6:FJ106"/>
  <mergeCells count="63">
    <mergeCell ref="FB5:FE5"/>
    <mergeCell ref="EO4:ET4"/>
    <mergeCell ref="DX5:EC5"/>
    <mergeCell ref="ED5:EI5"/>
    <mergeCell ref="EO5:ET5"/>
    <mergeCell ref="DF4:DK4"/>
    <mergeCell ref="BQ5:BU5"/>
    <mergeCell ref="BV5:BZ5"/>
    <mergeCell ref="CA5:CE5"/>
    <mergeCell ref="CF5:CJ5"/>
    <mergeCell ref="CK5:CO5"/>
    <mergeCell ref="CP5:CT5"/>
    <mergeCell ref="DF5:DK5"/>
    <mergeCell ref="CU5:CX5"/>
    <mergeCell ref="CY5:DB5"/>
    <mergeCell ref="I5:Q5"/>
    <mergeCell ref="AG5:AP5"/>
    <mergeCell ref="AQ5:AU5"/>
    <mergeCell ref="AV5:BK5"/>
    <mergeCell ref="BL5:BP5"/>
    <mergeCell ref="I3:P3"/>
    <mergeCell ref="AG3:AP3"/>
    <mergeCell ref="DX3:EC3"/>
    <mergeCell ref="ED3:EI3"/>
    <mergeCell ref="BQ4:BU4"/>
    <mergeCell ref="BV4:BZ4"/>
    <mergeCell ref="CA4:CE4"/>
    <mergeCell ref="CF4:CJ4"/>
    <mergeCell ref="CK4:CO4"/>
    <mergeCell ref="CP4:CT4"/>
    <mergeCell ref="DL3:DQ3"/>
    <mergeCell ref="DR3:DW3"/>
    <mergeCell ref="I4:P4"/>
    <mergeCell ref="AG4:AP4"/>
    <mergeCell ref="AQ4:AU4"/>
    <mergeCell ref="AV4:BK4"/>
    <mergeCell ref="BL4:BP4"/>
    <mergeCell ref="AQ3:AU3"/>
    <mergeCell ref="AV3:BK3"/>
    <mergeCell ref="BL3:BP3"/>
    <mergeCell ref="BQ3:BU3"/>
    <mergeCell ref="FG5:FJ5"/>
    <mergeCell ref="EO3:ET3"/>
    <mergeCell ref="BV3:BZ3"/>
    <mergeCell ref="CA3:CE3"/>
    <mergeCell ref="CF3:CJ3"/>
    <mergeCell ref="CK3:CO3"/>
    <mergeCell ref="CP3:CT3"/>
    <mergeCell ref="DF3:DK3"/>
    <mergeCell ref="CY3:DA3"/>
    <mergeCell ref="CU3:CW3"/>
    <mergeCell ref="DL4:DQ4"/>
    <mergeCell ref="DR4:DW4"/>
    <mergeCell ref="DX4:EC4"/>
    <mergeCell ref="ED4:EI4"/>
    <mergeCell ref="DL5:DQ5"/>
    <mergeCell ref="DR5:DW5"/>
    <mergeCell ref="EJ3:EN3"/>
    <mergeCell ref="EJ4:EN4"/>
    <mergeCell ref="EU3:EY3"/>
    <mergeCell ref="EU4:EY4"/>
    <mergeCell ref="FG4:FJ4"/>
    <mergeCell ref="FB4:FE4"/>
  </mergeCells>
  <conditionalFormatting sqref="S7:T106 CK7:CO13 CK16:CO106 CP7:EC106 ED7:EI39 EO7:ET39 EO44:ET106 BL7:CJ106 ED44:EI106">
    <cfRule type="expression" dxfId="140" priority="27">
      <formula>$R7="NFI"</formula>
    </cfRule>
  </conditionalFormatting>
  <conditionalFormatting sqref="DD7:DD106">
    <cfRule type="expression" dxfId="139" priority="68">
      <formula>AND($DC7&lt;&gt;"",$DD7&lt;&gt;1)</formula>
    </cfRule>
    <cfRule type="cellIs" dxfId="138" priority="77" operator="equal">
      <formula>1</formula>
    </cfRule>
  </conditionalFormatting>
  <conditionalFormatting sqref="DE7:DE106">
    <cfRule type="cellIs" dxfId="137" priority="76" operator="equal">
      <formula>"na"</formula>
    </cfRule>
  </conditionalFormatting>
  <conditionalFormatting sqref="Q7:Q106">
    <cfRule type="cellIs" dxfId="136" priority="74" operator="equal">
      <formula>0</formula>
    </cfRule>
    <cfRule type="expression" dxfId="135" priority="75">
      <formula>AND($Q7&lt;&gt;1)</formula>
    </cfRule>
  </conditionalFormatting>
  <conditionalFormatting sqref="R7:R106">
    <cfRule type="expression" dxfId="134" priority="73">
      <formula>AND($L7&lt;&gt;0,$R7&lt;&gt;"NFI")</formula>
    </cfRule>
  </conditionalFormatting>
  <conditionalFormatting sqref="I7:I106">
    <cfRule type="expression" dxfId="133" priority="67">
      <formula>AND($I7&lt;&gt;0,$I7&lt;&gt;1)</formula>
    </cfRule>
  </conditionalFormatting>
  <conditionalFormatting sqref="L7:L106">
    <cfRule type="expression" dxfId="132" priority="66">
      <formula>AND($L7&lt;&gt;0,$L7&lt;&gt;1)</formula>
    </cfRule>
  </conditionalFormatting>
  <conditionalFormatting sqref="F7:F106">
    <cfRule type="duplicateValues" dxfId="131" priority="65"/>
  </conditionalFormatting>
  <conditionalFormatting sqref="S7:S106">
    <cfRule type="expression" dxfId="130" priority="64">
      <formula>AND($S7&lt;&gt;"",$R7="NFI")</formula>
    </cfRule>
  </conditionalFormatting>
  <conditionalFormatting sqref="T7:T106">
    <cfRule type="expression" dxfId="129" priority="63">
      <formula>AND($T7&lt;&gt;"",$R7="NFI")</formula>
    </cfRule>
  </conditionalFormatting>
  <conditionalFormatting sqref="BL7:BL106">
    <cfRule type="expression" dxfId="128" priority="62">
      <formula>AND($BL7&lt;&gt;"",$R7="NFI")</formula>
    </cfRule>
  </conditionalFormatting>
  <conditionalFormatting sqref="BM7:BM106">
    <cfRule type="expression" dxfId="127" priority="61">
      <formula>AND($BM7&lt;&gt;"",$R7="NFI")</formula>
    </cfRule>
  </conditionalFormatting>
  <conditionalFormatting sqref="BN7:BN106">
    <cfRule type="expression" dxfId="126" priority="60">
      <formula>AND($BN7&lt;&gt;"",$R7="NFI")</formula>
    </cfRule>
  </conditionalFormatting>
  <conditionalFormatting sqref="BO7:BO106">
    <cfRule type="expression" dxfId="125" priority="59">
      <formula>AND($BO7&lt;&gt;"",$R7="NFI")</formula>
    </cfRule>
  </conditionalFormatting>
  <conditionalFormatting sqref="BP7:BP106">
    <cfRule type="expression" dxfId="124" priority="58">
      <formula>AND($BP7&lt;&gt;"",$R7="NFI")</formula>
    </cfRule>
  </conditionalFormatting>
  <conditionalFormatting sqref="CU7:DB106">
    <cfRule type="expression" dxfId="123" priority="47">
      <formula>AND($AE7&lt;&gt;"",CU7&lt;&gt;0)</formula>
    </cfRule>
  </conditionalFormatting>
  <conditionalFormatting sqref="CY7:DB106 EO44:ET106 EO7:ET41">
    <cfRule type="cellIs" dxfId="122" priority="53" operator="lessThan">
      <formula>0</formula>
    </cfRule>
  </conditionalFormatting>
  <conditionalFormatting sqref="DC7:DC106">
    <cfRule type="expression" dxfId="121" priority="51">
      <formula>AND($R7&lt;&gt;"NFI", $AE7="Yes", $DC7&lt;&gt;"No")</formula>
    </cfRule>
  </conditionalFormatting>
  <conditionalFormatting sqref="CU7:CX106 ED7:EI42 ED44:EI106">
    <cfRule type="cellIs" dxfId="120" priority="46" operator="greaterThan">
      <formula>0</formula>
    </cfRule>
  </conditionalFormatting>
  <conditionalFormatting sqref="CV7:CW106">
    <cfRule type="expression" dxfId="119" priority="42">
      <formula>AND($CU7=0,CV7&lt;&gt;0)</formula>
    </cfRule>
    <cfRule type="expression" dxfId="118" priority="44">
      <formula>AND(CV7&lt;&gt;0, $DC7="", $R7&lt;&gt;"")</formula>
    </cfRule>
  </conditionalFormatting>
  <conditionalFormatting sqref="CZ7:DA106">
    <cfRule type="expression" dxfId="117" priority="40">
      <formula>AND($CY7=0,CZ7&lt;&gt;0)</formula>
    </cfRule>
    <cfRule type="expression" dxfId="116" priority="43">
      <formula>AND(CZ7&lt;&gt;0,$DC7="",$R7&lt;&gt;"")</formula>
    </cfRule>
  </conditionalFormatting>
  <conditionalFormatting sqref="CW7:CW106">
    <cfRule type="expression" dxfId="115" priority="41">
      <formula>AND(CV7=0,CW7&lt;&gt;0)</formula>
    </cfRule>
  </conditionalFormatting>
  <conditionalFormatting sqref="DA7:DA106">
    <cfRule type="expression" dxfId="114" priority="39">
      <formula>AND(CZ7=0,DA7&lt;&gt;0)</formula>
    </cfRule>
  </conditionalFormatting>
  <conditionalFormatting sqref="CX7:CX106">
    <cfRule type="expression" dxfId="113" priority="31">
      <formula>AND($Z7="",$CX7&lt;&gt;0)</formula>
    </cfRule>
    <cfRule type="expression" dxfId="112" priority="38">
      <formula>AND(CU7=0,CX7&lt;&gt;0)</formula>
    </cfRule>
  </conditionalFormatting>
  <conditionalFormatting sqref="DB7:DB106">
    <cfRule type="expression" dxfId="111" priority="30">
      <formula>AND($Z7="",$DB7&lt;&gt;0)</formula>
    </cfRule>
    <cfRule type="expression" dxfId="110" priority="37">
      <formula>AND(CY7=0,DB7&lt;&gt;0)</formula>
    </cfRule>
  </conditionalFormatting>
  <conditionalFormatting sqref="DF7:EC106">
    <cfRule type="cellIs" dxfId="109" priority="18" operator="equal">
      <formula>0</formula>
    </cfRule>
    <cfRule type="expression" dxfId="108" priority="78">
      <formula>$DC7=""</formula>
    </cfRule>
  </conditionalFormatting>
  <conditionalFormatting sqref="DF7:DK106">
    <cfRule type="expression" dxfId="107" priority="26">
      <formula>AND($CX7=0,$DC7="")</formula>
    </cfRule>
  </conditionalFormatting>
  <conditionalFormatting sqref="DX7:EC106">
    <cfRule type="expression" dxfId="106" priority="25">
      <formula>AND($DB7=0,$DC7="")</formula>
    </cfRule>
  </conditionalFormatting>
  <conditionalFormatting sqref="EJ7:EN106">
    <cfRule type="expression" dxfId="105" priority="21">
      <formula>$R7="NFI"</formula>
    </cfRule>
  </conditionalFormatting>
  <conditionalFormatting sqref="EU7:EY106">
    <cfRule type="expression" dxfId="104" priority="19">
      <formula>$R7="NFI"</formula>
    </cfRule>
  </conditionalFormatting>
  <conditionalFormatting sqref="CK14:CO14 ED40:EI42 EO40:ET41">
    <cfRule type="expression" dxfId="103" priority="80">
      <formula>$R15="NFI"</formula>
    </cfRule>
  </conditionalFormatting>
  <conditionalFormatting sqref="CK15:CO15">
    <cfRule type="expression" dxfId="102" priority="17">
      <formula>$R15="NFI"</formula>
    </cfRule>
  </conditionalFormatting>
  <conditionalFormatting sqref="EU8:EY8">
    <cfRule type="expression" dxfId="101" priority="16">
      <formula>$R8="NFI"</formula>
    </cfRule>
  </conditionalFormatting>
  <conditionalFormatting sqref="EU8">
    <cfRule type="expression" dxfId="100" priority="15">
      <formula>$R8="NFI"</formula>
    </cfRule>
  </conditionalFormatting>
  <conditionalFormatting sqref="ED43:EI43">
    <cfRule type="expression" dxfId="99" priority="14">
      <formula>$R43="NFI"</formula>
    </cfRule>
  </conditionalFormatting>
  <conditionalFormatting sqref="ED43:EI43">
    <cfRule type="expression" dxfId="98" priority="13">
      <formula>$R43="NFI"</formula>
    </cfRule>
  </conditionalFormatting>
  <conditionalFormatting sqref="EI43">
    <cfRule type="expression" dxfId="97" priority="12">
      <formula>$R43="NFI"</formula>
    </cfRule>
  </conditionalFormatting>
  <conditionalFormatting sqref="EI43">
    <cfRule type="cellIs" dxfId="96" priority="10" operator="equal">
      <formula>0</formula>
    </cfRule>
    <cfRule type="expression" dxfId="95" priority="11">
      <formula>$DC43=""</formula>
    </cfRule>
  </conditionalFormatting>
  <conditionalFormatting sqref="EI43">
    <cfRule type="expression" dxfId="94" priority="9">
      <formula>AND($DB43=0,$DC43="")</formula>
    </cfRule>
  </conditionalFormatting>
  <conditionalFormatting sqref="EN43">
    <cfRule type="expression" dxfId="93" priority="8">
      <formula>$R43="NFI"</formula>
    </cfRule>
  </conditionalFormatting>
  <conditionalFormatting sqref="EN43">
    <cfRule type="expression" dxfId="92" priority="7">
      <formula>$R43="NFI"</formula>
    </cfRule>
  </conditionalFormatting>
  <conditionalFormatting sqref="EN43">
    <cfRule type="expression" dxfId="91" priority="6">
      <formula>$R43="NFI"</formula>
    </cfRule>
  </conditionalFormatting>
  <conditionalFormatting sqref="EN43">
    <cfRule type="cellIs" dxfId="90" priority="4" operator="equal">
      <formula>0</formula>
    </cfRule>
    <cfRule type="expression" dxfId="89" priority="5">
      <formula>$DC43=""</formula>
    </cfRule>
  </conditionalFormatting>
  <conditionalFormatting sqref="EN43">
    <cfRule type="expression" dxfId="88" priority="3">
      <formula>AND($DB43=0,$DC43="")</formula>
    </cfRule>
  </conditionalFormatting>
  <conditionalFormatting sqref="EO42:ET43">
    <cfRule type="cellIs" dxfId="87" priority="1" operator="lessThan">
      <formula>0</formula>
    </cfRule>
  </conditionalFormatting>
  <conditionalFormatting sqref="EO42:ET43">
    <cfRule type="expression" dxfId="86" priority="2">
      <formula>$R43="NFI"</formula>
    </cfRule>
  </conditionalFormatting>
  <dataValidations count="2">
    <dataValidation type="textLength" operator="lessThanOrEqual" allowBlank="1" showInputMessage="1" showErrorMessage="1" errorTitle="Error" error="This cell only allows up to 750 characters (with spaces)" sqref="H7:H106">
      <formula1>750</formula1>
    </dataValidation>
    <dataValidation type="textLength" operator="lessThanOrEqual" allowBlank="1" showInputMessage="1" showErrorMessage="1" error="This cell only allows up to 750 characters (with spaces)" sqref="H5:H6 H107:H1048576">
      <formula1>750</formula1>
    </dataValidation>
  </dataValidations>
  <pageMargins left="0.25" right="0.25" top="0.75" bottom="0.75" header="0.3" footer="0.3"/>
  <pageSetup paperSize="8" scale="90" fitToWidth="0" orientation="landscape" r:id="rId1"/>
  <headerFooter>
    <oddHeader>&amp;LPage &amp;P of &amp;N &amp;CPR19 Business plan data tables - Jan 2019&amp;R&amp;G</oddHeader>
    <oddFooter>&amp;L&amp;A&amp;RPrinted: &amp;D &amp;T</oddFooter>
  </headerFooter>
  <ignoredErrors>
    <ignoredError sqref="DF8:DK11 DF13:DK15 DF12:DK12 DF7:DK7 DX7:EC7 DQ19:DQ106 DX12:EC12 DX8:EC11 DX13:EC13 DL19:DP106 DR20:DV106 DW20:EC106 DY17:EC17 DF17:DK106 DF16:DH16 DJ16:DK16 DX18:EC19 DX15:EC16 EC14" unlockedFormula="1"/>
  </ignoredErrors>
  <legacyDrawingHF r:id="rId2"/>
</worksheet>
</file>

<file path=xl/worksheets/sheet9.xml><?xml version="1.0" encoding="utf-8"?>
<worksheet xmlns="http://schemas.openxmlformats.org/spreadsheetml/2006/main" xmlns:r="http://schemas.openxmlformats.org/officeDocument/2006/relationships">
  <sheetPr codeName="Sheet9">
    <tabColor rgb="FFCA0083"/>
  </sheetPr>
  <dimension ref="A1:F72"/>
  <sheetViews>
    <sheetView topLeftCell="A43" workbookViewId="0">
      <selection activeCell="D26" sqref="D26"/>
    </sheetView>
  </sheetViews>
  <sheetFormatPr defaultColWidth="0" defaultRowHeight="14.25" zeroHeight="1"/>
  <cols>
    <col min="1" max="1" width="1.125" style="608" customWidth="1"/>
    <col min="2" max="2" width="8.625" style="606" customWidth="1"/>
    <col min="3" max="3" width="27.5" style="607" customWidth="1"/>
    <col min="4" max="4" width="104.625" style="607" customWidth="1"/>
    <col min="5" max="5" width="15.125" style="606" customWidth="1"/>
    <col min="6" max="6" width="9.125" style="608" customWidth="1"/>
    <col min="7" max="16384" width="9.125" style="608" hidden="1"/>
  </cols>
  <sheetData>
    <row r="1" spans="2:5" ht="7.5" customHeight="1"/>
    <row r="2" spans="2:5" s="609" customFormat="1" ht="18" customHeight="1">
      <c r="B2" s="439" t="s">
        <v>311</v>
      </c>
      <c r="C2" s="439"/>
      <c r="D2" s="439"/>
      <c r="E2" s="439"/>
    </row>
    <row r="3" spans="2:5" s="610" customFormat="1" ht="7.5" customHeight="1">
      <c r="B3" s="1802"/>
      <c r="C3" s="1803"/>
      <c r="D3" s="1803"/>
      <c r="E3" s="1803"/>
    </row>
    <row r="4" spans="2:5" s="610" customFormat="1" ht="292.5" customHeight="1">
      <c r="B4" s="1804" t="s">
        <v>2296</v>
      </c>
      <c r="C4" s="1805"/>
      <c r="D4" s="1805"/>
      <c r="E4" s="1805"/>
    </row>
    <row r="5" spans="2:5" ht="11.25" customHeight="1"/>
    <row r="6" spans="2:5" ht="33.75" customHeight="1">
      <c r="B6" s="611" t="s">
        <v>261</v>
      </c>
      <c r="C6" s="612" t="s">
        <v>312</v>
      </c>
      <c r="D6" s="612" t="s">
        <v>313</v>
      </c>
      <c r="E6" s="613" t="s">
        <v>314</v>
      </c>
    </row>
    <row r="7" spans="2:5" s="610" customFormat="1" ht="12.75">
      <c r="B7" s="614" t="s">
        <v>62</v>
      </c>
      <c r="C7" s="615" t="s">
        <v>315</v>
      </c>
      <c r="D7" s="615" t="s">
        <v>316</v>
      </c>
      <c r="E7" s="614"/>
    </row>
    <row r="8" spans="2:5" s="610" customFormat="1" ht="12.75">
      <c r="B8" s="616">
        <f>'App1'!C3</f>
        <v>1</v>
      </c>
      <c r="C8" s="615" t="s">
        <v>157</v>
      </c>
      <c r="D8" s="615" t="s">
        <v>317</v>
      </c>
      <c r="E8" s="614" t="s">
        <v>263</v>
      </c>
    </row>
    <row r="9" spans="2:5" s="610" customFormat="1" ht="12.75">
      <c r="B9" s="616">
        <f>'App1'!D3</f>
        <v>2</v>
      </c>
      <c r="C9" s="615" t="s">
        <v>156</v>
      </c>
      <c r="D9" s="615" t="s">
        <v>318</v>
      </c>
      <c r="E9" s="614"/>
    </row>
    <row r="10" spans="2:5" s="610" customFormat="1" ht="12.75">
      <c r="B10" s="616">
        <f>'App1'!E3</f>
        <v>3</v>
      </c>
      <c r="C10" s="615" t="s">
        <v>13</v>
      </c>
      <c r="D10" s="615" t="s">
        <v>319</v>
      </c>
      <c r="E10" s="614" t="s">
        <v>6</v>
      </c>
    </row>
    <row r="11" spans="2:5" s="610" customFormat="1" ht="25.5">
      <c r="B11" s="616">
        <f>'App1'!F3</f>
        <v>4</v>
      </c>
      <c r="C11" s="615" t="s">
        <v>320</v>
      </c>
      <c r="D11" s="615" t="s">
        <v>321</v>
      </c>
      <c r="E11" s="614"/>
    </row>
    <row r="12" spans="2:5" s="610" customFormat="1" ht="12.75">
      <c r="B12" s="616">
        <f>'App1'!G3</f>
        <v>5</v>
      </c>
      <c r="C12" s="615" t="s">
        <v>283</v>
      </c>
      <c r="D12" s="615" t="s">
        <v>322</v>
      </c>
      <c r="E12" s="614"/>
    </row>
    <row r="13" spans="2:5" s="610" customFormat="1" ht="12.75">
      <c r="B13" s="616">
        <f>'App1'!H3</f>
        <v>6</v>
      </c>
      <c r="C13" s="615" t="s">
        <v>323</v>
      </c>
      <c r="D13" s="615" t="s">
        <v>324</v>
      </c>
      <c r="E13" s="614"/>
    </row>
    <row r="14" spans="2:5" s="610" customFormat="1" ht="12.75">
      <c r="B14" s="616">
        <f>'App1'!I3</f>
        <v>7</v>
      </c>
      <c r="C14" s="615" t="s">
        <v>265</v>
      </c>
      <c r="D14" s="615" t="s">
        <v>325</v>
      </c>
      <c r="E14" s="614"/>
    </row>
    <row r="15" spans="2:5" s="610" customFormat="1" ht="12.75">
      <c r="B15" s="616">
        <f>'App1'!Q3</f>
        <v>15</v>
      </c>
      <c r="C15" s="615" t="s">
        <v>326</v>
      </c>
      <c r="D15" s="615" t="s">
        <v>327</v>
      </c>
      <c r="E15" s="614" t="s">
        <v>6</v>
      </c>
    </row>
    <row r="16" spans="2:5" s="610" customFormat="1" ht="51">
      <c r="B16" s="616">
        <f>'App1'!R3</f>
        <v>16</v>
      </c>
      <c r="C16" s="615" t="s">
        <v>17</v>
      </c>
      <c r="D16" s="617" t="s">
        <v>328</v>
      </c>
      <c r="E16" s="614" t="s">
        <v>6</v>
      </c>
    </row>
    <row r="17" spans="2:5" s="610" customFormat="1" ht="12.75">
      <c r="B17" s="616">
        <f>'App1'!S3</f>
        <v>17</v>
      </c>
      <c r="C17" s="615" t="s">
        <v>160</v>
      </c>
      <c r="D17" s="615" t="s">
        <v>329</v>
      </c>
      <c r="E17" s="614" t="s">
        <v>6</v>
      </c>
    </row>
    <row r="18" spans="2:5" s="610" customFormat="1" ht="12.75">
      <c r="B18" s="616">
        <f>'App1'!T3</f>
        <v>18</v>
      </c>
      <c r="C18" s="615" t="s">
        <v>161</v>
      </c>
      <c r="D18" s="617" t="s">
        <v>330</v>
      </c>
      <c r="E18" s="614" t="s">
        <v>6</v>
      </c>
    </row>
    <row r="19" spans="2:5" s="610" customFormat="1" ht="38.25">
      <c r="B19" s="616">
        <f>'App1'!U3</f>
        <v>19</v>
      </c>
      <c r="C19" s="615" t="s">
        <v>18</v>
      </c>
      <c r="D19" s="615" t="s">
        <v>331</v>
      </c>
      <c r="E19" s="614" t="s">
        <v>6</v>
      </c>
    </row>
    <row r="20" spans="2:5" s="610" customFormat="1" ht="12.75">
      <c r="B20" s="616">
        <f>'App1'!V3</f>
        <v>20</v>
      </c>
      <c r="C20" s="615" t="s">
        <v>163</v>
      </c>
      <c r="D20" s="615" t="s">
        <v>332</v>
      </c>
      <c r="E20" s="614" t="s">
        <v>6</v>
      </c>
    </row>
    <row r="21" spans="2:5" s="610" customFormat="1" ht="12.75">
      <c r="B21" s="616">
        <f>'App1'!W3</f>
        <v>21</v>
      </c>
      <c r="C21" s="615" t="s">
        <v>164</v>
      </c>
      <c r="D21" s="615" t="s">
        <v>333</v>
      </c>
      <c r="E21" s="614"/>
    </row>
    <row r="22" spans="2:5" s="610" customFormat="1" ht="12.75">
      <c r="B22" s="616">
        <f>'App1'!X3</f>
        <v>22</v>
      </c>
      <c r="C22" s="615" t="s">
        <v>165</v>
      </c>
      <c r="D22" s="615" t="s">
        <v>334</v>
      </c>
      <c r="E22" s="614" t="s">
        <v>6</v>
      </c>
    </row>
    <row r="23" spans="2:5" s="610" customFormat="1" ht="38.25">
      <c r="B23" s="616">
        <f>'App1'!Y3</f>
        <v>23</v>
      </c>
      <c r="C23" s="615" t="s">
        <v>166</v>
      </c>
      <c r="D23" s="618" t="s">
        <v>335</v>
      </c>
      <c r="E23" s="614" t="s">
        <v>6</v>
      </c>
    </row>
    <row r="24" spans="2:5" s="610" customFormat="1" ht="12.75">
      <c r="B24" s="619">
        <f>'App1'!Z3</f>
        <v>24</v>
      </c>
      <c r="C24" s="615" t="s">
        <v>174</v>
      </c>
      <c r="D24" s="617" t="s">
        <v>336</v>
      </c>
      <c r="E24" s="614" t="s">
        <v>6</v>
      </c>
    </row>
    <row r="25" spans="2:5" s="610" customFormat="1" ht="38.25">
      <c r="B25" s="619">
        <f>'App1'!AA3</f>
        <v>25</v>
      </c>
      <c r="C25" s="615" t="s">
        <v>250</v>
      </c>
      <c r="D25" s="618" t="s">
        <v>337</v>
      </c>
      <c r="E25" s="614" t="s">
        <v>6</v>
      </c>
    </row>
    <row r="26" spans="2:5" s="610" customFormat="1" ht="38.25">
      <c r="B26" s="619">
        <f>'App1'!AB3</f>
        <v>26</v>
      </c>
      <c r="C26" s="615" t="s">
        <v>251</v>
      </c>
      <c r="D26" s="618" t="s">
        <v>338</v>
      </c>
      <c r="E26" s="614" t="s">
        <v>6</v>
      </c>
    </row>
    <row r="27" spans="2:5" s="610" customFormat="1" ht="51">
      <c r="B27" s="619">
        <f>'App1'!AC3</f>
        <v>27</v>
      </c>
      <c r="C27" s="615" t="s">
        <v>169</v>
      </c>
      <c r="D27" s="620" t="s">
        <v>2405</v>
      </c>
      <c r="E27" s="614" t="s">
        <v>6</v>
      </c>
    </row>
    <row r="28" spans="2:5" s="610" customFormat="1" ht="38.25">
      <c r="B28" s="619">
        <f>'App1'!AD3</f>
        <v>28</v>
      </c>
      <c r="C28" s="615" t="s">
        <v>252</v>
      </c>
      <c r="D28" s="620" t="s">
        <v>339</v>
      </c>
      <c r="E28" s="614" t="s">
        <v>6</v>
      </c>
    </row>
    <row r="29" spans="2:5" s="610" customFormat="1" ht="25.5">
      <c r="B29" s="619">
        <f>'App1'!AE3</f>
        <v>29</v>
      </c>
      <c r="C29" s="615" t="s">
        <v>253</v>
      </c>
      <c r="D29" s="620" t="s">
        <v>340</v>
      </c>
      <c r="E29" s="614" t="s">
        <v>6</v>
      </c>
    </row>
    <row r="30" spans="2:5" s="610" customFormat="1" ht="25.5">
      <c r="B30" s="619">
        <f>'App1'!AF3</f>
        <v>30</v>
      </c>
      <c r="C30" s="615" t="s">
        <v>286</v>
      </c>
      <c r="D30" s="615" t="s">
        <v>341</v>
      </c>
      <c r="E30" s="621"/>
    </row>
    <row r="31" spans="2:5" s="610" customFormat="1" ht="25.5">
      <c r="B31" s="616">
        <f>'App1'!AG3</f>
        <v>31</v>
      </c>
      <c r="C31" s="615" t="s">
        <v>342</v>
      </c>
      <c r="D31" s="615" t="s">
        <v>2406</v>
      </c>
      <c r="E31" s="614"/>
    </row>
    <row r="32" spans="2:5" s="610" customFormat="1" ht="25.5">
      <c r="B32" s="616">
        <f>'App1'!AQ3</f>
        <v>41</v>
      </c>
      <c r="C32" s="615" t="s">
        <v>267</v>
      </c>
      <c r="D32" s="615" t="s">
        <v>2407</v>
      </c>
      <c r="E32" s="614"/>
    </row>
    <row r="33" spans="2:5" s="610" customFormat="1" ht="66" customHeight="1">
      <c r="B33" s="616">
        <f>'App1'!AV3</f>
        <v>46</v>
      </c>
      <c r="C33" s="615" t="s">
        <v>268</v>
      </c>
      <c r="D33" s="615" t="s">
        <v>343</v>
      </c>
      <c r="E33" s="614"/>
    </row>
    <row r="34" spans="2:5" s="610" customFormat="1" ht="25.5">
      <c r="B34" s="616">
        <f>'App1'!BL3</f>
        <v>62</v>
      </c>
      <c r="C34" s="615" t="s">
        <v>220</v>
      </c>
      <c r="D34" s="615" t="s">
        <v>344</v>
      </c>
      <c r="E34" s="614" t="s">
        <v>6</v>
      </c>
    </row>
    <row r="35" spans="2:5" s="610" customFormat="1" ht="79.5" customHeight="1">
      <c r="B35" s="616">
        <f>'App1'!BQ3</f>
        <v>67</v>
      </c>
      <c r="C35" s="615" t="s">
        <v>221</v>
      </c>
      <c r="D35" s="615" t="s">
        <v>1495</v>
      </c>
      <c r="E35" s="614"/>
    </row>
    <row r="36" spans="2:5" s="610" customFormat="1" ht="93.75" customHeight="1">
      <c r="B36" s="616">
        <f>'App1'!BV3</f>
        <v>72</v>
      </c>
      <c r="C36" s="615" t="s">
        <v>222</v>
      </c>
      <c r="D36" s="615" t="s">
        <v>2106</v>
      </c>
      <c r="E36" s="614"/>
    </row>
    <row r="37" spans="2:5" s="610" customFormat="1" ht="69.75" customHeight="1">
      <c r="B37" s="616">
        <f>'App1'!CA3</f>
        <v>77</v>
      </c>
      <c r="C37" s="615" t="s">
        <v>72</v>
      </c>
      <c r="D37" s="615" t="s">
        <v>2107</v>
      </c>
      <c r="E37" s="614"/>
    </row>
    <row r="38" spans="2:5" s="610" customFormat="1" ht="69.75" customHeight="1">
      <c r="B38" s="616">
        <f>'App1'!CF3</f>
        <v>82</v>
      </c>
      <c r="C38" s="615" t="s">
        <v>50</v>
      </c>
      <c r="D38" s="615" t="s">
        <v>2108</v>
      </c>
      <c r="E38" s="614"/>
    </row>
    <row r="39" spans="2:5" s="610" customFormat="1" ht="96" customHeight="1">
      <c r="B39" s="616">
        <f>'App1'!CK3</f>
        <v>87</v>
      </c>
      <c r="C39" s="615" t="s">
        <v>345</v>
      </c>
      <c r="D39" s="615" t="s">
        <v>2109</v>
      </c>
      <c r="E39" s="614"/>
    </row>
    <row r="40" spans="2:5" s="610" customFormat="1" ht="25.5">
      <c r="B40" s="616">
        <f>'App1'!CP3</f>
        <v>92</v>
      </c>
      <c r="C40" s="615" t="s">
        <v>224</v>
      </c>
      <c r="D40" s="615" t="s">
        <v>1496</v>
      </c>
      <c r="E40" s="614"/>
    </row>
    <row r="41" spans="2:5" s="610" customFormat="1" ht="25.5">
      <c r="B41" s="616">
        <f>'App1'!CU3</f>
        <v>97</v>
      </c>
      <c r="C41" s="615" t="s">
        <v>346</v>
      </c>
      <c r="D41" s="615" t="s">
        <v>1543</v>
      </c>
      <c r="E41" s="614"/>
    </row>
    <row r="42" spans="2:5" s="610" customFormat="1" ht="25.5">
      <c r="B42" s="616">
        <f>'App1'!CX3</f>
        <v>100</v>
      </c>
      <c r="C42" s="615" t="s">
        <v>180</v>
      </c>
      <c r="D42" s="615" t="s">
        <v>1544</v>
      </c>
      <c r="E42" s="614"/>
    </row>
    <row r="43" spans="2:5" s="610" customFormat="1" ht="25.5">
      <c r="B43" s="616">
        <f>'App1'!CY3</f>
        <v>101</v>
      </c>
      <c r="C43" s="615" t="s">
        <v>347</v>
      </c>
      <c r="D43" s="615" t="s">
        <v>1545</v>
      </c>
      <c r="E43" s="614"/>
    </row>
    <row r="44" spans="2:5" s="610" customFormat="1" ht="25.5">
      <c r="B44" s="616">
        <f>'App1'!DB3</f>
        <v>104</v>
      </c>
      <c r="C44" s="615" t="s">
        <v>184</v>
      </c>
      <c r="D44" s="615" t="s">
        <v>1546</v>
      </c>
      <c r="E44" s="614"/>
    </row>
    <row r="45" spans="2:5" s="610" customFormat="1" ht="12.75">
      <c r="B45" s="616">
        <f>'App1'!DC3</f>
        <v>105</v>
      </c>
      <c r="C45" s="615" t="s">
        <v>162</v>
      </c>
      <c r="D45" s="618" t="s">
        <v>348</v>
      </c>
      <c r="E45" s="614" t="s">
        <v>6</v>
      </c>
    </row>
    <row r="46" spans="2:5" s="610" customFormat="1" ht="12.75">
      <c r="B46" s="616">
        <f>'App1'!DD3</f>
        <v>106</v>
      </c>
      <c r="C46" s="615" t="s">
        <v>185</v>
      </c>
      <c r="D46" s="615" t="s">
        <v>349</v>
      </c>
      <c r="E46" s="614" t="s">
        <v>6</v>
      </c>
    </row>
    <row r="47" spans="2:5" s="610" customFormat="1" ht="12.75">
      <c r="B47" s="616">
        <f>'App1'!DE3</f>
        <v>107</v>
      </c>
      <c r="C47" s="615" t="s">
        <v>186</v>
      </c>
      <c r="D47" s="615" t="s">
        <v>350</v>
      </c>
      <c r="E47" s="614"/>
    </row>
    <row r="48" spans="2:5" s="610" customFormat="1" ht="25.5">
      <c r="B48" s="616">
        <f>'App1'!DF3</f>
        <v>108</v>
      </c>
      <c r="C48" s="615" t="s">
        <v>228</v>
      </c>
      <c r="D48" s="615" t="s">
        <v>351</v>
      </c>
      <c r="E48" s="614"/>
    </row>
    <row r="49" spans="2:5" s="610" customFormat="1" ht="25.5">
      <c r="B49" s="616">
        <f>'App1'!DL3</f>
        <v>114</v>
      </c>
      <c r="C49" s="615" t="s">
        <v>229</v>
      </c>
      <c r="D49" s="615" t="s">
        <v>352</v>
      </c>
      <c r="E49" s="614"/>
    </row>
    <row r="50" spans="2:5" s="610" customFormat="1" ht="25.5">
      <c r="B50" s="616">
        <f>'App1'!DR3</f>
        <v>120</v>
      </c>
      <c r="C50" s="615" t="s">
        <v>353</v>
      </c>
      <c r="D50" s="615" t="s">
        <v>354</v>
      </c>
      <c r="E50" s="614"/>
    </row>
    <row r="51" spans="2:5" s="610" customFormat="1" ht="25.5">
      <c r="B51" s="616">
        <f>'App1'!DX3</f>
        <v>126</v>
      </c>
      <c r="C51" s="615" t="s">
        <v>232</v>
      </c>
      <c r="D51" s="615" t="s">
        <v>355</v>
      </c>
      <c r="E51" s="614"/>
    </row>
    <row r="52" spans="2:5" s="610" customFormat="1" ht="12.75">
      <c r="B52" s="616">
        <f>'App1'!ED3</f>
        <v>132</v>
      </c>
      <c r="C52" s="615" t="s">
        <v>356</v>
      </c>
      <c r="D52" s="615" t="s">
        <v>357</v>
      </c>
      <c r="E52" s="614"/>
    </row>
    <row r="53" spans="2:5" s="610" customFormat="1" ht="28.5" customHeight="1">
      <c r="B53" s="616">
        <f>'App1'!EJ3</f>
        <v>138</v>
      </c>
      <c r="C53" s="615" t="s">
        <v>2110</v>
      </c>
      <c r="D53" s="615" t="s">
        <v>2113</v>
      </c>
      <c r="E53" s="614"/>
    </row>
    <row r="54" spans="2:5" s="610" customFormat="1" ht="12.75">
      <c r="B54" s="616">
        <f>'App1'!EO3</f>
        <v>143</v>
      </c>
      <c r="C54" s="615" t="s">
        <v>358</v>
      </c>
      <c r="D54" s="615" t="s">
        <v>359</v>
      </c>
      <c r="E54" s="614"/>
    </row>
    <row r="55" spans="2:5" s="610" customFormat="1" ht="28.5" customHeight="1">
      <c r="B55" s="616">
        <f>'App1'!EU3</f>
        <v>149</v>
      </c>
      <c r="C55" s="615" t="s">
        <v>2111</v>
      </c>
      <c r="D55" s="615" t="s">
        <v>2112</v>
      </c>
      <c r="E55" s="614"/>
    </row>
    <row r="56" spans="2:5" ht="18">
      <c r="B56" s="622"/>
      <c r="C56" s="623" t="s">
        <v>360</v>
      </c>
      <c r="D56" s="894"/>
      <c r="E56" s="614"/>
    </row>
    <row r="57" spans="2:5">
      <c r="B57" s="622">
        <f>'App1'!EZ3</f>
        <v>154</v>
      </c>
      <c r="C57" s="615" t="s">
        <v>237</v>
      </c>
      <c r="D57" s="617" t="s">
        <v>1547</v>
      </c>
      <c r="E57" s="614"/>
    </row>
    <row r="58" spans="2:5" ht="25.5">
      <c r="B58" s="622">
        <f>'App1'!FA3</f>
        <v>155</v>
      </c>
      <c r="C58" s="615" t="s">
        <v>361</v>
      </c>
      <c r="D58" s="617" t="s">
        <v>362</v>
      </c>
      <c r="E58" s="614"/>
    </row>
    <row r="59" spans="2:5" ht="25.5">
      <c r="B59" s="622">
        <f>'App1'!FB3</f>
        <v>156</v>
      </c>
      <c r="C59" s="615" t="s">
        <v>363</v>
      </c>
      <c r="D59" s="617" t="s">
        <v>1548</v>
      </c>
      <c r="E59" s="614"/>
    </row>
    <row r="60" spans="2:5" ht="25.5">
      <c r="B60" s="622">
        <f>'App1'!FC3</f>
        <v>157</v>
      </c>
      <c r="C60" s="615" t="s">
        <v>364</v>
      </c>
      <c r="D60" s="617" t="s">
        <v>1549</v>
      </c>
      <c r="E60" s="614"/>
    </row>
    <row r="61" spans="2:5" ht="25.5">
      <c r="B61" s="622">
        <f>'App1'!FD3</f>
        <v>158</v>
      </c>
      <c r="C61" s="615" t="s">
        <v>365</v>
      </c>
      <c r="D61" s="617" t="s">
        <v>1550</v>
      </c>
      <c r="E61" s="614"/>
    </row>
    <row r="62" spans="2:5" ht="25.5">
      <c r="B62" s="622">
        <f>'App1'!FE3</f>
        <v>159</v>
      </c>
      <c r="C62" s="615" t="s">
        <v>366</v>
      </c>
      <c r="D62" s="617" t="s">
        <v>1551</v>
      </c>
      <c r="E62" s="614"/>
    </row>
    <row r="63" spans="2:5" ht="25.5">
      <c r="B63" s="622">
        <f>'App1'!FF3</f>
        <v>160</v>
      </c>
      <c r="C63" s="615" t="s">
        <v>367</v>
      </c>
      <c r="D63" s="617" t="s">
        <v>368</v>
      </c>
      <c r="E63" s="614"/>
    </row>
    <row r="64" spans="2:5" ht="25.5">
      <c r="B64" s="622">
        <f>'App1'!FG3</f>
        <v>161</v>
      </c>
      <c r="C64" s="615" t="s">
        <v>369</v>
      </c>
      <c r="D64" s="617" t="s">
        <v>1552</v>
      </c>
      <c r="E64" s="614"/>
    </row>
    <row r="65" spans="2:5" ht="25.5">
      <c r="B65" s="622">
        <f>'App1'!FH3</f>
        <v>162</v>
      </c>
      <c r="C65" s="615" t="s">
        <v>370</v>
      </c>
      <c r="D65" s="617" t="s">
        <v>1553</v>
      </c>
      <c r="E65" s="614"/>
    </row>
    <row r="66" spans="2:5" ht="25.5">
      <c r="B66" s="622">
        <f>'App1'!FI3</f>
        <v>163</v>
      </c>
      <c r="C66" s="615" t="s">
        <v>371</v>
      </c>
      <c r="D66" s="617" t="s">
        <v>1554</v>
      </c>
      <c r="E66" s="614"/>
    </row>
    <row r="67" spans="2:5" ht="25.5">
      <c r="B67" s="622">
        <f>'App1'!FJ3</f>
        <v>164</v>
      </c>
      <c r="C67" s="615" t="s">
        <v>372</v>
      </c>
      <c r="D67" s="617" t="s">
        <v>1555</v>
      </c>
      <c r="E67" s="614"/>
    </row>
    <row r="68" spans="2:5">
      <c r="B68" s="622"/>
      <c r="C68" s="615"/>
      <c r="D68" s="617"/>
      <c r="E68" s="614"/>
    </row>
    <row r="69" spans="2:5" ht="18">
      <c r="B69" s="764" t="s">
        <v>373</v>
      </c>
      <c r="C69" s="765"/>
      <c r="D69" s="765"/>
      <c r="E69" s="766"/>
    </row>
    <row r="70" spans="2:5">
      <c r="B70" s="767" t="s">
        <v>374</v>
      </c>
      <c r="C70" s="768"/>
      <c r="D70" s="769" t="s">
        <v>1556</v>
      </c>
      <c r="E70" s="770"/>
    </row>
    <row r="71" spans="2:5">
      <c r="B71" s="767" t="s">
        <v>375</v>
      </c>
      <c r="C71" s="769"/>
      <c r="D71" s="769" t="s">
        <v>1557</v>
      </c>
      <c r="E71" s="770"/>
    </row>
    <row r="72" spans="2:5" ht="99" customHeight="1"/>
  </sheetData>
  <sheetProtection algorithmName="SHA-512" hashValue="7G++Tvn9BmwanIvcPvwwf4UbLX5u64ksO5M5gsSXCDulENEHgD+aWB7Xn6yPtRrA1ts/ZjgVU27tGXFNOGmvqw==" saltValue="66IDYpT2Q3toh6p6nt0TdA==" spinCount="100000" sheet="1" objects="1" scenarios="1" autoFilter="0"/>
  <mergeCells count="2">
    <mergeCell ref="B3:E3"/>
    <mergeCell ref="B4:E4"/>
  </mergeCells>
  <pageMargins left="0.70866141732283472" right="0.70866141732283472" top="0.74803149606299213" bottom="0.74803149606299213" header="0.31496062992125984" footer="0.31496062992125984"/>
  <pageSetup paperSize="9" fitToHeight="5" orientation="portrait" r:id="rId1"/>
  <headerFooter>
    <oddHeader>&amp;LPage &amp;P of &amp;N &amp;CPR19 Business plan data tables - Jan 2019&amp;R&amp;G</oddHeader>
    <oddFooter>&amp;L&amp;A&amp;RPrinted: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28AA363ECDA6C4408CEBB4B9858D646B" ma:contentTypeVersion="49" ma:contentTypeDescription="Create a new document" ma:contentTypeScope="" ma:versionID="129bb7a8bc7cb5a20b2b84ce561fd3f4">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7953977690c5dbbd97d241657f9d936a"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1"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ma:default="0" ma:internalName="Asset">
      <xsd:simpleType>
        <xsd:restriction base="dms:Boolean"/>
      </xsd:simpleType>
    </xsd:element>
    <xsd:element name="Follow-up" ma:index="32"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 PreviousValue="false"/>
</file>

<file path=customXml/item3.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Data and Modelling</TermName>
          <TermId>3355d1eb-0a66-4a00-a750-f1a4b4733476</TermId>
        </TermInfo>
      </Terms>
    </oe9d4f963f4c420b8d2b35d038476850>
    <f8aa492165544285b4c7fe9d1b6ad82c xmlns="7041854e-4853-44f9-9e63-23b7acad5461">
      <Terms xmlns="http://schemas.microsoft.com/office/infopath/2007/PartnerControls"/>
    </f8aa492165544285b4c7fe9d1b6ad82c>
    <Asset xmlns="7041854e-4853-44f9-9e63-23b7acad5461">false</Asset>
    <TaxCatchAll xmlns="7041854e-4853-44f9-9e63-23b7acad5461">
      <Value>1798</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RelatedItem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506785-7D14-4F38-A874-0D6EE61434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953B84-CE5D-4470-BB79-508998D8715C}">
  <ds:schemaRefs>
    <ds:schemaRef ds:uri="Microsoft.SharePoint.Taxonomy.ContentTypeSync"/>
  </ds:schemaRefs>
</ds:datastoreItem>
</file>

<file path=customXml/itemProps3.xml><?xml version="1.0" encoding="utf-8"?>
<ds:datastoreItem xmlns:ds="http://schemas.openxmlformats.org/officeDocument/2006/customXml" ds:itemID="{337E0A93-966F-47BF-8694-236AE88D4636}">
  <ds:schemaRefs>
    <ds:schemaRef ds:uri="http://purl.org/dc/terms/"/>
    <ds:schemaRef ds:uri="http://schemas.microsoft.com/office/2006/documentManagement/types"/>
    <ds:schemaRef ds:uri="7041854e-4853-44f9-9e63-23b7acad5461"/>
    <ds:schemaRef ds:uri="http://purl.org/dc/elements/1.1/"/>
    <ds:schemaRef ds:uri="http://schemas.microsoft.com/office/2006/metadata/properties"/>
    <ds:schemaRef ds:uri="http://schemas.microsoft.com/office/infopath/2007/PartnerControls"/>
    <ds:schemaRef ds:uri="http://schemas.microsoft.com/sharepoint/v3"/>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29DB9311-1AEA-4750-AFF9-662161B27A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DISCLAIMER</vt:lpstr>
      <vt:lpstr>F_Outputs (Non-Group)</vt:lpstr>
      <vt:lpstr>CLEAR_SHEET</vt:lpstr>
      <vt:lpstr>Validation flags</vt:lpstr>
      <vt:lpstr>APPOINTEE</vt:lpstr>
      <vt:lpstr>AppValidation</vt:lpstr>
      <vt:lpstr>AppPCview</vt:lpstr>
      <vt:lpstr>App1</vt:lpstr>
      <vt:lpstr>App1 guide</vt:lpstr>
      <vt:lpstr>App1a</vt:lpstr>
      <vt:lpstr>App1a guide</vt:lpstr>
      <vt:lpstr>App1b</vt:lpstr>
      <vt:lpstr>App1b guide</vt:lpstr>
      <vt:lpstr>App2</vt:lpstr>
      <vt:lpstr>App4</vt:lpstr>
      <vt:lpstr>App17</vt:lpstr>
      <vt:lpstr>App26</vt:lpstr>
      <vt:lpstr>App29</vt:lpstr>
      <vt:lpstr>WATER&gt;&gt;</vt:lpstr>
      <vt:lpstr>WS1</vt:lpstr>
      <vt:lpstr>WS1a</vt:lpstr>
      <vt:lpstr>WResources&gt;&gt;</vt:lpstr>
      <vt:lpstr>Wr3</vt:lpstr>
      <vt:lpstr>WNetwork+&gt;&gt;</vt:lpstr>
      <vt:lpstr>Wn3</vt:lpstr>
      <vt:lpstr>WASTEWATER&gt;&gt;</vt:lpstr>
      <vt:lpstr>WWS1</vt:lpstr>
      <vt:lpstr>WWS1a</vt:lpstr>
      <vt:lpstr>WWNetwork+&gt;&gt;</vt:lpstr>
      <vt:lpstr>WWn5</vt:lpstr>
      <vt:lpstr>Dummy&gt;&gt;</vt:lpstr>
      <vt:lpstr>Dmmy1</vt:lpstr>
      <vt:lpstr>Dmmy7</vt:lpstr>
      <vt:lpstr>'App1'!Print_Area</vt:lpstr>
      <vt:lpstr>'App17'!Print_Area</vt:lpstr>
      <vt:lpstr>App1a!Print_Area</vt:lpstr>
      <vt:lpstr>App1b!Print_Area</vt:lpstr>
      <vt:lpstr>'App2'!Print_Area</vt:lpstr>
      <vt:lpstr>'App26'!Print_Area</vt:lpstr>
      <vt:lpstr>'App29'!Print_Area</vt:lpstr>
      <vt:lpstr>'App4'!Print_Area</vt:lpstr>
      <vt:lpstr>Dmmy1!Print_Area</vt:lpstr>
      <vt:lpstr>Dmmy7!Print_Area</vt:lpstr>
      <vt:lpstr>'Validation flags'!Print_Area</vt:lpstr>
      <vt:lpstr>'Wn3'!Print_Area</vt:lpstr>
      <vt:lpstr>'Wr3'!Print_Area</vt:lpstr>
      <vt:lpstr>'WS1'!Print_Area</vt:lpstr>
      <vt:lpstr>'WWn5'!Print_Area</vt:lpstr>
      <vt:lpstr>'WWS1'!Print_Area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2019-01-23T17:42:15Z</dcterms:created>
  <dcterms:modified xsi:type="dcterms:W3CDTF">2019-02-25T19:24:54Z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0x010100573134B1BDBFC74F8C2DBF70E4CDEAD40028AA363ECDA6C4408CEBB4B9858D646B</vt:lpwstr>
  </property>
  <property fmtid="{D5CDD505-2E9C-101B-9397-08002B2CF9AE}" pid="3" name="AuthorIds_UIVersion_512">
    <vt:lpwstr>1825</vt:lpwstr>
  </property>
  <property fmtid="{D5CDD505-2E9C-101B-9397-08002B2CF9AE}" pid="4" name="Meeting">
    <vt:lpwstr/>
  </property>
  <property fmtid="{D5CDD505-2E9C-101B-9397-08002B2CF9AE}" pid="5" name="Stakeholder 4">
    <vt:lpwstr/>
  </property>
  <property fmtid="{D5CDD505-2E9C-101B-9397-08002B2CF9AE}" pid="6" name="Stakeholder 2">
    <vt:lpwstr/>
  </property>
  <property fmtid="{D5CDD505-2E9C-101B-9397-08002B2CF9AE}" pid="7" name="Hierarchy">
    <vt:lpwstr/>
  </property>
  <property fmtid="{D5CDD505-2E9C-101B-9397-08002B2CF9AE}" pid="8" name="Collection">
    <vt:lpwstr/>
  </property>
  <property fmtid="{D5CDD505-2E9C-101B-9397-08002B2CF9AE}" pid="9" name="Stakeholder 5">
    <vt:lpwstr/>
  </property>
  <property fmtid="{D5CDD505-2E9C-101B-9397-08002B2CF9AE}" pid="10" name="Stakeholder 3">
    <vt:lpwstr/>
  </property>
  <property fmtid="{D5CDD505-2E9C-101B-9397-08002B2CF9AE}" pid="11" name="Project Code">
    <vt:lpwstr>1798;#Data and Modelling|3355d1eb-0a66-4a00-a750-f1a4b4733476</vt:lpwstr>
  </property>
  <property fmtid="{D5CDD505-2E9C-101B-9397-08002B2CF9AE}" pid="12" name="Stakeholder">
    <vt:lpwstr/>
  </property>
  <property fmtid="{D5CDD505-2E9C-101B-9397-08002B2CF9AE}" pid="13" name="Security Classification">
    <vt:lpwstr>21;#OFFICIAL|c2540f30-f875-494b-a43f-ebfb5017a6ad</vt:lpwstr>
  </property>
  <property fmtid="{D5CDD505-2E9C-101B-9397-08002B2CF9AE}" pid="14" name="AuthorIds_UIVersion_1536">
    <vt:lpwstr>1825</vt:lpwstr>
  </property>
  <property fmtid="{D5CDD505-2E9C-101B-9397-08002B2CF9AE}" pid="15" name="AuthorIds_UIVersion_2048">
    <vt:lpwstr>17</vt:lpwstr>
  </property>
  <property fmtid="{D5CDD505-2E9C-101B-9397-08002B2CF9AE}" pid="16" name="AuthorIds_UIVersion_2560">
    <vt:lpwstr>17</vt:lpwstr>
  </property>
  <property fmtid="{D5CDD505-2E9C-101B-9397-08002B2CF9AE}" pid="17" name="AuthorIds_UIVersion_3072">
    <vt:lpwstr>17</vt:lpwstr>
  </property>
  <property fmtid="{D5CDD505-2E9C-101B-9397-08002B2CF9AE}" pid="18" name="AuthorIds_UIVersion_1024">
    <vt:lpwstr>1825</vt:lpwstr>
  </property>
</Properties>
</file>